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C:\Users\Admin Pc\Desktop\"/>
    </mc:Choice>
  </mc:AlternateContent>
  <bookViews>
    <workbookView xWindow="0" yWindow="0" windowWidth="16815" windowHeight="7755" activeTab="1"/>
  </bookViews>
  <sheets>
    <sheet name="Linear Regression" sheetId="6" r:id="rId1"/>
    <sheet name="Time Series" sheetId="16" r:id="rId2"/>
  </sheets>
  <definedNames>
    <definedName name="ExternalData_1" localSheetId="1" hidden="1">'Time Series'!$A$1:$R$8</definedName>
  </definedNames>
  <calcPr calcId="152511" concurrentCalc="0"/>
</workbook>
</file>

<file path=xl/calcChain.xml><?xml version="1.0" encoding="utf-8"?>
<calcChain xmlns="http://schemas.openxmlformats.org/spreadsheetml/2006/main">
  <c r="R14" i="16" l="1"/>
  <c r="P15" i="16"/>
  <c r="P16" i="16"/>
  <c r="P17" i="16"/>
  <c r="P18" i="16"/>
  <c r="P19" i="16"/>
  <c r="P20" i="16"/>
  <c r="P21" i="16"/>
  <c r="P22" i="16"/>
  <c r="P23" i="16"/>
  <c r="P24" i="16"/>
  <c r="P25" i="16"/>
  <c r="P26" i="16"/>
  <c r="P27" i="16"/>
  <c r="P28" i="16"/>
  <c r="P29" i="16"/>
  <c r="P30" i="16"/>
  <c r="P31" i="16"/>
  <c r="P32" i="16"/>
  <c r="P33" i="16"/>
  <c r="P34" i="16"/>
  <c r="P35" i="16"/>
  <c r="P36" i="16"/>
  <c r="P37" i="16"/>
  <c r="P38" i="16"/>
  <c r="P39" i="16"/>
  <c r="P40" i="16"/>
  <c r="P41" i="16"/>
  <c r="P42" i="16"/>
  <c r="P43" i="16"/>
  <c r="P44" i="16"/>
  <c r="P45" i="16"/>
  <c r="P46" i="16"/>
  <c r="P47" i="16"/>
  <c r="P48" i="16"/>
  <c r="P49" i="16"/>
  <c r="P50" i="16"/>
  <c r="P51" i="16"/>
  <c r="P52" i="16"/>
  <c r="P53" i="16"/>
  <c r="P54" i="16"/>
  <c r="P55" i="16"/>
  <c r="P56" i="16"/>
  <c r="P57" i="16"/>
  <c r="P58" i="16"/>
  <c r="P59" i="16"/>
  <c r="P60" i="16"/>
  <c r="P61" i="16"/>
  <c r="P62" i="16"/>
  <c r="P63" i="16"/>
  <c r="P64" i="16"/>
  <c r="P65" i="16"/>
  <c r="P66" i="16"/>
  <c r="P67" i="16"/>
  <c r="P68" i="16"/>
  <c r="P69" i="16"/>
  <c r="P70" i="16"/>
  <c r="P71" i="16"/>
  <c r="P72" i="16"/>
  <c r="P73" i="16"/>
  <c r="P74" i="16"/>
  <c r="P75" i="16"/>
  <c r="P76" i="16"/>
  <c r="P77" i="16"/>
  <c r="P78" i="16"/>
  <c r="P79" i="16"/>
  <c r="P80" i="16"/>
  <c r="P81" i="16"/>
  <c r="P82" i="16"/>
  <c r="P83" i="16"/>
  <c r="P84" i="16"/>
  <c r="P85" i="16"/>
  <c r="P86" i="16"/>
  <c r="P87" i="16"/>
  <c r="P88" i="16"/>
  <c r="P89" i="16"/>
  <c r="P90" i="16"/>
  <c r="P91" i="16"/>
  <c r="P92" i="16"/>
  <c r="P93" i="16"/>
  <c r="P94" i="16"/>
  <c r="P95" i="16"/>
  <c r="B102" i="16" a="1"/>
  <c r="C102" i="16"/>
  <c r="B102" i="16"/>
  <c r="D15" i="16"/>
  <c r="E15" i="16"/>
  <c r="D27" i="16"/>
  <c r="E27" i="16"/>
  <c r="D39" i="16"/>
  <c r="E39" i="16"/>
  <c r="D51" i="16"/>
  <c r="E51" i="16"/>
  <c r="D63" i="16"/>
  <c r="E63" i="16"/>
  <c r="D75" i="16"/>
  <c r="E75" i="16"/>
  <c r="D87" i="16"/>
  <c r="E87" i="16"/>
  <c r="F15" i="16"/>
  <c r="D16" i="16"/>
  <c r="E16" i="16"/>
  <c r="D28" i="16"/>
  <c r="E28" i="16"/>
  <c r="D40" i="16"/>
  <c r="E40" i="16"/>
  <c r="D52" i="16"/>
  <c r="E52" i="16"/>
  <c r="D64" i="16"/>
  <c r="E64" i="16"/>
  <c r="D76" i="16"/>
  <c r="E76" i="16"/>
  <c r="D88" i="16"/>
  <c r="E88" i="16"/>
  <c r="F16" i="16"/>
  <c r="D17" i="16"/>
  <c r="E17" i="16"/>
  <c r="D29" i="16"/>
  <c r="E29" i="16"/>
  <c r="D41" i="16"/>
  <c r="E41" i="16"/>
  <c r="D53" i="16"/>
  <c r="E53" i="16"/>
  <c r="D65" i="16"/>
  <c r="E65" i="16"/>
  <c r="D77" i="16"/>
  <c r="E77" i="16"/>
  <c r="D89" i="16"/>
  <c r="E89" i="16"/>
  <c r="F17" i="16"/>
  <c r="D18" i="16"/>
  <c r="E18" i="16"/>
  <c r="D30" i="16"/>
  <c r="E30" i="16"/>
  <c r="D42" i="16"/>
  <c r="E42" i="16"/>
  <c r="D54" i="16"/>
  <c r="E54" i="16"/>
  <c r="D66" i="16"/>
  <c r="E66" i="16"/>
  <c r="D78" i="16"/>
  <c r="E78" i="16"/>
  <c r="D90" i="16"/>
  <c r="E90" i="16"/>
  <c r="F18" i="16"/>
  <c r="D19" i="16"/>
  <c r="E19" i="16"/>
  <c r="D31" i="16"/>
  <c r="E31" i="16"/>
  <c r="D43" i="16"/>
  <c r="E43" i="16"/>
  <c r="D55" i="16"/>
  <c r="E55" i="16"/>
  <c r="D67" i="16"/>
  <c r="E67" i="16"/>
  <c r="D79" i="16"/>
  <c r="E79" i="16"/>
  <c r="D91" i="16"/>
  <c r="E91" i="16"/>
  <c r="F19" i="16"/>
  <c r="D20" i="16"/>
  <c r="E20" i="16"/>
  <c r="D32" i="16"/>
  <c r="E32" i="16"/>
  <c r="D44" i="16"/>
  <c r="E44" i="16"/>
  <c r="D56" i="16"/>
  <c r="E56" i="16"/>
  <c r="D68" i="16"/>
  <c r="E68" i="16"/>
  <c r="D80" i="16"/>
  <c r="E80" i="16"/>
  <c r="D92" i="16"/>
  <c r="E92" i="16"/>
  <c r="F20" i="16"/>
  <c r="D21" i="16"/>
  <c r="E21" i="16"/>
  <c r="D33" i="16"/>
  <c r="E33" i="16"/>
  <c r="D45" i="16"/>
  <c r="E45" i="16"/>
  <c r="D57" i="16"/>
  <c r="E57" i="16"/>
  <c r="D69" i="16"/>
  <c r="E69" i="16"/>
  <c r="D81" i="16"/>
  <c r="E81" i="16"/>
  <c r="D93" i="16"/>
  <c r="E93" i="16"/>
  <c r="F21" i="16"/>
  <c r="D22" i="16"/>
  <c r="E22" i="16"/>
  <c r="D34" i="16"/>
  <c r="E34" i="16"/>
  <c r="D46" i="16"/>
  <c r="E46" i="16"/>
  <c r="D58" i="16"/>
  <c r="E58" i="16"/>
  <c r="D70" i="16"/>
  <c r="E70" i="16"/>
  <c r="D82" i="16"/>
  <c r="E82" i="16"/>
  <c r="D94" i="16"/>
  <c r="E94" i="16"/>
  <c r="F22" i="16"/>
  <c r="D23" i="16"/>
  <c r="E23" i="16"/>
  <c r="D35" i="16"/>
  <c r="E35" i="16"/>
  <c r="D47" i="16"/>
  <c r="E47" i="16"/>
  <c r="D59" i="16"/>
  <c r="E59" i="16"/>
  <c r="D71" i="16"/>
  <c r="E71" i="16"/>
  <c r="D83" i="16"/>
  <c r="E83" i="16"/>
  <c r="D95" i="16"/>
  <c r="E95" i="16"/>
  <c r="F23" i="16"/>
  <c r="D24" i="16"/>
  <c r="E24" i="16"/>
  <c r="D36" i="16"/>
  <c r="E36" i="16"/>
  <c r="D48" i="16"/>
  <c r="E48" i="16"/>
  <c r="D60" i="16"/>
  <c r="E60" i="16"/>
  <c r="D72" i="16"/>
  <c r="E72" i="16"/>
  <c r="D84" i="16"/>
  <c r="E84" i="16"/>
  <c r="F24" i="16"/>
  <c r="D25" i="16"/>
  <c r="E25" i="16"/>
  <c r="D37" i="16"/>
  <c r="E37" i="16"/>
  <c r="D49" i="16"/>
  <c r="E49" i="16"/>
  <c r="D61" i="16"/>
  <c r="E61" i="16"/>
  <c r="D73" i="16"/>
  <c r="E73" i="16"/>
  <c r="D85" i="16"/>
  <c r="E85" i="16"/>
  <c r="F25" i="16"/>
  <c r="D26" i="16"/>
  <c r="E26" i="16"/>
  <c r="D38" i="16"/>
  <c r="E38" i="16"/>
  <c r="D50" i="16"/>
  <c r="E50" i="16"/>
  <c r="D62" i="16"/>
  <c r="E62" i="16"/>
  <c r="D74" i="16"/>
  <c r="E74" i="16"/>
  <c r="D86" i="16"/>
  <c r="E86" i="16"/>
  <c r="F26" i="16"/>
  <c r="G15" i="16"/>
  <c r="I15" i="16"/>
  <c r="G16" i="16"/>
  <c r="I16" i="16"/>
  <c r="G17" i="16"/>
  <c r="I17" i="16"/>
  <c r="G18" i="16"/>
  <c r="I18" i="16"/>
  <c r="G19" i="16"/>
  <c r="I19" i="16"/>
  <c r="G20" i="16"/>
  <c r="I20" i="16"/>
  <c r="G21" i="16"/>
  <c r="I21" i="16"/>
  <c r="G22" i="16"/>
  <c r="I22" i="16"/>
  <c r="G23" i="16"/>
  <c r="I23" i="16"/>
  <c r="G24" i="16"/>
  <c r="I24" i="16"/>
  <c r="G25" i="16"/>
  <c r="I25" i="16"/>
  <c r="G26" i="16"/>
  <c r="I26" i="16"/>
  <c r="F27" i="16"/>
  <c r="G27" i="16"/>
  <c r="I27" i="16"/>
  <c r="F28" i="16"/>
  <c r="G28" i="16"/>
  <c r="I28" i="16"/>
  <c r="F29" i="16"/>
  <c r="G29" i="16"/>
  <c r="I29" i="16"/>
  <c r="F30" i="16"/>
  <c r="G30" i="16"/>
  <c r="I30" i="16"/>
  <c r="F31" i="16"/>
  <c r="G31" i="16"/>
  <c r="I31" i="16"/>
  <c r="F32" i="16"/>
  <c r="G32" i="16"/>
  <c r="I32" i="16"/>
  <c r="F33" i="16"/>
  <c r="G33" i="16"/>
  <c r="I33" i="16"/>
  <c r="F34" i="16"/>
  <c r="G34" i="16"/>
  <c r="I34" i="16"/>
  <c r="F35" i="16"/>
  <c r="G35" i="16"/>
  <c r="I35" i="16"/>
  <c r="F36" i="16"/>
  <c r="G36" i="16"/>
  <c r="I36" i="16"/>
  <c r="F37" i="16"/>
  <c r="G37" i="16"/>
  <c r="I37" i="16"/>
  <c r="F38" i="16"/>
  <c r="G38" i="16"/>
  <c r="I38" i="16"/>
  <c r="F39" i="16"/>
  <c r="G39" i="16"/>
  <c r="I39" i="16"/>
  <c r="F40" i="16"/>
  <c r="G40" i="16"/>
  <c r="I40" i="16"/>
  <c r="F41" i="16"/>
  <c r="G41" i="16"/>
  <c r="I41" i="16"/>
  <c r="F42" i="16"/>
  <c r="G42" i="16"/>
  <c r="I42" i="16"/>
  <c r="F43" i="16"/>
  <c r="G43" i="16"/>
  <c r="I43" i="16"/>
  <c r="F44" i="16"/>
  <c r="G44" i="16"/>
  <c r="I44" i="16"/>
  <c r="F45" i="16"/>
  <c r="G45" i="16"/>
  <c r="I45" i="16"/>
  <c r="F46" i="16"/>
  <c r="G46" i="16"/>
  <c r="I46" i="16"/>
  <c r="F47" i="16"/>
  <c r="G47" i="16"/>
  <c r="I47" i="16"/>
  <c r="F48" i="16"/>
  <c r="G48" i="16"/>
  <c r="I48" i="16"/>
  <c r="F49" i="16"/>
  <c r="G49" i="16"/>
  <c r="I49" i="16"/>
  <c r="F50" i="16"/>
  <c r="G50" i="16"/>
  <c r="I50" i="16"/>
  <c r="F51" i="16"/>
  <c r="G51" i="16"/>
  <c r="I51" i="16"/>
  <c r="F52" i="16"/>
  <c r="G52" i="16"/>
  <c r="I52" i="16"/>
  <c r="F53" i="16"/>
  <c r="G53" i="16"/>
  <c r="I53" i="16"/>
  <c r="F54" i="16"/>
  <c r="G54" i="16"/>
  <c r="I54" i="16"/>
  <c r="F55" i="16"/>
  <c r="G55" i="16"/>
  <c r="I55" i="16"/>
  <c r="F56" i="16"/>
  <c r="G56" i="16"/>
  <c r="I56" i="16"/>
  <c r="F57" i="16"/>
  <c r="G57" i="16"/>
  <c r="I57" i="16"/>
  <c r="F58" i="16"/>
  <c r="G58" i="16"/>
  <c r="I58" i="16"/>
  <c r="F59" i="16"/>
  <c r="G59" i="16"/>
  <c r="I59" i="16"/>
  <c r="F60" i="16"/>
  <c r="G60" i="16"/>
  <c r="I60" i="16"/>
  <c r="F61" i="16"/>
  <c r="G61" i="16"/>
  <c r="I61" i="16"/>
  <c r="F62" i="16"/>
  <c r="G62" i="16"/>
  <c r="I62" i="16"/>
  <c r="F63" i="16"/>
  <c r="G63" i="16"/>
  <c r="I63" i="16"/>
  <c r="F64" i="16"/>
  <c r="G64" i="16"/>
  <c r="I64" i="16"/>
  <c r="F65" i="16"/>
  <c r="G65" i="16"/>
  <c r="I65" i="16"/>
  <c r="F66" i="16"/>
  <c r="G66" i="16"/>
  <c r="I66" i="16"/>
  <c r="F67" i="16"/>
  <c r="G67" i="16"/>
  <c r="I67" i="16"/>
  <c r="F68" i="16"/>
  <c r="G68" i="16"/>
  <c r="I68" i="16"/>
  <c r="F69" i="16"/>
  <c r="G69" i="16"/>
  <c r="I69" i="16"/>
  <c r="F70" i="16"/>
  <c r="G70" i="16"/>
  <c r="I70" i="16"/>
  <c r="F71" i="16"/>
  <c r="G71" i="16"/>
  <c r="I71" i="16"/>
  <c r="F72" i="16"/>
  <c r="G72" i="16"/>
  <c r="I72" i="16"/>
  <c r="F73" i="16"/>
  <c r="G73" i="16"/>
  <c r="I73" i="16"/>
  <c r="F74" i="16"/>
  <c r="G74" i="16"/>
  <c r="I74" i="16"/>
  <c r="F75" i="16"/>
  <c r="G75" i="16"/>
  <c r="I75" i="16"/>
  <c r="F76" i="16"/>
  <c r="G76" i="16"/>
  <c r="I76" i="16"/>
  <c r="F77" i="16"/>
  <c r="G77" i="16"/>
  <c r="I77" i="16"/>
  <c r="F78" i="16"/>
  <c r="G78" i="16"/>
  <c r="I78" i="16"/>
  <c r="F79" i="16"/>
  <c r="G79" i="16"/>
  <c r="I79" i="16"/>
  <c r="F80" i="16"/>
  <c r="G80" i="16"/>
  <c r="I80" i="16"/>
  <c r="F81" i="16"/>
  <c r="G81" i="16"/>
  <c r="I81" i="16"/>
  <c r="F82" i="16"/>
  <c r="G82" i="16"/>
  <c r="I82" i="16"/>
  <c r="F83" i="16"/>
  <c r="G83" i="16"/>
  <c r="I83" i="16"/>
  <c r="F84" i="16"/>
  <c r="G84" i="16"/>
  <c r="I84" i="16"/>
  <c r="F85" i="16"/>
  <c r="G85" i="16"/>
  <c r="I85" i="16"/>
  <c r="F86" i="16"/>
  <c r="G86" i="16"/>
  <c r="I86" i="16"/>
  <c r="F87" i="16"/>
  <c r="G87" i="16"/>
  <c r="I87" i="16"/>
  <c r="F88" i="16"/>
  <c r="G88" i="16"/>
  <c r="I88" i="16"/>
  <c r="F89" i="16"/>
  <c r="G89" i="16"/>
  <c r="I89" i="16"/>
  <c r="F90" i="16"/>
  <c r="G90" i="16"/>
  <c r="I90" i="16"/>
  <c r="F91" i="16"/>
  <c r="G91" i="16"/>
  <c r="I91" i="16"/>
  <c r="F92" i="16"/>
  <c r="G92" i="16"/>
  <c r="I92" i="16"/>
  <c r="F93" i="16"/>
  <c r="G93" i="16"/>
  <c r="I93" i="16"/>
  <c r="F94" i="16"/>
  <c r="G94" i="16"/>
  <c r="I94" i="16"/>
  <c r="F95" i="16"/>
  <c r="G95" i="16"/>
  <c r="I95" i="16"/>
  <c r="L15" i="16"/>
  <c r="O15" i="16"/>
  <c r="L16" i="16"/>
  <c r="O16" i="16"/>
  <c r="L17" i="16"/>
  <c r="O17" i="16"/>
  <c r="L18" i="16"/>
  <c r="O18" i="16"/>
  <c r="L19" i="16"/>
  <c r="O19" i="16"/>
  <c r="L20" i="16"/>
  <c r="O20" i="16"/>
  <c r="L21" i="16"/>
  <c r="O21" i="16"/>
  <c r="L22" i="16"/>
  <c r="O22" i="16"/>
  <c r="L23" i="16"/>
  <c r="O23" i="16"/>
  <c r="L24" i="16"/>
  <c r="O24" i="16"/>
  <c r="L25" i="16"/>
  <c r="O25" i="16"/>
  <c r="L26" i="16"/>
  <c r="O26" i="16"/>
  <c r="L27" i="16"/>
  <c r="O27" i="16"/>
  <c r="L28" i="16"/>
  <c r="O28" i="16"/>
  <c r="L29" i="16"/>
  <c r="O29" i="16"/>
  <c r="L30" i="16"/>
  <c r="O30" i="16"/>
  <c r="L31" i="16"/>
  <c r="O31" i="16"/>
  <c r="L32" i="16"/>
  <c r="O32" i="16"/>
  <c r="L33" i="16"/>
  <c r="O33" i="16"/>
  <c r="L34" i="16"/>
  <c r="O34" i="16"/>
  <c r="L35" i="16"/>
  <c r="O35" i="16"/>
  <c r="L36" i="16"/>
  <c r="O36" i="16"/>
  <c r="L37" i="16"/>
  <c r="O37" i="16"/>
  <c r="L38" i="16"/>
  <c r="O38" i="16"/>
  <c r="L39" i="16"/>
  <c r="O39" i="16"/>
  <c r="L40" i="16"/>
  <c r="O40" i="16"/>
  <c r="L41" i="16"/>
  <c r="O41" i="16"/>
  <c r="L42" i="16"/>
  <c r="O42" i="16"/>
  <c r="L43" i="16"/>
  <c r="O43" i="16"/>
  <c r="L44" i="16"/>
  <c r="O44" i="16"/>
  <c r="L45" i="16"/>
  <c r="O45" i="16"/>
  <c r="L46" i="16"/>
  <c r="O46" i="16"/>
  <c r="L47" i="16"/>
  <c r="O47" i="16"/>
  <c r="L48" i="16"/>
  <c r="O48" i="16"/>
  <c r="L49" i="16"/>
  <c r="O49" i="16"/>
  <c r="L50" i="16"/>
  <c r="O50" i="16"/>
  <c r="L51" i="16"/>
  <c r="O51" i="16"/>
  <c r="L52" i="16"/>
  <c r="O52" i="16"/>
  <c r="L53" i="16"/>
  <c r="O53" i="16"/>
  <c r="L54" i="16"/>
  <c r="O54" i="16"/>
  <c r="L55" i="16"/>
  <c r="O55" i="16"/>
  <c r="L56" i="16"/>
  <c r="O56" i="16"/>
  <c r="L57" i="16"/>
  <c r="O57" i="16"/>
  <c r="L58" i="16"/>
  <c r="O58" i="16"/>
  <c r="L59" i="16"/>
  <c r="O59" i="16"/>
  <c r="L60" i="16"/>
  <c r="O60" i="16"/>
  <c r="L61" i="16"/>
  <c r="O61" i="16"/>
  <c r="L62" i="16"/>
  <c r="O62" i="16"/>
  <c r="L63" i="16"/>
  <c r="O63" i="16"/>
  <c r="L64" i="16"/>
  <c r="O64" i="16"/>
  <c r="L65" i="16"/>
  <c r="O65" i="16"/>
  <c r="L66" i="16"/>
  <c r="O66" i="16"/>
  <c r="L67" i="16"/>
  <c r="O67" i="16"/>
  <c r="L68" i="16"/>
  <c r="O68" i="16"/>
  <c r="L69" i="16"/>
  <c r="O69" i="16"/>
  <c r="L70" i="16"/>
  <c r="O70" i="16"/>
  <c r="L71" i="16"/>
  <c r="O71" i="16"/>
  <c r="L72" i="16"/>
  <c r="O72" i="16"/>
  <c r="L73" i="16"/>
  <c r="O73" i="16"/>
  <c r="L74" i="16"/>
  <c r="O74" i="16"/>
  <c r="L75" i="16"/>
  <c r="O75" i="16"/>
  <c r="L76" i="16"/>
  <c r="O76" i="16"/>
  <c r="L77" i="16"/>
  <c r="O77" i="16"/>
  <c r="L78" i="16"/>
  <c r="O78" i="16"/>
  <c r="L79" i="16"/>
  <c r="O79" i="16"/>
  <c r="L80" i="16"/>
  <c r="O80" i="16"/>
  <c r="L81" i="16"/>
  <c r="O81" i="16"/>
  <c r="L82" i="16"/>
  <c r="O82" i="16"/>
  <c r="L83" i="16"/>
  <c r="O83" i="16"/>
  <c r="L84" i="16"/>
  <c r="O84" i="16"/>
  <c r="L85" i="16"/>
  <c r="O85" i="16"/>
  <c r="L86" i="16"/>
  <c r="O86" i="16"/>
  <c r="L87" i="16"/>
  <c r="O87" i="16"/>
  <c r="L88" i="16"/>
  <c r="O88" i="16"/>
  <c r="L89" i="16"/>
  <c r="O89" i="16"/>
  <c r="L90" i="16"/>
  <c r="O90" i="16"/>
  <c r="L91" i="16"/>
  <c r="O91" i="16"/>
  <c r="L92" i="16"/>
  <c r="O92" i="16"/>
  <c r="L93" i="16"/>
  <c r="O93" i="16"/>
  <c r="L94" i="16"/>
  <c r="O94" i="16"/>
  <c r="L95" i="16"/>
  <c r="O95" i="16"/>
  <c r="K15" i="16"/>
  <c r="N15" i="16"/>
  <c r="K16" i="16"/>
  <c r="N16" i="16"/>
  <c r="K17" i="16"/>
  <c r="N17" i="16"/>
  <c r="K18" i="16"/>
  <c r="N18" i="16"/>
  <c r="K19" i="16"/>
  <c r="N19" i="16"/>
  <c r="K20" i="16"/>
  <c r="N20" i="16"/>
  <c r="K21" i="16"/>
  <c r="N21" i="16"/>
  <c r="K22" i="16"/>
  <c r="N22" i="16"/>
  <c r="K23" i="16"/>
  <c r="N23" i="16"/>
  <c r="K24" i="16"/>
  <c r="N24" i="16"/>
  <c r="K25" i="16"/>
  <c r="N25" i="16"/>
  <c r="K26" i="16"/>
  <c r="N26" i="16"/>
  <c r="K27" i="16"/>
  <c r="N27" i="16"/>
  <c r="K28" i="16"/>
  <c r="N28" i="16"/>
  <c r="K29" i="16"/>
  <c r="N29" i="16"/>
  <c r="K30" i="16"/>
  <c r="N30" i="16"/>
  <c r="K31" i="16"/>
  <c r="N31" i="16"/>
  <c r="K32" i="16"/>
  <c r="N32" i="16"/>
  <c r="K33" i="16"/>
  <c r="N33" i="16"/>
  <c r="K34" i="16"/>
  <c r="N34" i="16"/>
  <c r="K35" i="16"/>
  <c r="N35" i="16"/>
  <c r="K36" i="16"/>
  <c r="N36" i="16"/>
  <c r="K37" i="16"/>
  <c r="N37" i="16"/>
  <c r="K38" i="16"/>
  <c r="N38" i="16"/>
  <c r="K39" i="16"/>
  <c r="N39" i="16"/>
  <c r="K40" i="16"/>
  <c r="N40" i="16"/>
  <c r="K41" i="16"/>
  <c r="N41" i="16"/>
  <c r="K42" i="16"/>
  <c r="N42" i="16"/>
  <c r="K43" i="16"/>
  <c r="N43" i="16"/>
  <c r="K44" i="16"/>
  <c r="N44" i="16"/>
  <c r="K45" i="16"/>
  <c r="N45" i="16"/>
  <c r="K46" i="16"/>
  <c r="N46" i="16"/>
  <c r="K47" i="16"/>
  <c r="N47" i="16"/>
  <c r="K48" i="16"/>
  <c r="N48" i="16"/>
  <c r="K49" i="16"/>
  <c r="N49" i="16"/>
  <c r="K50" i="16"/>
  <c r="N50" i="16"/>
  <c r="K51" i="16"/>
  <c r="N51" i="16"/>
  <c r="K52" i="16"/>
  <c r="N52" i="16"/>
  <c r="K53" i="16"/>
  <c r="N53" i="16"/>
  <c r="K54" i="16"/>
  <c r="N54" i="16"/>
  <c r="K55" i="16"/>
  <c r="N55" i="16"/>
  <c r="K56" i="16"/>
  <c r="N56" i="16"/>
  <c r="K57" i="16"/>
  <c r="N57" i="16"/>
  <c r="K58" i="16"/>
  <c r="N58" i="16"/>
  <c r="K59" i="16"/>
  <c r="N59" i="16"/>
  <c r="K60" i="16"/>
  <c r="N60" i="16"/>
  <c r="K61" i="16"/>
  <c r="N61" i="16"/>
  <c r="K62" i="16"/>
  <c r="N62" i="16"/>
  <c r="K63" i="16"/>
  <c r="N63" i="16"/>
  <c r="K64" i="16"/>
  <c r="N64" i="16"/>
  <c r="K65" i="16"/>
  <c r="N65" i="16"/>
  <c r="K66" i="16"/>
  <c r="N66" i="16"/>
  <c r="K67" i="16"/>
  <c r="N67" i="16"/>
  <c r="K68" i="16"/>
  <c r="N68" i="16"/>
  <c r="K69" i="16"/>
  <c r="N69" i="16"/>
  <c r="K70" i="16"/>
  <c r="N70" i="16"/>
  <c r="K71" i="16"/>
  <c r="N71" i="16"/>
  <c r="K72" i="16"/>
  <c r="N72" i="16"/>
  <c r="K73" i="16"/>
  <c r="N73" i="16"/>
  <c r="K74" i="16"/>
  <c r="N74" i="16"/>
  <c r="K75" i="16"/>
  <c r="N75" i="16"/>
  <c r="K76" i="16"/>
  <c r="N76" i="16"/>
  <c r="K77" i="16"/>
  <c r="N77" i="16"/>
  <c r="K78" i="16"/>
  <c r="N78" i="16"/>
  <c r="K79" i="16"/>
  <c r="N79" i="16"/>
  <c r="K80" i="16"/>
  <c r="N80" i="16"/>
  <c r="K81" i="16"/>
  <c r="N81" i="16"/>
  <c r="K82" i="16"/>
  <c r="N82" i="16"/>
  <c r="K83" i="16"/>
  <c r="N83" i="16"/>
  <c r="K84" i="16"/>
  <c r="N84" i="16"/>
  <c r="K85" i="16"/>
  <c r="N85" i="16"/>
  <c r="K86" i="16"/>
  <c r="N86" i="16"/>
  <c r="K87" i="16"/>
  <c r="N87" i="16"/>
  <c r="K88" i="16"/>
  <c r="N88" i="16"/>
  <c r="K89" i="16"/>
  <c r="N89" i="16"/>
  <c r="K90" i="16"/>
  <c r="N90" i="16"/>
  <c r="K91" i="16"/>
  <c r="N91" i="16"/>
  <c r="K92" i="16"/>
  <c r="N92" i="16"/>
  <c r="K93" i="16"/>
  <c r="N93" i="16"/>
  <c r="K94" i="16"/>
  <c r="N94" i="16"/>
  <c r="K95" i="16"/>
  <c r="N95" i="16"/>
  <c r="M15" i="16"/>
  <c r="M16" i="16"/>
  <c r="M17" i="16"/>
  <c r="M18" i="16"/>
  <c r="M19" i="16"/>
  <c r="M20" i="16"/>
  <c r="M21" i="16"/>
  <c r="M22" i="16"/>
  <c r="M23" i="16"/>
  <c r="M24" i="16"/>
  <c r="M25" i="16"/>
  <c r="M26" i="16"/>
  <c r="M27" i="16"/>
  <c r="M28" i="16"/>
  <c r="M29" i="16"/>
  <c r="M30" i="16"/>
  <c r="M31" i="16"/>
  <c r="M32" i="16"/>
  <c r="M33" i="16"/>
  <c r="M34" i="16"/>
  <c r="M35" i="16"/>
  <c r="M36" i="16"/>
  <c r="M37" i="16"/>
  <c r="M38" i="16"/>
  <c r="M39" i="16"/>
  <c r="M40" i="16"/>
  <c r="M41" i="16"/>
  <c r="M42" i="16"/>
  <c r="M43" i="16"/>
  <c r="M44" i="16"/>
  <c r="M45" i="16"/>
  <c r="M46" i="16"/>
  <c r="M47" i="16"/>
  <c r="M48" i="16"/>
  <c r="M49" i="16"/>
  <c r="M50" i="16"/>
  <c r="M51" i="16"/>
  <c r="M52" i="16"/>
  <c r="M53" i="16"/>
  <c r="M54" i="16"/>
  <c r="M55" i="16"/>
  <c r="M56" i="16"/>
  <c r="M57" i="16"/>
  <c r="M58" i="16"/>
  <c r="M59" i="16"/>
  <c r="M60" i="16"/>
  <c r="M61" i="16"/>
  <c r="M62" i="16"/>
  <c r="M63" i="16"/>
  <c r="M64" i="16"/>
  <c r="M65" i="16"/>
  <c r="M66" i="16"/>
  <c r="M67" i="16"/>
  <c r="M68" i="16"/>
  <c r="M69" i="16"/>
  <c r="M70" i="16"/>
  <c r="M71" i="16"/>
  <c r="M72" i="16"/>
  <c r="M73" i="16"/>
  <c r="M74" i="16"/>
  <c r="M75" i="16"/>
  <c r="M76" i="16"/>
  <c r="M77" i="16"/>
  <c r="M78" i="16"/>
  <c r="M79" i="16"/>
  <c r="M80" i="16"/>
  <c r="M81" i="16"/>
  <c r="M82" i="16"/>
  <c r="M83" i="16"/>
  <c r="M84" i="16"/>
  <c r="M85" i="16"/>
  <c r="M86" i="16"/>
  <c r="M87" i="16"/>
  <c r="M88" i="16"/>
  <c r="M89" i="16"/>
  <c r="M90" i="16"/>
  <c r="M91" i="16"/>
  <c r="M92" i="16"/>
  <c r="M93" i="16"/>
  <c r="M94" i="16"/>
  <c r="M95" i="16"/>
  <c r="J16" i="16"/>
  <c r="R16" i="16"/>
  <c r="J15" i="16"/>
  <c r="R15" i="16"/>
  <c r="J17" i="16"/>
  <c r="J18" i="16"/>
  <c r="J19" i="16"/>
  <c r="J20" i="16"/>
  <c r="J21" i="16"/>
  <c r="J22" i="16"/>
  <c r="J23" i="16"/>
  <c r="J24" i="16"/>
  <c r="J25" i="16"/>
  <c r="J26" i="16"/>
  <c r="J27" i="16"/>
  <c r="J28" i="16"/>
  <c r="J29" i="16"/>
  <c r="J30" i="16"/>
  <c r="J31" i="16"/>
  <c r="J32" i="16"/>
  <c r="J33" i="16"/>
  <c r="J34" i="16"/>
  <c r="J35" i="16"/>
  <c r="J36" i="16"/>
  <c r="J37" i="16"/>
  <c r="J38" i="16"/>
  <c r="J39" i="16"/>
  <c r="J40" i="16"/>
  <c r="J41" i="16"/>
  <c r="J42" i="16"/>
  <c r="J43" i="16"/>
  <c r="J44" i="16"/>
  <c r="J45" i="16"/>
  <c r="J46" i="16"/>
  <c r="J47" i="16"/>
  <c r="J48" i="16"/>
  <c r="J49" i="16"/>
  <c r="J50" i="16"/>
  <c r="J51" i="16"/>
  <c r="J52" i="16"/>
  <c r="J53" i="16"/>
  <c r="J54" i="16"/>
  <c r="J55" i="16"/>
  <c r="J56" i="16"/>
  <c r="J57" i="16"/>
  <c r="J58" i="16"/>
  <c r="J59" i="16"/>
  <c r="J60" i="16"/>
  <c r="J61" i="16"/>
  <c r="J62" i="16"/>
  <c r="J63" i="16"/>
  <c r="J64" i="16"/>
  <c r="J65" i="16"/>
  <c r="J66" i="16"/>
  <c r="J67" i="16"/>
  <c r="J68" i="16"/>
  <c r="J69" i="16"/>
  <c r="J70" i="16"/>
  <c r="J71" i="16"/>
  <c r="J72" i="16"/>
  <c r="J73" i="16"/>
  <c r="J74" i="16"/>
  <c r="J75" i="16"/>
  <c r="J76" i="16"/>
  <c r="J77" i="16"/>
  <c r="J78" i="16"/>
  <c r="J79" i="16"/>
  <c r="J80" i="16"/>
  <c r="J81" i="16"/>
  <c r="J82" i="16"/>
  <c r="J83" i="16"/>
  <c r="J84" i="16"/>
  <c r="J85" i="16"/>
  <c r="J86" i="16"/>
  <c r="J87" i="16"/>
  <c r="J88" i="16"/>
  <c r="J89" i="16"/>
  <c r="J90" i="16"/>
  <c r="J91" i="16"/>
  <c r="J92" i="16"/>
  <c r="J93" i="16"/>
  <c r="J94" i="16"/>
  <c r="J95" i="16"/>
  <c r="H15" i="16"/>
  <c r="H16" i="16"/>
  <c r="H17" i="16"/>
  <c r="H18" i="16"/>
  <c r="H19" i="16"/>
  <c r="H20" i="16"/>
  <c r="H21" i="16"/>
  <c r="H22" i="16"/>
  <c r="H23" i="16"/>
  <c r="H24" i="16"/>
  <c r="H25" i="16"/>
  <c r="H26" i="16"/>
  <c r="H27" i="16"/>
  <c r="H28" i="16"/>
  <c r="H29" i="16"/>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J23" i="6"/>
  <c r="J24" i="6"/>
  <c r="J25" i="6"/>
  <c r="J26" i="6"/>
  <c r="J27" i="6"/>
  <c r="J28" i="6"/>
  <c r="J29" i="6"/>
  <c r="J30" i="6"/>
  <c r="J31" i="6"/>
  <c r="J32" i="6"/>
  <c r="J33" i="6"/>
  <c r="J34" i="6"/>
  <c r="J35" i="6"/>
  <c r="J36" i="6"/>
  <c r="J37" i="6"/>
  <c r="J38" i="6"/>
  <c r="J39" i="6"/>
  <c r="J40" i="6"/>
  <c r="J41" i="6"/>
  <c r="J42" i="6"/>
  <c r="J43" i="6"/>
  <c r="J44" i="6"/>
  <c r="J45" i="6"/>
  <c r="J46" i="6"/>
  <c r="J47" i="6"/>
  <c r="F47" i="6"/>
  <c r="G47" i="6"/>
  <c r="F50" i="6"/>
  <c r="F52" i="6"/>
  <c r="H23" i="6"/>
  <c r="H24" i="6"/>
  <c r="H25" i="6"/>
  <c r="H26" i="6"/>
  <c r="H27" i="6"/>
  <c r="H28" i="6"/>
  <c r="H29" i="6"/>
  <c r="H30" i="6"/>
  <c r="H31" i="6"/>
  <c r="H32" i="6"/>
  <c r="H33" i="6"/>
  <c r="H34" i="6"/>
  <c r="H35" i="6"/>
  <c r="H36" i="6"/>
  <c r="H37" i="6"/>
  <c r="H38" i="6"/>
  <c r="H39" i="6"/>
  <c r="H40" i="6"/>
  <c r="H41" i="6"/>
  <c r="H42" i="6"/>
  <c r="H43" i="6"/>
  <c r="H44" i="6"/>
  <c r="H45" i="6"/>
  <c r="H46" i="6"/>
  <c r="H47" i="6"/>
  <c r="F51" i="6"/>
  <c r="F53" i="6"/>
  <c r="J52" i="6"/>
  <c r="J53" i="6"/>
  <c r="F55" i="6"/>
  <c r="F54" i="6"/>
  <c r="F56" i="6"/>
  <c r="K23" i="6"/>
  <c r="L23" i="6"/>
  <c r="M23" i="6"/>
  <c r="K24" i="6"/>
  <c r="L24" i="6"/>
  <c r="M24" i="6"/>
  <c r="K25" i="6"/>
  <c r="L25" i="6"/>
  <c r="M25" i="6"/>
  <c r="K26" i="6"/>
  <c r="L26" i="6"/>
  <c r="M26" i="6"/>
  <c r="K27" i="6"/>
  <c r="L27" i="6"/>
  <c r="M27" i="6"/>
  <c r="K28" i="6"/>
  <c r="L28" i="6"/>
  <c r="M28" i="6"/>
  <c r="K29" i="6"/>
  <c r="L29" i="6"/>
  <c r="M29" i="6"/>
  <c r="K30" i="6"/>
  <c r="L30" i="6"/>
  <c r="M30" i="6"/>
  <c r="K31" i="6"/>
  <c r="L31" i="6"/>
  <c r="M31" i="6"/>
  <c r="K32" i="6"/>
  <c r="L32" i="6"/>
  <c r="M32" i="6"/>
  <c r="K33" i="6"/>
  <c r="L33" i="6"/>
  <c r="M33" i="6"/>
  <c r="K34" i="6"/>
  <c r="L34" i="6"/>
  <c r="M34" i="6"/>
  <c r="K35" i="6"/>
  <c r="L35" i="6"/>
  <c r="M35" i="6"/>
  <c r="K36" i="6"/>
  <c r="L36" i="6"/>
  <c r="M36" i="6"/>
  <c r="K37" i="6"/>
  <c r="L37" i="6"/>
  <c r="M37" i="6"/>
  <c r="K38" i="6"/>
  <c r="L38" i="6"/>
  <c r="M38" i="6"/>
  <c r="K39" i="6"/>
  <c r="L39" i="6"/>
  <c r="M39" i="6"/>
  <c r="K40" i="6"/>
  <c r="L40" i="6"/>
  <c r="M40" i="6"/>
  <c r="K41" i="6"/>
  <c r="L41" i="6"/>
  <c r="M41" i="6"/>
  <c r="K42" i="6"/>
  <c r="L42" i="6"/>
  <c r="M42" i="6"/>
  <c r="K43" i="6"/>
  <c r="L43" i="6"/>
  <c r="M43" i="6"/>
  <c r="K44" i="6"/>
  <c r="L44" i="6"/>
  <c r="M44" i="6"/>
  <c r="K45" i="6"/>
  <c r="L45" i="6"/>
  <c r="M45" i="6"/>
  <c r="K46" i="6"/>
  <c r="L46" i="6"/>
  <c r="M46" i="6"/>
  <c r="M47" i="6"/>
  <c r="F58" i="6"/>
  <c r="F59" i="6"/>
  <c r="F63" i="6"/>
  <c r="J56" i="6"/>
  <c r="O12" i="6"/>
  <c r="J55" i="6"/>
  <c r="O11" i="6"/>
  <c r="O23" i="6"/>
  <c r="O24" i="6"/>
  <c r="O25" i="6"/>
  <c r="O26" i="6"/>
  <c r="O27" i="6"/>
  <c r="O28" i="6"/>
  <c r="O29" i="6"/>
  <c r="O30" i="6"/>
  <c r="O31" i="6"/>
  <c r="O32" i="6"/>
  <c r="O33" i="6"/>
  <c r="O34" i="6"/>
  <c r="O35" i="6"/>
  <c r="O36" i="6"/>
  <c r="O37" i="6"/>
  <c r="O38" i="6"/>
  <c r="O39" i="6"/>
  <c r="O40" i="6"/>
  <c r="O41" i="6"/>
  <c r="O42" i="6"/>
  <c r="O43" i="6"/>
  <c r="O44" i="6"/>
  <c r="O45" i="6"/>
  <c r="O46" i="6"/>
  <c r="O47" i="6"/>
  <c r="O15" i="6"/>
  <c r="N23" i="6"/>
  <c r="N24" i="6"/>
  <c r="N25" i="6"/>
  <c r="N26" i="6"/>
  <c r="N27" i="6"/>
  <c r="N28" i="6"/>
  <c r="N29" i="6"/>
  <c r="N30" i="6"/>
  <c r="N31" i="6"/>
  <c r="N32" i="6"/>
  <c r="N33" i="6"/>
  <c r="N34" i="6"/>
  <c r="N35" i="6"/>
  <c r="N36" i="6"/>
  <c r="N37" i="6"/>
  <c r="N38" i="6"/>
  <c r="N39" i="6"/>
  <c r="N40" i="6"/>
  <c r="N41" i="6"/>
  <c r="N42" i="6"/>
  <c r="N43" i="6"/>
  <c r="N44" i="6"/>
  <c r="N45" i="6"/>
  <c r="N46" i="6"/>
  <c r="N47" i="6"/>
  <c r="O14" i="6"/>
  <c r="O13" i="6"/>
  <c r="J54" i="6"/>
  <c r="K56" i="6"/>
  <c r="K55" i="6"/>
  <c r="F65" i="6"/>
  <c r="O10" i="6"/>
  <c r="F57" i="6"/>
  <c r="I46" i="6"/>
  <c r="I23" i="6"/>
  <c r="I24" i="6"/>
  <c r="I25" i="6"/>
  <c r="I26" i="6"/>
  <c r="I27" i="6"/>
  <c r="I28" i="6"/>
  <c r="I29" i="6"/>
  <c r="I30" i="6"/>
  <c r="I31" i="6"/>
  <c r="I32" i="6"/>
  <c r="I33" i="6"/>
  <c r="I34" i="6"/>
  <c r="I35" i="6"/>
  <c r="I36" i="6"/>
  <c r="I37" i="6"/>
  <c r="I38" i="6"/>
  <c r="I39" i="6"/>
  <c r="I40" i="6"/>
  <c r="I41" i="6"/>
  <c r="I42" i="6"/>
  <c r="I43" i="6"/>
  <c r="I44" i="6"/>
  <c r="I45" i="6"/>
  <c r="I47" i="6"/>
  <c r="F60" i="6"/>
  <c r="O9" i="6"/>
  <c r="F61" i="6"/>
  <c r="O7" i="6"/>
  <c r="O8" i="6"/>
  <c r="F62" i="6"/>
  <c r="K47" i="6"/>
  <c r="B7" i="6"/>
  <c r="B6" i="6"/>
</calcChain>
</file>

<file path=xl/connections.xml><?xml version="1.0" encoding="utf-8"?>
<connections xmlns="http://schemas.openxmlformats.org/spreadsheetml/2006/main">
  <connection id="1" keepAlive="1" name="Query - Table2" description="Connection to the 'Table2' query in the workbook." type="5" refreshedVersion="6"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<sst xmlns="http://schemas.openxmlformats.org/spreadsheetml/2006/main" count="108" uniqueCount="99">
  <si>
    <t>Your WorkSpace</t>
  </si>
  <si>
    <r>
      <rPr>
        <b/>
        <u/>
        <sz val="11"/>
        <color theme="1"/>
        <rFont val="Calibri"/>
        <family val="2"/>
        <scheme val="minor"/>
      </rPr>
      <t xml:space="preserve">Question 1
</t>
    </r>
    <r>
      <rPr>
        <b/>
        <sz val="11"/>
        <color theme="1"/>
        <rFont val="Calibri"/>
        <family val="2"/>
        <scheme val="minor"/>
      </rPr>
      <t>The weight loss of 24 candidates and days spent by them in the diet regime were observed and tabulated</t>
    </r>
    <r>
      <rPr>
        <sz val="11"/>
        <color theme="1"/>
        <rFont val="Calibri"/>
        <family val="2"/>
        <scheme val="minor"/>
      </rPr>
      <t xml:space="preserve">. </t>
    </r>
  </si>
  <si>
    <t>Sl No</t>
  </si>
  <si>
    <t>e. What is the estimate of Standard deviation of the regression model?</t>
  </si>
  <si>
    <t>g. Calculate MAD, MSD and MAPE in the line fit</t>
  </si>
  <si>
    <t>d. Find the coefficient of determination for the line fit. What does it tell you?</t>
  </si>
  <si>
    <t>Answers</t>
  </si>
  <si>
    <t>Intercept (b0)</t>
  </si>
  <si>
    <t>Slope (b1)</t>
  </si>
  <si>
    <t>Weight loss in Kg (x)</t>
  </si>
  <si>
    <t>Days Spent in diet regime (y)</t>
  </si>
  <si>
    <t>a. Find the best line fit based on Least Square method. Y = b0+b1x</t>
  </si>
  <si>
    <t>Estimated Days for 17 kg loss</t>
  </si>
  <si>
    <t>Coeff of Determination</t>
  </si>
  <si>
    <t>Std Dev of model</t>
  </si>
  <si>
    <t>MSD</t>
  </si>
  <si>
    <t>MAD</t>
  </si>
  <si>
    <t>MAPE</t>
  </si>
  <si>
    <t>CI Lower Limit</t>
  </si>
  <si>
    <t>CI Upper Limit</t>
  </si>
  <si>
    <t>January</t>
  </si>
  <si>
    <t>February</t>
  </si>
  <si>
    <t>March</t>
  </si>
  <si>
    <t>April</t>
  </si>
  <si>
    <t>May</t>
  </si>
  <si>
    <t>June</t>
  </si>
  <si>
    <t>July</t>
  </si>
  <si>
    <t>August</t>
  </si>
  <si>
    <t>September</t>
  </si>
  <si>
    <t>October</t>
  </si>
  <si>
    <t>November</t>
  </si>
  <si>
    <t>December</t>
  </si>
  <si>
    <t>Year</t>
  </si>
  <si>
    <t>Time</t>
  </si>
  <si>
    <t>Mon/Yr</t>
  </si>
  <si>
    <t>Sales</t>
  </si>
  <si>
    <t xml:space="preserve">h. Plot data and linear fit line </t>
  </si>
  <si>
    <t>Attach snapshot of Answers Cells N2 to N16</t>
  </si>
  <si>
    <t>Attach snapshot of the Plot(s)</t>
  </si>
  <si>
    <t xml:space="preserve">Attach snapshot of your workings </t>
  </si>
  <si>
    <t>For problems d to h, use the corrected entry in c (Without using regression tool in data analysis toolpack)</t>
  </si>
  <si>
    <t xml:space="preserve">Submission to include - </t>
  </si>
  <si>
    <t>f. Determine Confidence interval for slope parameter with 98% confidence</t>
  </si>
  <si>
    <t>The Sales data from 1996 to 2002 is presented to you. The data seems to have trend and seasonality. 
For this reason, a time series decomposition approach is adopted to analyze the sales variable. Cyclic component is neglected and a additive model Yt = Tt + St+ It is adopted
Develop the following
a) Trend Line equation 
b) Seasonal Index for all months Jan to Dec
c) Calculated all errors MAPE, MAD, MSE
d) Develop Seasonally Adjusted Monthly Sales
e) Forecast Seasonally Adjusted Monthly sales for first 9 months of 2002
f) How accurate are these compared to actual sales data in 2002?
g) Forecast Sales in Oct 2002
h) Show the Actual Data and Forecast data in a graph; Show seasonally adjusted data and trend line together in a separate graph</t>
  </si>
  <si>
    <t>Y</t>
  </si>
  <si>
    <t>X</t>
  </si>
  <si>
    <t>X^2</t>
  </si>
  <si>
    <t>Y^2</t>
  </si>
  <si>
    <t>XY</t>
  </si>
  <si>
    <t>Sxx</t>
  </si>
  <si>
    <t>Sxy</t>
  </si>
  <si>
    <t>b1</t>
  </si>
  <si>
    <t>Xbar</t>
  </si>
  <si>
    <t>Ybar</t>
  </si>
  <si>
    <t>b0</t>
  </si>
  <si>
    <t>Ylinefit</t>
  </si>
  <si>
    <t>SUM</t>
  </si>
  <si>
    <t>Residual(Y-Ylinefit)</t>
  </si>
  <si>
    <t>ResidualSquare</t>
  </si>
  <si>
    <t>SSE</t>
  </si>
  <si>
    <t>Signma^2</t>
  </si>
  <si>
    <t>n</t>
  </si>
  <si>
    <t>s</t>
  </si>
  <si>
    <t>SST</t>
  </si>
  <si>
    <t>r^2</t>
  </si>
  <si>
    <t>Syy</t>
  </si>
  <si>
    <t>SD of b1</t>
  </si>
  <si>
    <t>X=17, Y=?</t>
  </si>
  <si>
    <t>Confidence</t>
  </si>
  <si>
    <t>alpha</t>
  </si>
  <si>
    <t>alpha/2</t>
  </si>
  <si>
    <t>t- aplpha/2</t>
  </si>
  <si>
    <t>Lower Limit</t>
  </si>
  <si>
    <t>Upper Limit</t>
  </si>
  <si>
    <t xml:space="preserve">                                                                                                                                                                          </t>
  </si>
  <si>
    <t>|Residual|</t>
  </si>
  <si>
    <t>|(Y-Ylinefit)/Y|</t>
  </si>
  <si>
    <t>Coefficients</t>
  </si>
  <si>
    <t>Trend</t>
  </si>
  <si>
    <t>S+I</t>
  </si>
  <si>
    <t>Seasonality</t>
  </si>
  <si>
    <t>Seasonality Corre</t>
  </si>
  <si>
    <t>I</t>
  </si>
  <si>
    <t>AdditiveDecomFit</t>
  </si>
  <si>
    <t>x</t>
  </si>
  <si>
    <t>y</t>
  </si>
  <si>
    <t>Error</t>
  </si>
  <si>
    <t>October2</t>
  </si>
  <si>
    <t>October3</t>
  </si>
  <si>
    <t>Seasonally Adjusted Monthly Sales</t>
  </si>
  <si>
    <t>Forecasted sales</t>
  </si>
  <si>
    <t>Forecasted sales and actual sales Comparison</t>
  </si>
  <si>
    <t>October22</t>
  </si>
  <si>
    <t>October23</t>
  </si>
  <si>
    <t>SAM Sales Vs Actual Sales</t>
  </si>
  <si>
    <t>Accuracy</t>
  </si>
  <si>
    <t>October222</t>
  </si>
  <si>
    <t>ABS(Error)/ActualSales</t>
  </si>
  <si>
    <t>Measures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</si>
</sst>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5" x14ac:knownFonts="1">
    <font>
      <sz val="11"/>
      <color theme="1"/>
      <name val="Calibri"/>
      <family val="2"/>
      <scheme val="minor"/>
    </font>
    <font>
      <b/>
      <sz val="11"/>
      <color theme="1"/>
      <name val="Calibri"/>
      <family val="2"/>
      <scheme val="minor"/>
    </font>
    <font>
      <b/>
      <u/>
      <sz val="11"/>
      <color theme="1"/>
      <name val="Calibri"/>
      <family val="2"/>
      <scheme val="minor"/>
    </font>
    <font>
      <sz val="8"/>
      <name val="Calibri"/>
      <family val="2"/>
      <scheme val="minor"/>
    </font>
    <font>
      <i/>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59999389629810485"/>
        <bgColor theme="4" tint="0.59999389629810485"/>
      </patternFill>
    </fill>
    <fill>
      <patternFill patternType="solid">
        <fgColor rgb="FFFFFF00"/>
        <bgColor indexed="64"/>
      </patternFill>
    </fill>
  </fills>
  <borders count="24">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style="medium">
        <color auto="1"/>
      </left>
      <right style="medium">
        <color auto="1"/>
      </right>
      <top style="medium">
        <color auto="1"/>
      </top>
      <bottom style="medium">
        <color auto="1"/>
      </bottom>
      <diagonal/>
    </border>
    <border>
      <left style="thin">
        <color theme="0"/>
      </left>
      <right style="thin">
        <color theme="0"/>
      </right>
      <top style="thin">
        <color theme="0"/>
      </top>
      <bottom/>
      <diagonal/>
    </border>
  </borders>
  <cellStyleXfs count="1">
    <xf numFmtId="0" fontId="0" fillId="0" borderId="0"/>
  </cellStyleXfs>
  <cellXfs count="108">
    <xf numFmtId="0" fontId="0" fillId="0" borderId="0" xfId="0"/>
    <xf numFmtId="0" fontId="0" fillId="0" borderId="1" xfId="0" applyBorder="1" applyAlignment="1" applyProtection="1">
      <protection locked="0"/>
    </xf>
    <xf numFmtId="0" fontId="0" fillId="0" borderId="5" xfId="0" applyBorder="1" applyAlignment="1" applyProtection="1">
      <protection locked="0"/>
    </xf>
    <xf numFmtId="0" fontId="0" fillId="0" borderId="0" xfId="0" applyProtection="1">
      <protection hidden="1"/>
    </xf>
    <xf numFmtId="0" fontId="0" fillId="0" borderId="0" xfId="0" applyBorder="1" applyProtection="1">
      <protection hidden="1"/>
    </xf>
    <xf numFmtId="0" fontId="0" fillId="0" borderId="8" xfId="0" applyBorder="1" applyAlignment="1" applyProtection="1">
      <alignment horizontal="center"/>
      <protection hidden="1"/>
    </xf>
    <xf numFmtId="0" fontId="0" fillId="0" borderId="5" xfId="0" applyNumberFormat="1" applyBorder="1" applyAlignment="1" applyProtection="1">
      <alignment horizontal="center"/>
      <protection hidden="1"/>
    </xf>
    <xf numFmtId="1" fontId="0" fillId="0" borderId="6" xfId="0" applyNumberFormat="1" applyBorder="1" applyAlignment="1" applyProtection="1">
      <alignment horizontal="center"/>
      <protection hidden="1"/>
    </xf>
    <xf numFmtId="0" fontId="0" fillId="0" borderId="7" xfId="0" applyNumberFormat="1" applyBorder="1" applyAlignment="1" applyProtection="1">
      <alignment horizontal="center"/>
      <protection hidden="1"/>
    </xf>
    <xf numFmtId="1" fontId="0" fillId="0" borderId="9" xfId="0" applyNumberFormat="1" applyBorder="1" applyAlignment="1" applyProtection="1">
      <alignment horizontal="center"/>
      <protection hidden="1"/>
    </xf>
    <xf numFmtId="0" fontId="0" fillId="0" borderId="9" xfId="0" applyBorder="1" applyProtection="1">
      <protection hidden="1"/>
    </xf>
    <xf numFmtId="0" fontId="0" fillId="0" borderId="1" xfId="0" applyBorder="1" applyAlignment="1" applyProtection="1">
      <alignment horizontal="center"/>
      <protection hidden="1"/>
    </xf>
    <xf numFmtId="0" fontId="0" fillId="0" borderId="6" xfId="0" applyBorder="1" applyProtection="1">
      <protection hidden="1"/>
    </xf>
    <xf numFmtId="0" fontId="0" fillId="0" borderId="0" xfId="0" applyBorder="1" applyAlignment="1" applyProtection="1">
      <alignment horizontal="left" vertical="center" wrapText="1"/>
    </xf>
    <xf numFmtId="0" fontId="0" fillId="2" borderId="0" xfId="0" applyFill="1" applyBorder="1" applyProtection="1">
      <protection hidden="1"/>
    </xf>
    <xf numFmtId="0" fontId="0" fillId="2" borderId="0" xfId="0" applyFill="1" applyBorder="1" applyAlignment="1" applyProtection="1">
      <alignment horizontal="center"/>
      <protection hidden="1"/>
    </xf>
    <xf numFmtId="0" fontId="0" fillId="2" borderId="0" xfId="0" applyFill="1" applyBorder="1" applyAlignment="1" applyProtection="1">
      <alignment horizontal="center"/>
      <protection locked="0"/>
    </xf>
    <xf numFmtId="0" fontId="0" fillId="2" borderId="0" xfId="0" applyFill="1" applyBorder="1" applyAlignment="1" applyProtection="1">
      <alignment horizontal="center" wrapText="1"/>
      <protection hidden="1"/>
    </xf>
    <xf numFmtId="0" fontId="1" fillId="0" borderId="0" xfId="0" applyFont="1" applyBorder="1" applyAlignment="1" applyProtection="1">
      <protection hidden="1"/>
    </xf>
    <xf numFmtId="0" fontId="0" fillId="0" borderId="14" xfId="0" applyNumberFormat="1" applyBorder="1" applyAlignment="1" applyProtection="1">
      <alignment horizontal="center"/>
      <protection hidden="1"/>
    </xf>
    <xf numFmtId="0" fontId="0" fillId="0" borderId="18" xfId="0" applyBorder="1" applyAlignment="1" applyProtection="1">
      <alignment horizontal="center"/>
      <protection hidden="1"/>
    </xf>
    <xf numFmtId="1" fontId="0" fillId="0" borderId="15" xfId="0" applyNumberFormat="1" applyBorder="1" applyAlignment="1" applyProtection="1">
      <alignment horizontal="center"/>
      <protection hidden="1"/>
    </xf>
    <xf numFmtId="0" fontId="1" fillId="0" borderId="22" xfId="0" applyFont="1" applyBorder="1" applyAlignment="1" applyProtection="1">
      <alignment horizontal="center" vertical="center"/>
      <protection hidden="1"/>
    </xf>
    <xf numFmtId="0" fontId="1" fillId="0" borderId="16" xfId="0" applyFont="1" applyBorder="1" applyAlignment="1" applyProtection="1">
      <alignment horizontal="center" vertical="center" wrapText="1"/>
    </xf>
    <xf numFmtId="0" fontId="1" fillId="0" borderId="17" xfId="0" applyFont="1" applyBorder="1" applyAlignment="1" applyProtection="1">
      <alignment horizontal="center" vertical="center" wrapText="1"/>
    </xf>
    <xf numFmtId="0" fontId="0" fillId="0" borderId="3" xfId="0" applyBorder="1" applyAlignment="1" applyProtection="1">
      <protection locked="0"/>
    </xf>
    <xf numFmtId="0" fontId="0" fillId="0" borderId="4" xfId="0" applyBorder="1" applyAlignment="1" applyProtection="1">
      <protection locked="0"/>
    </xf>
    <xf numFmtId="0" fontId="0" fillId="0" borderId="6" xfId="0" applyBorder="1" applyAlignment="1" applyProtection="1">
      <protection locked="0"/>
    </xf>
    <xf numFmtId="0" fontId="0" fillId="0" borderId="7" xfId="0" applyBorder="1" applyAlignment="1" applyProtection="1">
      <protection locked="0"/>
    </xf>
    <xf numFmtId="0" fontId="0" fillId="0" borderId="8" xfId="0" applyBorder="1" applyAlignment="1" applyProtection="1">
      <protection locked="0"/>
    </xf>
    <xf numFmtId="0" fontId="0" fillId="0" borderId="9" xfId="0" applyBorder="1" applyAlignment="1" applyProtection="1">
      <protection locked="0"/>
    </xf>
    <xf numFmtId="0" fontId="0" fillId="0" borderId="0" xfId="0" applyAlignment="1">
      <alignment horizontal="center"/>
    </xf>
    <xf numFmtId="17" fontId="0" fillId="0" borderId="0" xfId="0" applyNumberFormat="1" applyAlignment="1">
      <alignment horizontal="center"/>
    </xf>
    <xf numFmtId="0" fontId="0" fillId="0" borderId="0" xfId="0" applyFill="1" applyBorder="1" applyAlignment="1"/>
    <xf numFmtId="0" fontId="0" fillId="0" borderId="1" xfId="0" applyBorder="1"/>
    <xf numFmtId="9" fontId="0" fillId="0" borderId="1" xfId="0" applyNumberFormat="1" applyBorder="1"/>
    <xf numFmtId="0" fontId="0" fillId="0" borderId="19" xfId="0" applyBorder="1" applyAlignment="1" applyProtection="1">
      <protection locked="0"/>
    </xf>
    <xf numFmtId="0" fontId="0" fillId="0" borderId="18" xfId="0" applyBorder="1" applyAlignment="1" applyProtection="1">
      <protection locked="0"/>
    </xf>
    <xf numFmtId="0" fontId="0" fillId="0" borderId="1" xfId="0" applyFill="1" applyBorder="1" applyAlignment="1"/>
    <xf numFmtId="0" fontId="4" fillId="0" borderId="1" xfId="0" applyFont="1" applyFill="1" applyBorder="1" applyAlignment="1">
      <alignment horizontal="center"/>
    </xf>
    <xf numFmtId="0" fontId="0" fillId="0" borderId="1" xfId="0" applyBorder="1" applyProtection="1">
      <protection hidden="1"/>
    </xf>
    <xf numFmtId="0" fontId="4" fillId="0" borderId="0" xfId="0" applyFont="1" applyFill="1" applyBorder="1" applyAlignment="1">
      <alignment horizontal="centerContinuous"/>
    </xf>
    <xf numFmtId="0" fontId="0" fillId="0" borderId="0" xfId="0" applyBorder="1"/>
    <xf numFmtId="0" fontId="4" fillId="0" borderId="0" xfId="0" applyFont="1" applyFill="1" applyBorder="1" applyAlignment="1">
      <alignment horizontal="center"/>
    </xf>
    <xf numFmtId="0" fontId="0" fillId="0" borderId="1" xfId="0" applyBorder="1" applyAlignment="1" applyProtection="1">
      <alignment horizontal="center"/>
      <protection hidden="1"/>
    </xf>
    <xf numFmtId="0" fontId="0" fillId="0" borderId="18" xfId="0" applyBorder="1" applyAlignment="1" applyProtection="1">
      <alignment horizontal="center"/>
      <protection hidden="1"/>
    </xf>
    <xf numFmtId="0" fontId="0" fillId="0" borderId="8" xfId="0" applyBorder="1" applyAlignment="1" applyProtection="1">
      <alignment horizontal="center"/>
      <protection hidden="1"/>
    </xf>
    <xf numFmtId="0" fontId="1" fillId="0" borderId="22" xfId="0" applyFont="1" applyBorder="1" applyAlignment="1" applyProtection="1">
      <alignment horizontal="center" vertical="center" wrapText="1"/>
      <protection hidden="1"/>
    </xf>
    <xf numFmtId="0" fontId="1" fillId="0" borderId="17" xfId="0" applyFont="1" applyBorder="1" applyAlignment="1" applyProtection="1">
      <alignment horizontal="center" vertical="center"/>
    </xf>
    <xf numFmtId="0" fontId="1" fillId="0" borderId="3" xfId="0" applyFont="1" applyBorder="1" applyAlignment="1" applyProtection="1">
      <alignment horizontal="center"/>
      <protection locked="0"/>
    </xf>
    <xf numFmtId="0" fontId="0" fillId="0" borderId="3" xfId="0" applyBorder="1" applyAlignment="1" applyProtection="1">
      <alignment horizontal="center"/>
      <protection locked="0"/>
    </xf>
    <xf numFmtId="1" fontId="0" fillId="0" borderId="1" xfId="0" applyNumberFormat="1" applyBorder="1" applyAlignment="1" applyProtection="1">
      <protection locked="0"/>
    </xf>
    <xf numFmtId="0" fontId="1" fillId="0" borderId="5" xfId="0" applyFont="1" applyBorder="1" applyAlignment="1" applyProtection="1">
      <protection locked="0"/>
    </xf>
    <xf numFmtId="0" fontId="1" fillId="0" borderId="1" xfId="0" applyFont="1" applyBorder="1" applyAlignment="1" applyProtection="1">
      <protection locked="0"/>
    </xf>
    <xf numFmtId="1" fontId="1" fillId="0" borderId="1" xfId="0" applyNumberFormat="1" applyFont="1" applyBorder="1"/>
    <xf numFmtId="0" fontId="1" fillId="0" borderId="1" xfId="0" applyFont="1" applyBorder="1"/>
    <xf numFmtId="1" fontId="1" fillId="0" borderId="1" xfId="0" applyNumberFormat="1" applyFont="1" applyBorder="1" applyAlignment="1" applyProtection="1">
      <protection locked="0"/>
    </xf>
    <xf numFmtId="0" fontId="1" fillId="0" borderId="1" xfId="0" applyFont="1" applyBorder="1" applyAlignment="1" applyProtection="1">
      <alignment horizontal="center"/>
      <protection locked="0"/>
    </xf>
    <xf numFmtId="0" fontId="1" fillId="0" borderId="1" xfId="0" applyFont="1" applyBorder="1" applyAlignment="1">
      <alignment horizontal="center" vertical="center"/>
    </xf>
    <xf numFmtId="0" fontId="1" fillId="0" borderId="5" xfId="0" applyFont="1" applyBorder="1" applyAlignment="1" applyProtection="1">
      <alignment horizontal="center"/>
      <protection locked="0"/>
    </xf>
    <xf numFmtId="164" fontId="0" fillId="0" borderId="1" xfId="0" applyNumberFormat="1" applyBorder="1" applyAlignment="1" applyProtection="1">
      <protection locked="0"/>
    </xf>
    <xf numFmtId="0" fontId="1" fillId="0" borderId="1" xfId="0" applyFont="1" applyFill="1" applyBorder="1" applyAlignment="1">
      <alignment horizontal="center"/>
    </xf>
    <xf numFmtId="0" fontId="1" fillId="0" borderId="1" xfId="0" applyFont="1" applyBorder="1" applyAlignment="1">
      <alignment horizontal="center"/>
    </xf>
    <xf numFmtId="0" fontId="0" fillId="0" borderId="0" xfId="0" applyNumberFormat="1" applyAlignment="1">
      <alignment horizontal="center"/>
    </xf>
    <xf numFmtId="0" fontId="0" fillId="2" borderId="0" xfId="0" applyFill="1" applyBorder="1" applyAlignment="1" applyProtection="1">
      <alignment horizontal="center" wrapText="1"/>
      <protection hidden="1"/>
    </xf>
    <xf numFmtId="0" fontId="0" fillId="2" borderId="0" xfId="0" applyFill="1" applyBorder="1" applyAlignment="1" applyProtection="1">
      <alignment horizontal="center"/>
      <protection locked="0"/>
    </xf>
    <xf numFmtId="0" fontId="0" fillId="0" borderId="0" xfId="0" applyBorder="1" applyAlignment="1" applyProtection="1">
      <alignment vertical="center" wrapText="1"/>
    </xf>
    <xf numFmtId="0" fontId="0" fillId="0" borderId="0" xfId="0" applyBorder="1" applyAlignment="1" applyProtection="1">
      <alignment horizontal="left" vertical="center" wrapText="1"/>
    </xf>
    <xf numFmtId="0" fontId="0" fillId="0" borderId="5" xfId="0" applyBorder="1" applyAlignment="1" applyProtection="1">
      <alignment horizontal="center"/>
      <protection hidden="1"/>
    </xf>
    <xf numFmtId="0" fontId="0" fillId="0" borderId="1" xfId="0" applyBorder="1" applyAlignment="1" applyProtection="1">
      <alignment horizontal="center"/>
      <protection hidden="1"/>
    </xf>
    <xf numFmtId="0" fontId="1" fillId="0" borderId="2" xfId="0" applyFont="1" applyBorder="1" applyAlignment="1" applyProtection="1">
      <alignment horizontal="center" vertical="center"/>
      <protection hidden="1"/>
    </xf>
    <xf numFmtId="0" fontId="1" fillId="0" borderId="3" xfId="0" applyFont="1" applyBorder="1" applyAlignment="1" applyProtection="1">
      <alignment horizontal="center" vertical="center"/>
      <protection hidden="1"/>
    </xf>
    <xf numFmtId="0" fontId="1" fillId="0" borderId="4" xfId="0" applyFont="1" applyBorder="1" applyAlignment="1" applyProtection="1">
      <alignment horizontal="center" vertical="center"/>
      <protection hidden="1"/>
    </xf>
    <xf numFmtId="0" fontId="1" fillId="0" borderId="7" xfId="0" applyFont="1" applyBorder="1" applyAlignment="1" applyProtection="1">
      <alignment horizontal="center" vertical="center"/>
      <protection hidden="1"/>
    </xf>
    <xf numFmtId="0" fontId="1" fillId="0" borderId="8" xfId="0" applyFont="1" applyBorder="1" applyAlignment="1" applyProtection="1">
      <alignment horizontal="center" vertical="center"/>
      <protection hidden="1"/>
    </xf>
    <xf numFmtId="0" fontId="1" fillId="0" borderId="9" xfId="0" applyFont="1" applyBorder="1" applyAlignment="1" applyProtection="1">
      <alignment horizontal="center" vertical="center"/>
      <protection hidden="1"/>
    </xf>
    <xf numFmtId="0" fontId="1" fillId="2" borderId="0" xfId="0" applyFont="1" applyFill="1" applyBorder="1" applyAlignment="1" applyProtection="1">
      <alignment horizontal="center"/>
      <protection hidden="1"/>
    </xf>
    <xf numFmtId="0" fontId="0" fillId="0" borderId="14" xfId="0" applyBorder="1" applyAlignment="1" applyProtection="1">
      <alignment horizontal="center"/>
      <protection hidden="1"/>
    </xf>
    <xf numFmtId="0" fontId="0" fillId="0" borderId="18" xfId="0" applyBorder="1" applyAlignment="1" applyProtection="1">
      <alignment horizontal="center"/>
      <protection hidden="1"/>
    </xf>
    <xf numFmtId="0" fontId="0" fillId="0" borderId="5" xfId="0" applyBorder="1" applyAlignment="1" applyProtection="1">
      <alignment horizontal="left" vertical="center" wrapText="1"/>
      <protection hidden="1"/>
    </xf>
    <xf numFmtId="0" fontId="0" fillId="0" borderId="1" xfId="0" applyBorder="1" applyAlignment="1" applyProtection="1">
      <alignment horizontal="left" vertical="center" wrapText="1"/>
      <protection hidden="1"/>
    </xf>
    <xf numFmtId="0" fontId="0" fillId="0" borderId="6" xfId="0" applyBorder="1" applyAlignment="1" applyProtection="1">
      <alignment horizontal="left" vertical="center" wrapText="1"/>
      <protection hidden="1"/>
    </xf>
    <xf numFmtId="0" fontId="0" fillId="0" borderId="5" xfId="0" applyBorder="1" applyAlignment="1" applyProtection="1">
      <alignment horizontal="left" vertical="center" wrapText="1"/>
    </xf>
    <xf numFmtId="0" fontId="0" fillId="0" borderId="1" xfId="0" applyBorder="1" applyAlignment="1" applyProtection="1">
      <alignment horizontal="left" vertical="center" wrapText="1"/>
    </xf>
    <xf numFmtId="0" fontId="0" fillId="0" borderId="6" xfId="0" applyBorder="1" applyAlignment="1" applyProtection="1">
      <alignment horizontal="left" vertical="center" wrapText="1"/>
    </xf>
    <xf numFmtId="0" fontId="0" fillId="0" borderId="2" xfId="0" applyBorder="1" applyAlignment="1" applyProtection="1">
      <alignment horizontal="center" vertical="center" wrapText="1"/>
      <protection hidden="1"/>
    </xf>
    <xf numFmtId="0" fontId="0" fillId="0" borderId="3" xfId="0" applyBorder="1" applyAlignment="1" applyProtection="1">
      <alignment horizontal="center" vertical="center" wrapText="1"/>
      <protection hidden="1"/>
    </xf>
    <xf numFmtId="0" fontId="0" fillId="0" borderId="4" xfId="0" applyBorder="1" applyAlignment="1" applyProtection="1">
      <alignment horizontal="center" vertical="center" wrapText="1"/>
      <protection hidden="1"/>
    </xf>
    <xf numFmtId="0" fontId="0" fillId="0" borderId="5" xfId="0" applyBorder="1" applyAlignment="1" applyProtection="1">
      <alignment horizontal="center" vertical="center" wrapText="1"/>
      <protection hidden="1"/>
    </xf>
    <xf numFmtId="0" fontId="0" fillId="0" borderId="1" xfId="0" applyBorder="1" applyAlignment="1" applyProtection="1">
      <alignment horizontal="center" vertical="center" wrapText="1"/>
      <protection hidden="1"/>
    </xf>
    <xf numFmtId="0" fontId="0" fillId="0" borderId="6" xfId="0" applyBorder="1" applyAlignment="1" applyProtection="1">
      <alignment horizontal="center" vertical="center" wrapText="1"/>
      <protection hidden="1"/>
    </xf>
    <xf numFmtId="0" fontId="0" fillId="0" borderId="20" xfId="0" applyBorder="1" applyAlignment="1" applyProtection="1">
      <alignment horizontal="left" vertical="center" wrapText="1"/>
      <protection hidden="1"/>
    </xf>
    <xf numFmtId="0" fontId="0" fillId="0" borderId="21" xfId="0" applyBorder="1" applyAlignment="1" applyProtection="1">
      <alignment horizontal="left" vertical="center" wrapText="1"/>
      <protection hidden="1"/>
    </xf>
    <xf numFmtId="0" fontId="0" fillId="0" borderId="10" xfId="0" applyBorder="1" applyAlignment="1" applyProtection="1">
      <alignment horizontal="left" vertical="center" wrapText="1"/>
      <protection hidden="1"/>
    </xf>
    <xf numFmtId="0" fontId="1" fillId="0" borderId="11" xfId="0" applyFont="1" applyBorder="1" applyAlignment="1" applyProtection="1">
      <alignment horizontal="center"/>
      <protection hidden="1"/>
    </xf>
    <xf numFmtId="0" fontId="1" fillId="0" borderId="12" xfId="0" applyFont="1" applyBorder="1" applyAlignment="1" applyProtection="1">
      <alignment horizontal="center"/>
      <protection hidden="1"/>
    </xf>
    <xf numFmtId="0" fontId="1" fillId="0" borderId="13" xfId="0" applyFont="1" applyBorder="1" applyAlignment="1" applyProtection="1">
      <alignment horizontal="center"/>
      <protection hidden="1"/>
    </xf>
    <xf numFmtId="0" fontId="0" fillId="0" borderId="5" xfId="0" applyBorder="1" applyAlignment="1">
      <alignment horizontal="left" vertical="center" wrapText="1"/>
    </xf>
    <xf numFmtId="0" fontId="0" fillId="0" borderId="1" xfId="0"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pplyProtection="1">
      <alignment horizontal="left" vertical="center" wrapText="1"/>
    </xf>
    <xf numFmtId="0" fontId="0" fillId="0" borderId="8" xfId="0" applyBorder="1" applyAlignment="1" applyProtection="1">
      <alignment horizontal="left" vertical="center" wrapText="1"/>
    </xf>
    <xf numFmtId="0" fontId="0" fillId="0" borderId="9" xfId="0" applyBorder="1" applyAlignment="1" applyProtection="1">
      <alignment horizontal="left" vertical="center" wrapText="1"/>
    </xf>
    <xf numFmtId="0" fontId="0" fillId="0" borderId="7" xfId="0" applyBorder="1" applyAlignment="1" applyProtection="1">
      <alignment horizontal="center"/>
      <protection hidden="1"/>
    </xf>
    <xf numFmtId="0" fontId="0" fillId="0" borderId="8" xfId="0" applyBorder="1" applyAlignment="1" applyProtection="1">
      <alignment horizontal="center"/>
      <protection hidden="1"/>
    </xf>
    <xf numFmtId="0" fontId="0" fillId="0" borderId="0" xfId="0" applyAlignment="1">
      <alignment horizontal="left" vertical="center" wrapText="1"/>
    </xf>
    <xf numFmtId="17" fontId="0" fillId="3" borderId="23" xfId="0" applyNumberFormat="1" applyFont="1" applyFill="1" applyBorder="1" applyAlignment="1">
      <alignment horizontal="center"/>
    </xf>
    <xf numFmtId="0" fontId="1" fillId="4" borderId="0" xfId="0" applyFont="1" applyFill="1" applyAlignment="1">
      <alignment horizontal="center"/>
    </xf>
  </cellXfs>
  <cellStyles count="1">
    <cellStyle name="Normal" xfId="0" builtinId="0"/>
  </cellStyles>
  <dxfs count="38">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mmm\-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403436749893437E-2"/>
          <c:y val="0.14422096119004993"/>
          <c:w val="0.88337970253718301"/>
          <c:h val="0.72112459900845738"/>
        </c:manualLayout>
      </c:layout>
      <c:scatterChart>
        <c:scatterStyle val="lineMarker"/>
        <c:varyColors val="0"/>
        <c:ser>
          <c:idx val="0"/>
          <c:order val="0"/>
          <c:spPr>
            <a:ln w="28575">
              <a:noFill/>
            </a:ln>
          </c:spPr>
          <c:xVal>
            <c:numRef>
              <c:f>'Linear Regression'!$F$23:$F$46</c:f>
              <c:numCache>
                <c:formatCode>General</c:formatCode>
                <c:ptCount val="24"/>
                <c:pt idx="0">
                  <c:v>5.5</c:v>
                </c:pt>
                <c:pt idx="1">
                  <c:v>10.1</c:v>
                </c:pt>
                <c:pt idx="2">
                  <c:v>11.1</c:v>
                </c:pt>
                <c:pt idx="3">
                  <c:v>6.7</c:v>
                </c:pt>
                <c:pt idx="4">
                  <c:v>1.5</c:v>
                </c:pt>
                <c:pt idx="5">
                  <c:v>10.5</c:v>
                </c:pt>
                <c:pt idx="6">
                  <c:v>11.9</c:v>
                </c:pt>
                <c:pt idx="7">
                  <c:v>0</c:v>
                </c:pt>
                <c:pt idx="8">
                  <c:v>6.8</c:v>
                </c:pt>
                <c:pt idx="9">
                  <c:v>7.1</c:v>
                </c:pt>
                <c:pt idx="10">
                  <c:v>8.5</c:v>
                </c:pt>
                <c:pt idx="11">
                  <c:v>11.4</c:v>
                </c:pt>
                <c:pt idx="12">
                  <c:v>10.1</c:v>
                </c:pt>
                <c:pt idx="13">
                  <c:v>13.9</c:v>
                </c:pt>
                <c:pt idx="14">
                  <c:v>11.8</c:v>
                </c:pt>
                <c:pt idx="15">
                  <c:v>5.4</c:v>
                </c:pt>
                <c:pt idx="16">
                  <c:v>4.8</c:v>
                </c:pt>
                <c:pt idx="17">
                  <c:v>10.4</c:v>
                </c:pt>
                <c:pt idx="18">
                  <c:v>10.3</c:v>
                </c:pt>
                <c:pt idx="19">
                  <c:v>3.7</c:v>
                </c:pt>
                <c:pt idx="20">
                  <c:v>10.3</c:v>
                </c:pt>
                <c:pt idx="21">
                  <c:v>11</c:v>
                </c:pt>
                <c:pt idx="22">
                  <c:v>14.7</c:v>
                </c:pt>
                <c:pt idx="23">
                  <c:v>4.0999999999999996</c:v>
                </c:pt>
              </c:numCache>
            </c:numRef>
          </c:xVal>
          <c:yVal>
            <c:numRef>
              <c:f>'Linear Regression'!$G$23:$G$46</c:f>
              <c:numCache>
                <c:formatCode>0</c:formatCode>
                <c:ptCount val="24"/>
                <c:pt idx="0">
                  <c:v>26</c:v>
                </c:pt>
                <c:pt idx="1">
                  <c:v>49</c:v>
                </c:pt>
                <c:pt idx="2">
                  <c:v>53</c:v>
                </c:pt>
                <c:pt idx="3">
                  <c:v>30</c:v>
                </c:pt>
                <c:pt idx="4">
                  <c:v>11</c:v>
                </c:pt>
                <c:pt idx="5">
                  <c:v>51</c:v>
                </c:pt>
                <c:pt idx="6">
                  <c:v>67</c:v>
                </c:pt>
                <c:pt idx="7">
                  <c:v>5</c:v>
                </c:pt>
                <c:pt idx="8">
                  <c:v>40</c:v>
                </c:pt>
                <c:pt idx="9">
                  <c:v>41</c:v>
                </c:pt>
                <c:pt idx="10">
                  <c:v>36</c:v>
                </c:pt>
                <c:pt idx="11">
                  <c:v>55</c:v>
                </c:pt>
                <c:pt idx="12">
                  <c:v>42</c:v>
                </c:pt>
                <c:pt idx="13">
                  <c:v>75</c:v>
                </c:pt>
                <c:pt idx="14">
                  <c:v>48</c:v>
                </c:pt>
                <c:pt idx="15">
                  <c:v>28</c:v>
                </c:pt>
                <c:pt idx="16">
                  <c:v>25</c:v>
                </c:pt>
                <c:pt idx="17">
                  <c:v>53</c:v>
                </c:pt>
                <c:pt idx="18">
                  <c:v>60</c:v>
                </c:pt>
                <c:pt idx="19">
                  <c:v>29</c:v>
                </c:pt>
                <c:pt idx="20">
                  <c:v>60</c:v>
                </c:pt>
                <c:pt idx="21">
                  <c:v>55</c:v>
                </c:pt>
                <c:pt idx="22">
                  <c:v>79</c:v>
                </c:pt>
                <c:pt idx="23">
                  <c:v>28</c:v>
                </c:pt>
              </c:numCache>
            </c:numRef>
          </c:yVal>
          <c:smooth val="0"/>
        </c:ser>
        <c:ser>
          <c:idx val="1"/>
          <c:order val="1"/>
          <c:spPr>
            <a:ln w="28575">
              <a:noFill/>
            </a:ln>
          </c:spPr>
          <c:trendline>
            <c:trendlineType val="linear"/>
            <c:dispRSqr val="0"/>
            <c:dispEq val="0"/>
          </c:trendline>
          <c:xVal>
            <c:numRef>
              <c:f>'Linear Regression'!$F$23:$F$46</c:f>
              <c:numCache>
                <c:formatCode>General</c:formatCode>
                <c:ptCount val="24"/>
                <c:pt idx="0">
                  <c:v>5.5</c:v>
                </c:pt>
                <c:pt idx="1">
                  <c:v>10.1</c:v>
                </c:pt>
                <c:pt idx="2">
                  <c:v>11.1</c:v>
                </c:pt>
                <c:pt idx="3">
                  <c:v>6.7</c:v>
                </c:pt>
                <c:pt idx="4">
                  <c:v>1.5</c:v>
                </c:pt>
                <c:pt idx="5">
                  <c:v>10.5</c:v>
                </c:pt>
                <c:pt idx="6">
                  <c:v>11.9</c:v>
                </c:pt>
                <c:pt idx="7">
                  <c:v>0</c:v>
                </c:pt>
                <c:pt idx="8">
                  <c:v>6.8</c:v>
                </c:pt>
                <c:pt idx="9">
                  <c:v>7.1</c:v>
                </c:pt>
                <c:pt idx="10">
                  <c:v>8.5</c:v>
                </c:pt>
                <c:pt idx="11">
                  <c:v>11.4</c:v>
                </c:pt>
                <c:pt idx="12">
                  <c:v>10.1</c:v>
                </c:pt>
                <c:pt idx="13">
                  <c:v>13.9</c:v>
                </c:pt>
                <c:pt idx="14">
                  <c:v>11.8</c:v>
                </c:pt>
                <c:pt idx="15">
                  <c:v>5.4</c:v>
                </c:pt>
                <c:pt idx="16">
                  <c:v>4.8</c:v>
                </c:pt>
                <c:pt idx="17">
                  <c:v>10.4</c:v>
                </c:pt>
                <c:pt idx="18">
                  <c:v>10.3</c:v>
                </c:pt>
                <c:pt idx="19">
                  <c:v>3.7</c:v>
                </c:pt>
                <c:pt idx="20">
                  <c:v>10.3</c:v>
                </c:pt>
                <c:pt idx="21">
                  <c:v>11</c:v>
                </c:pt>
                <c:pt idx="22">
                  <c:v>14.7</c:v>
                </c:pt>
                <c:pt idx="23">
                  <c:v>4.0999999999999996</c:v>
                </c:pt>
              </c:numCache>
            </c:numRef>
          </c:xVal>
          <c:yVal>
            <c:numRef>
              <c:f>'Linear Regression'!$K$23:$K$46</c:f>
              <c:numCache>
                <c:formatCode>General</c:formatCode>
                <c:ptCount val="24"/>
                <c:pt idx="0">
                  <c:v>30.004972893247228</c:v>
                </c:pt>
                <c:pt idx="1">
                  <c:v>51.54306186717691</c:v>
                </c:pt>
                <c:pt idx="2">
                  <c:v>56.225255122379018</c:v>
                </c:pt>
                <c:pt idx="3">
                  <c:v>35.623604799489755</c:v>
                </c:pt>
                <c:pt idx="4">
                  <c:v>11.276199872438806</c:v>
                </c:pt>
                <c:pt idx="5">
                  <c:v>53.415939169257754</c:v>
                </c:pt>
                <c:pt idx="6">
                  <c:v>59.971009726540707</c:v>
                </c:pt>
                <c:pt idx="7">
                  <c:v>4.252909989635647</c:v>
                </c:pt>
                <c:pt idx="8">
                  <c:v>36.091824125009964</c:v>
                </c:pt>
                <c:pt idx="9">
                  <c:v>37.496482101570592</c:v>
                </c:pt>
                <c:pt idx="10">
                  <c:v>44.051552658853545</c:v>
                </c:pt>
                <c:pt idx="11">
                  <c:v>57.629913098939653</c:v>
                </c:pt>
                <c:pt idx="12">
                  <c:v>51.54306186717691</c:v>
                </c:pt>
                <c:pt idx="13">
                  <c:v>69.335396236944916</c:v>
                </c:pt>
                <c:pt idx="14">
                  <c:v>59.502790401020498</c:v>
                </c:pt>
                <c:pt idx="15">
                  <c:v>29.536753567727018</c:v>
                </c:pt>
                <c:pt idx="16">
                  <c:v>26.727437614605751</c:v>
                </c:pt>
                <c:pt idx="17">
                  <c:v>52.947719843737545</c:v>
                </c:pt>
                <c:pt idx="18">
                  <c:v>52.479500518217336</c:v>
                </c:pt>
                <c:pt idx="19">
                  <c:v>21.577025033883437</c:v>
                </c:pt>
                <c:pt idx="20">
                  <c:v>52.479500518217336</c:v>
                </c:pt>
                <c:pt idx="21">
                  <c:v>55.757035796858808</c:v>
                </c:pt>
                <c:pt idx="22">
                  <c:v>73.081150841106592</c:v>
                </c:pt>
                <c:pt idx="23">
                  <c:v>23.449902335964278</c:v>
                </c:pt>
              </c:numCache>
            </c:numRef>
          </c:yVal>
          <c:smooth val="0"/>
        </c:ser>
        <c:dLbls>
          <c:showLegendKey val="0"/>
          <c:showVal val="0"/>
          <c:showCatName val="0"/>
          <c:showSerName val="0"/>
          <c:showPercent val="0"/>
          <c:showBubbleSize val="0"/>
        </c:dLbls>
        <c:axId val="262835752"/>
        <c:axId val="262834184"/>
      </c:scatterChart>
      <c:valAx>
        <c:axId val="262835752"/>
        <c:scaling>
          <c:orientation val="minMax"/>
        </c:scaling>
        <c:delete val="0"/>
        <c:axPos val="b"/>
        <c:numFmt formatCode="General" sourceLinked="1"/>
        <c:majorTickMark val="none"/>
        <c:minorTickMark val="none"/>
        <c:tickLblPos val="nextTo"/>
        <c:crossAx val="262834184"/>
        <c:crosses val="autoZero"/>
        <c:crossBetween val="midCat"/>
      </c:valAx>
      <c:valAx>
        <c:axId val="262834184"/>
        <c:scaling>
          <c:orientation val="minMax"/>
        </c:scaling>
        <c:delete val="0"/>
        <c:axPos val="l"/>
        <c:numFmt formatCode="0" sourceLinked="1"/>
        <c:majorTickMark val="none"/>
        <c:minorTickMark val="none"/>
        <c:tickLblPos val="nextTo"/>
        <c:crossAx val="262835752"/>
        <c:crosses val="autoZero"/>
        <c:crossBetween val="midCat"/>
      </c:valAx>
    </c:plotArea>
    <c:legend>
      <c:legendPos val="b"/>
      <c:overlay val="0"/>
    </c:legend>
    <c:plotVisOnly val="1"/>
    <c:dispBlanksAs val="gap"/>
    <c:showDLblsOverMax val="0"/>
  </c:chart>
  <c:spPr>
    <a:solidFill>
      <a:schemeClr val="lt1"/>
    </a:solidFill>
    <a:ln w="25400" cap="flat" cmpd="sng" algn="ctr">
      <a:solidFill>
        <a:schemeClr val="dk1"/>
      </a:solidFill>
      <a:prstDash val="solid"/>
    </a:ln>
    <a:effectLst/>
  </c:spPr>
  <c:txPr>
    <a:bodyPr/>
    <a:lstStyle/>
    <a:p>
      <a:pPr>
        <a:defRPr>
          <a:solidFill>
            <a:schemeClr val="dk1"/>
          </a:solidFill>
          <a:latin typeface="+mn-lt"/>
          <a:ea typeface="+mn-ea"/>
          <a:cs typeface="+mn-cs"/>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Actual Sales</a:t>
            </a:r>
          </a:p>
        </c:rich>
      </c:tx>
      <c:layout>
        <c:manualLayout>
          <c:xMode val="edge"/>
          <c:yMode val="edge"/>
          <c:x val="0.22952427147838558"/>
          <c:y val="1.80383250491970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4145668660104355E-2"/>
          <c:y val="0.15100252032577663"/>
          <c:w val="0.52057614010369901"/>
          <c:h val="0.68941168248896112"/>
        </c:manualLayout>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'Time Series'!$B$15:$B$96</c:f>
              <c:numCache>
                <c:formatCode>mmm\-yy</c:formatCode>
                <c:ptCount val="82"/>
                <c:pt idx="0">
                  <c:v>35065</c:v>
                </c:pt>
                <c:pt idx="1">
                  <c:v>35096</c:v>
                </c:pt>
                <c:pt idx="2">
                  <c:v>35125</c:v>
                </c:pt>
                <c:pt idx="3">
                  <c:v>35156</c:v>
                </c:pt>
                <c:pt idx="4">
                  <c:v>35186</c:v>
                </c:pt>
                <c:pt idx="5">
                  <c:v>35217</c:v>
                </c:pt>
                <c:pt idx="6">
                  <c:v>35247</c:v>
                </c:pt>
                <c:pt idx="7">
                  <c:v>35278</c:v>
                </c:pt>
                <c:pt idx="8">
                  <c:v>35309</c:v>
                </c:pt>
                <c:pt idx="9">
                  <c:v>35339</c:v>
                </c:pt>
                <c:pt idx="10">
                  <c:v>35370</c:v>
                </c:pt>
                <c:pt idx="11">
                  <c:v>35400</c:v>
                </c:pt>
                <c:pt idx="12">
                  <c:v>35431</c:v>
                </c:pt>
                <c:pt idx="13">
                  <c:v>35462</c:v>
                </c:pt>
                <c:pt idx="14">
                  <c:v>35490</c:v>
                </c:pt>
                <c:pt idx="15">
                  <c:v>35521</c:v>
                </c:pt>
                <c:pt idx="16">
                  <c:v>35551</c:v>
                </c:pt>
                <c:pt idx="17">
                  <c:v>35582</c:v>
                </c:pt>
                <c:pt idx="18">
                  <c:v>35612</c:v>
                </c:pt>
                <c:pt idx="19">
                  <c:v>35643</c:v>
                </c:pt>
                <c:pt idx="20">
                  <c:v>35674</c:v>
                </c:pt>
                <c:pt idx="21">
                  <c:v>35704</c:v>
                </c:pt>
                <c:pt idx="22">
                  <c:v>35735</c:v>
                </c:pt>
                <c:pt idx="23">
                  <c:v>35765</c:v>
                </c:pt>
                <c:pt idx="24">
                  <c:v>35796</c:v>
                </c:pt>
                <c:pt idx="25">
                  <c:v>35827</c:v>
                </c:pt>
                <c:pt idx="26">
                  <c:v>35855</c:v>
                </c:pt>
                <c:pt idx="27">
                  <c:v>35886</c:v>
                </c:pt>
                <c:pt idx="28">
                  <c:v>35916</c:v>
                </c:pt>
                <c:pt idx="29">
                  <c:v>35947</c:v>
                </c:pt>
                <c:pt idx="30">
                  <c:v>35977</c:v>
                </c:pt>
                <c:pt idx="31">
                  <c:v>36008</c:v>
                </c:pt>
                <c:pt idx="32">
                  <c:v>36039</c:v>
                </c:pt>
                <c:pt idx="33">
                  <c:v>36069</c:v>
                </c:pt>
                <c:pt idx="34">
                  <c:v>36100</c:v>
                </c:pt>
                <c:pt idx="35">
                  <c:v>36130</c:v>
                </c:pt>
                <c:pt idx="36">
                  <c:v>36161</c:v>
                </c:pt>
                <c:pt idx="37">
                  <c:v>36192</c:v>
                </c:pt>
                <c:pt idx="38">
                  <c:v>36220</c:v>
                </c:pt>
                <c:pt idx="39">
                  <c:v>36251</c:v>
                </c:pt>
                <c:pt idx="40">
                  <c:v>36281</c:v>
                </c:pt>
                <c:pt idx="41">
                  <c:v>36312</c:v>
                </c:pt>
                <c:pt idx="42">
                  <c:v>36342</c:v>
                </c:pt>
                <c:pt idx="43">
                  <c:v>36373</c:v>
                </c:pt>
                <c:pt idx="44">
                  <c:v>36404</c:v>
                </c:pt>
                <c:pt idx="45">
                  <c:v>36434</c:v>
                </c:pt>
                <c:pt idx="46">
                  <c:v>36465</c:v>
                </c:pt>
                <c:pt idx="47">
                  <c:v>36495</c:v>
                </c:pt>
                <c:pt idx="48">
                  <c:v>36526</c:v>
                </c:pt>
                <c:pt idx="49">
                  <c:v>36557</c:v>
                </c:pt>
                <c:pt idx="50">
                  <c:v>36586</c:v>
                </c:pt>
                <c:pt idx="51">
                  <c:v>36617</c:v>
                </c:pt>
                <c:pt idx="52">
                  <c:v>36647</c:v>
                </c:pt>
                <c:pt idx="53">
                  <c:v>36678</c:v>
                </c:pt>
                <c:pt idx="54">
                  <c:v>36708</c:v>
                </c:pt>
                <c:pt idx="55">
                  <c:v>36739</c:v>
                </c:pt>
                <c:pt idx="56">
                  <c:v>36770</c:v>
                </c:pt>
                <c:pt idx="57">
                  <c:v>36800</c:v>
                </c:pt>
                <c:pt idx="58">
                  <c:v>36831</c:v>
                </c:pt>
                <c:pt idx="59">
                  <c:v>36861</c:v>
                </c:pt>
                <c:pt idx="60">
                  <c:v>36892</c:v>
                </c:pt>
                <c:pt idx="61">
                  <c:v>36923</c:v>
                </c:pt>
                <c:pt idx="62">
                  <c:v>36951</c:v>
                </c:pt>
                <c:pt idx="63">
                  <c:v>36982</c:v>
                </c:pt>
                <c:pt idx="64">
                  <c:v>37012</c:v>
                </c:pt>
                <c:pt idx="65">
                  <c:v>37043</c:v>
                </c:pt>
                <c:pt idx="66">
                  <c:v>37073</c:v>
                </c:pt>
                <c:pt idx="67">
                  <c:v>37104</c:v>
                </c:pt>
                <c:pt idx="68">
                  <c:v>37135</c:v>
                </c:pt>
                <c:pt idx="69">
                  <c:v>37165</c:v>
                </c:pt>
                <c:pt idx="70">
                  <c:v>37196</c:v>
                </c:pt>
                <c:pt idx="71">
                  <c:v>37226</c:v>
                </c:pt>
                <c:pt idx="72">
                  <c:v>37257</c:v>
                </c:pt>
                <c:pt idx="73">
                  <c:v>37288</c:v>
                </c:pt>
                <c:pt idx="74">
                  <c:v>37316</c:v>
                </c:pt>
                <c:pt idx="75">
                  <c:v>37347</c:v>
                </c:pt>
                <c:pt idx="76">
                  <c:v>37377</c:v>
                </c:pt>
                <c:pt idx="77">
                  <c:v>37408</c:v>
                </c:pt>
                <c:pt idx="78">
                  <c:v>37438</c:v>
                </c:pt>
                <c:pt idx="79">
                  <c:v>37469</c:v>
                </c:pt>
                <c:pt idx="80">
                  <c:v>37500</c:v>
                </c:pt>
                <c:pt idx="81">
                  <c:v>37530</c:v>
                </c:pt>
              </c:numCache>
            </c:numRef>
          </c:xVal>
          <c:yVal>
            <c:numRef>
              <c:f>'Time Series'!$C$15:$C$96</c:f>
              <c:numCache>
                <c:formatCode>General</c:formatCode>
                <c:ptCount val="82"/>
                <c:pt idx="0">
                  <c:v>4964</c:v>
                </c:pt>
                <c:pt idx="1">
                  <c:v>4968</c:v>
                </c:pt>
                <c:pt idx="2">
                  <c:v>5601</c:v>
                </c:pt>
                <c:pt idx="3">
                  <c:v>5454</c:v>
                </c:pt>
                <c:pt idx="4">
                  <c:v>5721</c:v>
                </c:pt>
                <c:pt idx="5">
                  <c:v>5690</c:v>
                </c:pt>
                <c:pt idx="6">
                  <c:v>5804</c:v>
                </c:pt>
                <c:pt idx="7">
                  <c:v>6040</c:v>
                </c:pt>
                <c:pt idx="8">
                  <c:v>5843</c:v>
                </c:pt>
                <c:pt idx="9">
                  <c:v>6087</c:v>
                </c:pt>
                <c:pt idx="10">
                  <c:v>6469</c:v>
                </c:pt>
                <c:pt idx="11">
                  <c:v>7002</c:v>
                </c:pt>
                <c:pt idx="12">
                  <c:v>5416</c:v>
                </c:pt>
                <c:pt idx="13">
                  <c:v>5393</c:v>
                </c:pt>
                <c:pt idx="14">
                  <c:v>5907</c:v>
                </c:pt>
                <c:pt idx="15">
                  <c:v>5768</c:v>
                </c:pt>
                <c:pt idx="16">
                  <c:v>6107</c:v>
                </c:pt>
                <c:pt idx="17">
                  <c:v>6016</c:v>
                </c:pt>
                <c:pt idx="18">
                  <c:v>6131</c:v>
                </c:pt>
                <c:pt idx="19">
                  <c:v>6499</c:v>
                </c:pt>
                <c:pt idx="20">
                  <c:v>6249</c:v>
                </c:pt>
                <c:pt idx="21">
                  <c:v>6472</c:v>
                </c:pt>
                <c:pt idx="22">
                  <c:v>6946</c:v>
                </c:pt>
                <c:pt idx="23">
                  <c:v>7615</c:v>
                </c:pt>
                <c:pt idx="24">
                  <c:v>5876</c:v>
                </c:pt>
                <c:pt idx="25">
                  <c:v>5818</c:v>
                </c:pt>
                <c:pt idx="26">
                  <c:v>6342</c:v>
                </c:pt>
                <c:pt idx="27">
                  <c:v>6143</c:v>
                </c:pt>
                <c:pt idx="28">
                  <c:v>6442</c:v>
                </c:pt>
                <c:pt idx="29">
                  <c:v>6407</c:v>
                </c:pt>
                <c:pt idx="30">
                  <c:v>6545</c:v>
                </c:pt>
                <c:pt idx="31">
                  <c:v>6758</c:v>
                </c:pt>
                <c:pt idx="32">
                  <c:v>6485</c:v>
                </c:pt>
                <c:pt idx="33">
                  <c:v>6805</c:v>
                </c:pt>
                <c:pt idx="34">
                  <c:v>7361</c:v>
                </c:pt>
                <c:pt idx="35">
                  <c:v>8079</c:v>
                </c:pt>
                <c:pt idx="36">
                  <c:v>6061</c:v>
                </c:pt>
                <c:pt idx="37">
                  <c:v>6187</c:v>
                </c:pt>
                <c:pt idx="38">
                  <c:v>6792</c:v>
                </c:pt>
                <c:pt idx="39">
                  <c:v>6587</c:v>
                </c:pt>
                <c:pt idx="40">
                  <c:v>6918</c:v>
                </c:pt>
                <c:pt idx="41">
                  <c:v>6920</c:v>
                </c:pt>
                <c:pt idx="42">
                  <c:v>7030</c:v>
                </c:pt>
                <c:pt idx="43">
                  <c:v>7491</c:v>
                </c:pt>
                <c:pt idx="44">
                  <c:v>7305</c:v>
                </c:pt>
                <c:pt idx="45">
                  <c:v>7571</c:v>
                </c:pt>
                <c:pt idx="46">
                  <c:v>8013</c:v>
                </c:pt>
                <c:pt idx="47">
                  <c:v>8727</c:v>
                </c:pt>
                <c:pt idx="48">
                  <c:v>6776</c:v>
                </c:pt>
                <c:pt idx="49">
                  <c:v>6847</c:v>
                </c:pt>
                <c:pt idx="50">
                  <c:v>7531</c:v>
                </c:pt>
                <c:pt idx="51">
                  <c:v>7333</c:v>
                </c:pt>
                <c:pt idx="52">
                  <c:v>7685</c:v>
                </c:pt>
                <c:pt idx="53">
                  <c:v>7518</c:v>
                </c:pt>
                <c:pt idx="54">
                  <c:v>7672</c:v>
                </c:pt>
                <c:pt idx="55">
                  <c:v>7992</c:v>
                </c:pt>
                <c:pt idx="56">
                  <c:v>7645</c:v>
                </c:pt>
                <c:pt idx="57">
                  <c:v>7923</c:v>
                </c:pt>
                <c:pt idx="58">
                  <c:v>8297</c:v>
                </c:pt>
                <c:pt idx="59">
                  <c:v>8537</c:v>
                </c:pt>
                <c:pt idx="60">
                  <c:v>7005</c:v>
                </c:pt>
                <c:pt idx="61">
                  <c:v>6855</c:v>
                </c:pt>
                <c:pt idx="62">
                  <c:v>7420</c:v>
                </c:pt>
                <c:pt idx="63">
                  <c:v>7183</c:v>
                </c:pt>
                <c:pt idx="64">
                  <c:v>7554</c:v>
                </c:pt>
                <c:pt idx="65">
                  <c:v>7475</c:v>
                </c:pt>
                <c:pt idx="66">
                  <c:v>7687</c:v>
                </c:pt>
                <c:pt idx="67">
                  <c:v>7922</c:v>
                </c:pt>
                <c:pt idx="68">
                  <c:v>7426</c:v>
                </c:pt>
                <c:pt idx="69">
                  <c:v>7736</c:v>
                </c:pt>
                <c:pt idx="70">
                  <c:v>8483</c:v>
                </c:pt>
                <c:pt idx="71">
                  <c:v>9329</c:v>
                </c:pt>
                <c:pt idx="72">
                  <c:v>7120</c:v>
                </c:pt>
                <c:pt idx="73">
                  <c:v>7124</c:v>
                </c:pt>
                <c:pt idx="74">
                  <c:v>7817</c:v>
                </c:pt>
                <c:pt idx="75">
                  <c:v>7538</c:v>
                </c:pt>
                <c:pt idx="76">
                  <c:v>7921</c:v>
                </c:pt>
                <c:pt idx="77">
                  <c:v>7757</c:v>
                </c:pt>
                <c:pt idx="78">
                  <c:v>7816</c:v>
                </c:pt>
                <c:pt idx="79">
                  <c:v>8208</c:v>
                </c:pt>
                <c:pt idx="80">
                  <c:v>7828</c:v>
                </c:pt>
              </c:numCache>
            </c:numRef>
          </c:yVal>
          <c:smooth val="0"/>
        </c:ser>
        <c:dLbls>
          <c:showLegendKey val="0"/>
          <c:showVal val="0"/>
          <c:showCatName val="0"/>
          <c:showSerName val="0"/>
          <c:showPercent val="0"/>
          <c:showBubbleSize val="0"/>
        </c:dLbls>
        <c:axId val="387829680"/>
        <c:axId val="387821840"/>
      </c:scatterChart>
      <c:valAx>
        <c:axId val="387829680"/>
        <c:scaling>
          <c:orientation val="minMax"/>
        </c:scaling>
        <c:delete val="0"/>
        <c:axPos val="b"/>
        <c:majorGridlines>
          <c:spPr>
            <a:ln w="9525" cap="flat" cmpd="sng" algn="ctr">
              <a:solidFill>
                <a:schemeClr val="tx1">
                  <a:lumMod val="15000"/>
                  <a:lumOff val="85000"/>
                </a:schemeClr>
              </a:solidFill>
              <a:round/>
            </a:ln>
            <a:effectLst/>
          </c:spPr>
        </c:majorGridlines>
        <c:numFmt formatCode="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821840"/>
        <c:crosses val="autoZero"/>
        <c:crossBetween val="midCat"/>
      </c:valAx>
      <c:valAx>
        <c:axId val="387821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829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Seasonally</a:t>
            </a:r>
            <a:r>
              <a:rPr lang="en-IN" baseline="0"/>
              <a:t> Adjusted Sales Vs Trend line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7928287508603458E-2"/>
          <c:y val="0.11766965865326523"/>
          <c:w val="0.91098430136634423"/>
          <c:h val="0.82724667718362543"/>
        </c:manualLayout>
      </c:layout>
      <c:scatterChart>
        <c:scatterStyle val="lineMarker"/>
        <c:varyColors val="0"/>
        <c:ser>
          <c:idx val="0"/>
          <c:order val="0"/>
          <c:tx>
            <c:strRef>
              <c:f>'Time Series'!$D$14</c:f>
              <c:strCache>
                <c:ptCount val="1"/>
                <c:pt idx="0">
                  <c:v>Trend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multiLvlStrRef>
              <c:f>'Time Series'!$A$15:$C$95</c:f>
              <c:multiLvlStrCache>
                <c:ptCount val="81"/>
                <c:lvl>
                  <c:pt idx="0">
                    <c:v>4964</c:v>
                  </c:pt>
                  <c:pt idx="1">
                    <c:v>4968</c:v>
                  </c:pt>
                  <c:pt idx="2">
                    <c:v>5601</c:v>
                  </c:pt>
                  <c:pt idx="3">
                    <c:v>5454</c:v>
                  </c:pt>
                  <c:pt idx="4">
                    <c:v>5721</c:v>
                  </c:pt>
                  <c:pt idx="5">
                    <c:v>5690</c:v>
                  </c:pt>
                  <c:pt idx="6">
                    <c:v>5804</c:v>
                  </c:pt>
                  <c:pt idx="7">
                    <c:v>6040</c:v>
                  </c:pt>
                  <c:pt idx="8">
                    <c:v>5843</c:v>
                  </c:pt>
                  <c:pt idx="9">
                    <c:v>6087</c:v>
                  </c:pt>
                  <c:pt idx="10">
                    <c:v>6469</c:v>
                  </c:pt>
                  <c:pt idx="11">
                    <c:v>7002</c:v>
                  </c:pt>
                  <c:pt idx="12">
                    <c:v>5416</c:v>
                  </c:pt>
                  <c:pt idx="13">
                    <c:v>5393</c:v>
                  </c:pt>
                  <c:pt idx="14">
                    <c:v>5907</c:v>
                  </c:pt>
                  <c:pt idx="15">
                    <c:v>5768</c:v>
                  </c:pt>
                  <c:pt idx="16">
                    <c:v>6107</c:v>
                  </c:pt>
                  <c:pt idx="17">
                    <c:v>6016</c:v>
                  </c:pt>
                  <c:pt idx="18">
                    <c:v>6131</c:v>
                  </c:pt>
                  <c:pt idx="19">
                    <c:v>6499</c:v>
                  </c:pt>
                  <c:pt idx="20">
                    <c:v>6249</c:v>
                  </c:pt>
                  <c:pt idx="21">
                    <c:v>6472</c:v>
                  </c:pt>
                  <c:pt idx="22">
                    <c:v>6946</c:v>
                  </c:pt>
                  <c:pt idx="23">
                    <c:v>7615</c:v>
                  </c:pt>
                  <c:pt idx="24">
                    <c:v>5876</c:v>
                  </c:pt>
                  <c:pt idx="25">
                    <c:v>5818</c:v>
                  </c:pt>
                  <c:pt idx="26">
                    <c:v>6342</c:v>
                  </c:pt>
                  <c:pt idx="27">
                    <c:v>6143</c:v>
                  </c:pt>
                  <c:pt idx="28">
                    <c:v>6442</c:v>
                  </c:pt>
                  <c:pt idx="29">
                    <c:v>6407</c:v>
                  </c:pt>
                  <c:pt idx="30">
                    <c:v>6545</c:v>
                  </c:pt>
                  <c:pt idx="31">
                    <c:v>6758</c:v>
                  </c:pt>
                  <c:pt idx="32">
                    <c:v>6485</c:v>
                  </c:pt>
                  <c:pt idx="33">
                    <c:v>6805</c:v>
                  </c:pt>
                  <c:pt idx="34">
                    <c:v>7361</c:v>
                  </c:pt>
                  <c:pt idx="35">
                    <c:v>8079</c:v>
                  </c:pt>
                  <c:pt idx="36">
                    <c:v>6061</c:v>
                  </c:pt>
                  <c:pt idx="37">
                    <c:v>6187</c:v>
                  </c:pt>
                  <c:pt idx="38">
                    <c:v>6792</c:v>
                  </c:pt>
                  <c:pt idx="39">
                    <c:v>6587</c:v>
                  </c:pt>
                  <c:pt idx="40">
                    <c:v>6918</c:v>
                  </c:pt>
                  <c:pt idx="41">
                    <c:v>6920</c:v>
                  </c:pt>
                  <c:pt idx="42">
                    <c:v>7030</c:v>
                  </c:pt>
                  <c:pt idx="43">
                    <c:v>7491</c:v>
                  </c:pt>
                  <c:pt idx="44">
                    <c:v>7305</c:v>
                  </c:pt>
                  <c:pt idx="45">
                    <c:v>7571</c:v>
                  </c:pt>
                  <c:pt idx="46">
                    <c:v>8013</c:v>
                  </c:pt>
                  <c:pt idx="47">
                    <c:v>8727</c:v>
                  </c:pt>
                  <c:pt idx="48">
                    <c:v>6776</c:v>
                  </c:pt>
                  <c:pt idx="49">
                    <c:v>6847</c:v>
                  </c:pt>
                  <c:pt idx="50">
                    <c:v>7531</c:v>
                  </c:pt>
                  <c:pt idx="51">
                    <c:v>7333</c:v>
                  </c:pt>
                  <c:pt idx="52">
                    <c:v>7685</c:v>
                  </c:pt>
                  <c:pt idx="53">
                    <c:v>7518</c:v>
                  </c:pt>
                  <c:pt idx="54">
                    <c:v>7672</c:v>
                  </c:pt>
                  <c:pt idx="55">
                    <c:v>7992</c:v>
                  </c:pt>
                  <c:pt idx="56">
                    <c:v>7645</c:v>
                  </c:pt>
                  <c:pt idx="57">
                    <c:v>7923</c:v>
                  </c:pt>
                  <c:pt idx="58">
                    <c:v>8297</c:v>
                  </c:pt>
                  <c:pt idx="59">
                    <c:v>8537</c:v>
                  </c:pt>
                  <c:pt idx="60">
                    <c:v>7005</c:v>
                  </c:pt>
                  <c:pt idx="61">
                    <c:v>6855</c:v>
                  </c:pt>
                  <c:pt idx="62">
                    <c:v>7420</c:v>
                  </c:pt>
                  <c:pt idx="63">
                    <c:v>7183</c:v>
                  </c:pt>
                  <c:pt idx="64">
                    <c:v>7554</c:v>
                  </c:pt>
                  <c:pt idx="65">
                    <c:v>7475</c:v>
                  </c:pt>
                  <c:pt idx="66">
                    <c:v>7687</c:v>
                  </c:pt>
                  <c:pt idx="67">
                    <c:v>7922</c:v>
                  </c:pt>
                  <c:pt idx="68">
                    <c:v>7426</c:v>
                  </c:pt>
                  <c:pt idx="69">
                    <c:v>7736</c:v>
                  </c:pt>
                  <c:pt idx="70">
                    <c:v>8483</c:v>
                  </c:pt>
                  <c:pt idx="71">
                    <c:v>9329</c:v>
                  </c:pt>
                  <c:pt idx="72">
                    <c:v>7120</c:v>
                  </c:pt>
                  <c:pt idx="73">
                    <c:v>7124</c:v>
                  </c:pt>
                  <c:pt idx="74">
                    <c:v>7817</c:v>
                  </c:pt>
                  <c:pt idx="75">
                    <c:v>7538</c:v>
                  </c:pt>
                  <c:pt idx="76">
                    <c:v>7921</c:v>
                  </c:pt>
                  <c:pt idx="77">
                    <c:v>7757</c:v>
                  </c:pt>
                  <c:pt idx="78">
                    <c:v>7816</c:v>
                  </c:pt>
                  <c:pt idx="79">
                    <c:v>8208</c:v>
                  </c:pt>
                  <c:pt idx="80">
                    <c:v>7828</c:v>
                  </c:pt>
                </c:lvl>
                <c:lvl>
                  <c:pt idx="0">
                    <c:v>Jan-96</c:v>
                  </c:pt>
                  <c:pt idx="1">
                    <c:v>Feb-96</c:v>
                  </c:pt>
                  <c:pt idx="2">
                    <c:v>Mar-96</c:v>
                  </c:pt>
                  <c:pt idx="3">
                    <c:v>Apr-96</c:v>
                  </c:pt>
                  <c:pt idx="4">
                    <c:v>May-96</c:v>
                  </c:pt>
                  <c:pt idx="5">
                    <c:v>Jun-96</c:v>
                  </c:pt>
                  <c:pt idx="6">
                    <c:v>Jul-96</c:v>
                  </c:pt>
                  <c:pt idx="7">
                    <c:v>Aug-96</c:v>
                  </c:pt>
                  <c:pt idx="8">
                    <c:v>Sep-96</c:v>
                  </c:pt>
                  <c:pt idx="9">
                    <c:v>Oct-96</c:v>
                  </c:pt>
                  <c:pt idx="10">
                    <c:v>Nov-96</c:v>
                  </c:pt>
                  <c:pt idx="11">
                    <c:v>Dec-96</c:v>
                  </c:pt>
                  <c:pt idx="12">
                    <c:v>Jan-97</c:v>
                  </c:pt>
                  <c:pt idx="13">
                    <c:v>Feb-97</c:v>
                  </c:pt>
                  <c:pt idx="14">
                    <c:v>Mar-97</c:v>
                  </c:pt>
                  <c:pt idx="15">
                    <c:v>Apr-97</c:v>
                  </c:pt>
                  <c:pt idx="16">
                    <c:v>May-97</c:v>
                  </c:pt>
                  <c:pt idx="17">
                    <c:v>Jun-97</c:v>
                  </c:pt>
                  <c:pt idx="18">
                    <c:v>Jul-97</c:v>
                  </c:pt>
                  <c:pt idx="19">
                    <c:v>Aug-97</c:v>
                  </c:pt>
                  <c:pt idx="20">
                    <c:v>Sep-97</c:v>
                  </c:pt>
                  <c:pt idx="21">
                    <c:v>Oct-97</c:v>
                  </c:pt>
                  <c:pt idx="22">
                    <c:v>Nov-97</c:v>
                  </c:pt>
                  <c:pt idx="23">
                    <c:v>Dec-97</c:v>
                  </c:pt>
                  <c:pt idx="24">
                    <c:v>Jan-98</c:v>
                  </c:pt>
                  <c:pt idx="25">
                    <c:v>Feb-98</c:v>
                  </c:pt>
                  <c:pt idx="26">
                    <c:v>Mar-98</c:v>
                  </c:pt>
                  <c:pt idx="27">
                    <c:v>Apr-98</c:v>
                  </c:pt>
                  <c:pt idx="28">
                    <c:v>May-98</c:v>
                  </c:pt>
                  <c:pt idx="29">
                    <c:v>Jun-98</c:v>
                  </c:pt>
                  <c:pt idx="30">
                    <c:v>Jul-98</c:v>
                  </c:pt>
                  <c:pt idx="31">
                    <c:v>Aug-98</c:v>
                  </c:pt>
                  <c:pt idx="32">
                    <c:v>Sep-98</c:v>
                  </c:pt>
                  <c:pt idx="33">
                    <c:v>Oct-98</c:v>
                  </c:pt>
                  <c:pt idx="34">
                    <c:v>Nov-98</c:v>
                  </c:pt>
                  <c:pt idx="35">
                    <c:v>Dec-98</c:v>
                  </c:pt>
                  <c:pt idx="36">
                    <c:v>Jan-99</c:v>
                  </c:pt>
                  <c:pt idx="37">
                    <c:v>Feb-99</c:v>
                  </c:pt>
                  <c:pt idx="38">
                    <c:v>Mar-99</c:v>
                  </c:pt>
                  <c:pt idx="39">
                    <c:v>Apr-99</c:v>
                  </c:pt>
                  <c:pt idx="40">
                    <c:v>May-99</c:v>
                  </c:pt>
                  <c:pt idx="41">
                    <c:v>Jun-99</c:v>
                  </c:pt>
                  <c:pt idx="42">
                    <c:v>Jul-99</c:v>
                  </c:pt>
                  <c:pt idx="43">
                    <c:v>Aug-99</c:v>
                  </c:pt>
                  <c:pt idx="44">
                    <c:v>Sep-99</c:v>
                  </c:pt>
                  <c:pt idx="45">
                    <c:v>Oct-99</c:v>
                  </c:pt>
                  <c:pt idx="46">
                    <c:v>Nov-99</c:v>
                  </c:pt>
                  <c:pt idx="47">
                    <c:v>Dec-99</c:v>
                  </c:pt>
                  <c:pt idx="48">
                    <c:v>Jan-00</c:v>
                  </c:pt>
                  <c:pt idx="49">
                    <c:v>Feb-00</c:v>
                  </c:pt>
                  <c:pt idx="50">
                    <c:v>Mar-00</c:v>
                  </c:pt>
                  <c:pt idx="51">
                    <c:v>Apr-00</c:v>
                  </c:pt>
                  <c:pt idx="52">
                    <c:v>May-00</c:v>
                  </c:pt>
                  <c:pt idx="53">
                    <c:v>Jun-00</c:v>
                  </c:pt>
                  <c:pt idx="54">
                    <c:v>Jul-00</c:v>
                  </c:pt>
                  <c:pt idx="55">
                    <c:v>Aug-00</c:v>
                  </c:pt>
                  <c:pt idx="56">
                    <c:v>Sep-00</c:v>
                  </c:pt>
                  <c:pt idx="57">
                    <c:v>Oct-00</c:v>
                  </c:pt>
                  <c:pt idx="58">
                    <c:v>Nov-00</c:v>
                  </c:pt>
                  <c:pt idx="59">
                    <c:v>Dec-00</c:v>
                  </c:pt>
                  <c:pt idx="60">
                    <c:v>Jan-01</c:v>
                  </c:pt>
                  <c:pt idx="61">
                    <c:v>Feb-01</c:v>
                  </c:pt>
                  <c:pt idx="62">
                    <c:v>Mar-01</c:v>
                  </c:pt>
                  <c:pt idx="63">
                    <c:v>Apr-01</c:v>
                  </c:pt>
                  <c:pt idx="64">
                    <c:v>May-01</c:v>
                  </c:pt>
                  <c:pt idx="65">
                    <c:v>Jun-01</c:v>
                  </c:pt>
                  <c:pt idx="66">
                    <c:v>Jul-01</c:v>
                  </c:pt>
                  <c:pt idx="67">
                    <c:v>Aug-01</c:v>
                  </c:pt>
                  <c:pt idx="68">
                    <c:v>Sep-01</c:v>
                  </c:pt>
                  <c:pt idx="69">
                    <c:v>Oct-01</c:v>
                  </c:pt>
                  <c:pt idx="70">
                    <c:v>Nov-01</c:v>
                  </c:pt>
                  <c:pt idx="71">
                    <c:v>Dec-01</c:v>
                  </c:pt>
                  <c:pt idx="72">
                    <c:v>Jan-02</c:v>
                  </c:pt>
                  <c:pt idx="73">
                    <c:v>Feb-02</c:v>
                  </c:pt>
                  <c:pt idx="74">
                    <c:v>Mar-02</c:v>
                  </c:pt>
                  <c:pt idx="75">
                    <c:v>Apr-02</c:v>
                  </c:pt>
                  <c:pt idx="76">
                    <c:v>May-02</c:v>
                  </c:pt>
                  <c:pt idx="77">
                    <c:v>Jun-02</c:v>
                  </c:pt>
                  <c:pt idx="78">
                    <c:v>Jul-02</c:v>
                  </c:pt>
                  <c:pt idx="79">
                    <c:v>Aug-02</c:v>
                  </c:pt>
                  <c:pt idx="80">
                    <c:v>Sep-02</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lvl>
              </c:multiLvlStrCache>
            </c:multiLvlStrRef>
          </c:xVal>
          <c:yVal>
            <c:numRef>
              <c:f>'Time Series'!$D$15:$D$95</c:f>
              <c:numCache>
                <c:formatCode>General</c:formatCode>
                <c:ptCount val="81"/>
                <c:pt idx="0">
                  <c:v>5638.1285757302012</c:v>
                </c:pt>
                <c:pt idx="1">
                  <c:v>5670.5657934357114</c:v>
                </c:pt>
                <c:pt idx="2">
                  <c:v>5703.0030111412225</c:v>
                </c:pt>
                <c:pt idx="3">
                  <c:v>5735.4402288467327</c:v>
                </c:pt>
                <c:pt idx="4">
                  <c:v>5767.8774465522429</c:v>
                </c:pt>
                <c:pt idx="5">
                  <c:v>5800.3146642577531</c:v>
                </c:pt>
                <c:pt idx="6">
                  <c:v>5832.7518819632642</c:v>
                </c:pt>
                <c:pt idx="7">
                  <c:v>5865.1890996687744</c:v>
                </c:pt>
                <c:pt idx="8">
                  <c:v>5897.6263173742846</c:v>
                </c:pt>
                <c:pt idx="9">
                  <c:v>5930.0635350797947</c:v>
                </c:pt>
                <c:pt idx="10">
                  <c:v>5962.5007527853049</c:v>
                </c:pt>
                <c:pt idx="11">
                  <c:v>5994.937970490816</c:v>
                </c:pt>
                <c:pt idx="12">
                  <c:v>6027.3751881963262</c:v>
                </c:pt>
                <c:pt idx="13">
                  <c:v>6059.8124059018364</c:v>
                </c:pt>
                <c:pt idx="14">
                  <c:v>6092.2496236073466</c:v>
                </c:pt>
                <c:pt idx="15">
                  <c:v>6124.6868413128577</c:v>
                </c:pt>
                <c:pt idx="16">
                  <c:v>6157.1240590183679</c:v>
                </c:pt>
                <c:pt idx="17">
                  <c:v>6189.5612767238781</c:v>
                </c:pt>
                <c:pt idx="18">
                  <c:v>6221.9984944293883</c:v>
                </c:pt>
                <c:pt idx="19">
                  <c:v>6254.4357121348985</c:v>
                </c:pt>
                <c:pt idx="20">
                  <c:v>6286.8729298404096</c:v>
                </c:pt>
                <c:pt idx="21">
                  <c:v>6319.3101475459198</c:v>
                </c:pt>
                <c:pt idx="22">
                  <c:v>6351.74736525143</c:v>
                </c:pt>
                <c:pt idx="23">
                  <c:v>6384.1845829569411</c:v>
                </c:pt>
                <c:pt idx="24">
                  <c:v>6416.6218006624513</c:v>
                </c:pt>
                <c:pt idx="25">
                  <c:v>6449.0590183679615</c:v>
                </c:pt>
                <c:pt idx="26">
                  <c:v>6481.4962360734717</c:v>
                </c:pt>
                <c:pt idx="27">
                  <c:v>6513.9334537789819</c:v>
                </c:pt>
                <c:pt idx="28">
                  <c:v>6546.370671484493</c:v>
                </c:pt>
                <c:pt idx="29">
                  <c:v>6578.8078891900032</c:v>
                </c:pt>
                <c:pt idx="30">
                  <c:v>6611.2451068955133</c:v>
                </c:pt>
                <c:pt idx="31">
                  <c:v>6643.6823246010235</c:v>
                </c:pt>
                <c:pt idx="32">
                  <c:v>6676.1195423065346</c:v>
                </c:pt>
                <c:pt idx="33">
                  <c:v>6708.5567600120448</c:v>
                </c:pt>
                <c:pt idx="34">
                  <c:v>6740.993977717555</c:v>
                </c:pt>
                <c:pt idx="35">
                  <c:v>6773.4311954230652</c:v>
                </c:pt>
                <c:pt idx="36">
                  <c:v>6805.8684131285754</c:v>
                </c:pt>
                <c:pt idx="37">
                  <c:v>6838.3056308340856</c:v>
                </c:pt>
                <c:pt idx="38">
                  <c:v>6870.7428485395967</c:v>
                </c:pt>
                <c:pt idx="39">
                  <c:v>6903.1800662451069</c:v>
                </c:pt>
                <c:pt idx="40">
                  <c:v>6935.6172839506171</c:v>
                </c:pt>
                <c:pt idx="41">
                  <c:v>6968.0545016561282</c:v>
                </c:pt>
                <c:pt idx="42">
                  <c:v>7000.4917193616384</c:v>
                </c:pt>
                <c:pt idx="43">
                  <c:v>7032.9289370671486</c:v>
                </c:pt>
                <c:pt idx="44">
                  <c:v>7065.3661547726588</c:v>
                </c:pt>
                <c:pt idx="45">
                  <c:v>7097.803372478169</c:v>
                </c:pt>
                <c:pt idx="46">
                  <c:v>7130.2405901836801</c:v>
                </c:pt>
                <c:pt idx="47">
                  <c:v>7162.6778078891903</c:v>
                </c:pt>
                <c:pt idx="48">
                  <c:v>7195.1150255947005</c:v>
                </c:pt>
                <c:pt idx="49">
                  <c:v>7227.5522433002106</c:v>
                </c:pt>
                <c:pt idx="50">
                  <c:v>7259.9894610057218</c:v>
                </c:pt>
                <c:pt idx="51">
                  <c:v>7292.4266787112319</c:v>
                </c:pt>
                <c:pt idx="52">
                  <c:v>7324.8638964167421</c:v>
                </c:pt>
                <c:pt idx="53">
                  <c:v>7357.3011141222523</c:v>
                </c:pt>
                <c:pt idx="54">
                  <c:v>7389.7383318277625</c:v>
                </c:pt>
                <c:pt idx="55">
                  <c:v>7422.1755495332736</c:v>
                </c:pt>
                <c:pt idx="56">
                  <c:v>7454.6127672387838</c:v>
                </c:pt>
                <c:pt idx="57">
                  <c:v>7487.049984944294</c:v>
                </c:pt>
                <c:pt idx="58">
                  <c:v>7519.4872026498042</c:v>
                </c:pt>
                <c:pt idx="59">
                  <c:v>7551.9244203553153</c:v>
                </c:pt>
                <c:pt idx="60">
                  <c:v>7584.3616380608255</c:v>
                </c:pt>
                <c:pt idx="61">
                  <c:v>7616.7988557663357</c:v>
                </c:pt>
                <c:pt idx="62">
                  <c:v>7649.2360734718459</c:v>
                </c:pt>
                <c:pt idx="63">
                  <c:v>7681.6732911773561</c:v>
                </c:pt>
                <c:pt idx="64">
                  <c:v>7714.1105088828663</c:v>
                </c:pt>
                <c:pt idx="65">
                  <c:v>7746.5477265883774</c:v>
                </c:pt>
                <c:pt idx="66">
                  <c:v>7778.9849442938876</c:v>
                </c:pt>
                <c:pt idx="67">
                  <c:v>7811.4221619993987</c:v>
                </c:pt>
                <c:pt idx="68">
                  <c:v>7843.8593797049089</c:v>
                </c:pt>
                <c:pt idx="69">
                  <c:v>7876.2965974104191</c:v>
                </c:pt>
                <c:pt idx="70">
                  <c:v>7908.7338151159292</c:v>
                </c:pt>
                <c:pt idx="71">
                  <c:v>7941.1710328214394</c:v>
                </c:pt>
                <c:pt idx="72">
                  <c:v>7973.6082505269496</c:v>
                </c:pt>
                <c:pt idx="73">
                  <c:v>8006.0454682324607</c:v>
                </c:pt>
                <c:pt idx="74">
                  <c:v>8038.4826859379709</c:v>
                </c:pt>
                <c:pt idx="75">
                  <c:v>8070.9199036434811</c:v>
                </c:pt>
                <c:pt idx="76">
                  <c:v>8103.3571213489922</c:v>
                </c:pt>
                <c:pt idx="77">
                  <c:v>8135.7943390545024</c:v>
                </c:pt>
                <c:pt idx="78">
                  <c:v>8168.2315567600126</c:v>
                </c:pt>
                <c:pt idx="79">
                  <c:v>8200.6687744655228</c:v>
                </c:pt>
                <c:pt idx="80">
                  <c:v>8233.105992171033</c:v>
                </c:pt>
              </c:numCache>
            </c:numRef>
          </c:yVal>
          <c:smooth val="0"/>
        </c:ser>
        <c:ser>
          <c:idx val="7"/>
          <c:order val="7"/>
          <c:tx>
            <c:strRef>
              <c:f>'Time Series'!$K$14</c:f>
              <c:strCache>
                <c:ptCount val="1"/>
                <c:pt idx="0">
                  <c:v>Seasonally Adjusted Monthly Sales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multiLvlStrRef>
              <c:f>'Time Series'!$A$15:$C$95</c:f>
              <c:multiLvlStrCache>
                <c:ptCount val="81"/>
                <c:lvl>
                  <c:pt idx="0">
                    <c:v>4964</c:v>
                  </c:pt>
                  <c:pt idx="1">
                    <c:v>4968</c:v>
                  </c:pt>
                  <c:pt idx="2">
                    <c:v>5601</c:v>
                  </c:pt>
                  <c:pt idx="3">
                    <c:v>5454</c:v>
                  </c:pt>
                  <c:pt idx="4">
                    <c:v>5721</c:v>
                  </c:pt>
                  <c:pt idx="5">
                    <c:v>5690</c:v>
                  </c:pt>
                  <c:pt idx="6">
                    <c:v>5804</c:v>
                  </c:pt>
                  <c:pt idx="7">
                    <c:v>6040</c:v>
                  </c:pt>
                  <c:pt idx="8">
                    <c:v>5843</c:v>
                  </c:pt>
                  <c:pt idx="9">
                    <c:v>6087</c:v>
                  </c:pt>
                  <c:pt idx="10">
                    <c:v>6469</c:v>
                  </c:pt>
                  <c:pt idx="11">
                    <c:v>7002</c:v>
                  </c:pt>
                  <c:pt idx="12">
                    <c:v>5416</c:v>
                  </c:pt>
                  <c:pt idx="13">
                    <c:v>5393</c:v>
                  </c:pt>
                  <c:pt idx="14">
                    <c:v>5907</c:v>
                  </c:pt>
                  <c:pt idx="15">
                    <c:v>5768</c:v>
                  </c:pt>
                  <c:pt idx="16">
                    <c:v>6107</c:v>
                  </c:pt>
                  <c:pt idx="17">
                    <c:v>6016</c:v>
                  </c:pt>
                  <c:pt idx="18">
                    <c:v>6131</c:v>
                  </c:pt>
                  <c:pt idx="19">
                    <c:v>6499</c:v>
                  </c:pt>
                  <c:pt idx="20">
                    <c:v>6249</c:v>
                  </c:pt>
                  <c:pt idx="21">
                    <c:v>6472</c:v>
                  </c:pt>
                  <c:pt idx="22">
                    <c:v>6946</c:v>
                  </c:pt>
                  <c:pt idx="23">
                    <c:v>7615</c:v>
                  </c:pt>
                  <c:pt idx="24">
                    <c:v>5876</c:v>
                  </c:pt>
                  <c:pt idx="25">
                    <c:v>5818</c:v>
                  </c:pt>
                  <c:pt idx="26">
                    <c:v>6342</c:v>
                  </c:pt>
                  <c:pt idx="27">
                    <c:v>6143</c:v>
                  </c:pt>
                  <c:pt idx="28">
                    <c:v>6442</c:v>
                  </c:pt>
                  <c:pt idx="29">
                    <c:v>6407</c:v>
                  </c:pt>
                  <c:pt idx="30">
                    <c:v>6545</c:v>
                  </c:pt>
                  <c:pt idx="31">
                    <c:v>6758</c:v>
                  </c:pt>
                  <c:pt idx="32">
                    <c:v>6485</c:v>
                  </c:pt>
                  <c:pt idx="33">
                    <c:v>6805</c:v>
                  </c:pt>
                  <c:pt idx="34">
                    <c:v>7361</c:v>
                  </c:pt>
                  <c:pt idx="35">
                    <c:v>8079</c:v>
                  </c:pt>
                  <c:pt idx="36">
                    <c:v>6061</c:v>
                  </c:pt>
                  <c:pt idx="37">
                    <c:v>6187</c:v>
                  </c:pt>
                  <c:pt idx="38">
                    <c:v>6792</c:v>
                  </c:pt>
                  <c:pt idx="39">
                    <c:v>6587</c:v>
                  </c:pt>
                  <c:pt idx="40">
                    <c:v>6918</c:v>
                  </c:pt>
                  <c:pt idx="41">
                    <c:v>6920</c:v>
                  </c:pt>
                  <c:pt idx="42">
                    <c:v>7030</c:v>
                  </c:pt>
                  <c:pt idx="43">
                    <c:v>7491</c:v>
                  </c:pt>
                  <c:pt idx="44">
                    <c:v>7305</c:v>
                  </c:pt>
                  <c:pt idx="45">
                    <c:v>7571</c:v>
                  </c:pt>
                  <c:pt idx="46">
                    <c:v>8013</c:v>
                  </c:pt>
                  <c:pt idx="47">
                    <c:v>8727</c:v>
                  </c:pt>
                  <c:pt idx="48">
                    <c:v>6776</c:v>
                  </c:pt>
                  <c:pt idx="49">
                    <c:v>6847</c:v>
                  </c:pt>
                  <c:pt idx="50">
                    <c:v>7531</c:v>
                  </c:pt>
                  <c:pt idx="51">
                    <c:v>7333</c:v>
                  </c:pt>
                  <c:pt idx="52">
                    <c:v>7685</c:v>
                  </c:pt>
                  <c:pt idx="53">
                    <c:v>7518</c:v>
                  </c:pt>
                  <c:pt idx="54">
                    <c:v>7672</c:v>
                  </c:pt>
                  <c:pt idx="55">
                    <c:v>7992</c:v>
                  </c:pt>
                  <c:pt idx="56">
                    <c:v>7645</c:v>
                  </c:pt>
                  <c:pt idx="57">
                    <c:v>7923</c:v>
                  </c:pt>
                  <c:pt idx="58">
                    <c:v>8297</c:v>
                  </c:pt>
                  <c:pt idx="59">
                    <c:v>8537</c:v>
                  </c:pt>
                  <c:pt idx="60">
                    <c:v>7005</c:v>
                  </c:pt>
                  <c:pt idx="61">
                    <c:v>6855</c:v>
                  </c:pt>
                  <c:pt idx="62">
                    <c:v>7420</c:v>
                  </c:pt>
                  <c:pt idx="63">
                    <c:v>7183</c:v>
                  </c:pt>
                  <c:pt idx="64">
                    <c:v>7554</c:v>
                  </c:pt>
                  <c:pt idx="65">
                    <c:v>7475</c:v>
                  </c:pt>
                  <c:pt idx="66">
                    <c:v>7687</c:v>
                  </c:pt>
                  <c:pt idx="67">
                    <c:v>7922</c:v>
                  </c:pt>
                  <c:pt idx="68">
                    <c:v>7426</c:v>
                  </c:pt>
                  <c:pt idx="69">
                    <c:v>7736</c:v>
                  </c:pt>
                  <c:pt idx="70">
                    <c:v>8483</c:v>
                  </c:pt>
                  <c:pt idx="71">
                    <c:v>9329</c:v>
                  </c:pt>
                  <c:pt idx="72">
                    <c:v>7120</c:v>
                  </c:pt>
                  <c:pt idx="73">
                    <c:v>7124</c:v>
                  </c:pt>
                  <c:pt idx="74">
                    <c:v>7817</c:v>
                  </c:pt>
                  <c:pt idx="75">
                    <c:v>7538</c:v>
                  </c:pt>
                  <c:pt idx="76">
                    <c:v>7921</c:v>
                  </c:pt>
                  <c:pt idx="77">
                    <c:v>7757</c:v>
                  </c:pt>
                  <c:pt idx="78">
                    <c:v>7816</c:v>
                  </c:pt>
                  <c:pt idx="79">
                    <c:v>8208</c:v>
                  </c:pt>
                  <c:pt idx="80">
                    <c:v>7828</c:v>
                  </c:pt>
                </c:lvl>
                <c:lvl>
                  <c:pt idx="0">
                    <c:v>Jan-96</c:v>
                  </c:pt>
                  <c:pt idx="1">
                    <c:v>Feb-96</c:v>
                  </c:pt>
                  <c:pt idx="2">
                    <c:v>Mar-96</c:v>
                  </c:pt>
                  <c:pt idx="3">
                    <c:v>Apr-96</c:v>
                  </c:pt>
                  <c:pt idx="4">
                    <c:v>May-96</c:v>
                  </c:pt>
                  <c:pt idx="5">
                    <c:v>Jun-96</c:v>
                  </c:pt>
                  <c:pt idx="6">
                    <c:v>Jul-96</c:v>
                  </c:pt>
                  <c:pt idx="7">
                    <c:v>Aug-96</c:v>
                  </c:pt>
                  <c:pt idx="8">
                    <c:v>Sep-96</c:v>
                  </c:pt>
                  <c:pt idx="9">
                    <c:v>Oct-96</c:v>
                  </c:pt>
                  <c:pt idx="10">
                    <c:v>Nov-96</c:v>
                  </c:pt>
                  <c:pt idx="11">
                    <c:v>Dec-96</c:v>
                  </c:pt>
                  <c:pt idx="12">
                    <c:v>Jan-97</c:v>
                  </c:pt>
                  <c:pt idx="13">
                    <c:v>Feb-97</c:v>
                  </c:pt>
                  <c:pt idx="14">
                    <c:v>Mar-97</c:v>
                  </c:pt>
                  <c:pt idx="15">
                    <c:v>Apr-97</c:v>
                  </c:pt>
                  <c:pt idx="16">
                    <c:v>May-97</c:v>
                  </c:pt>
                  <c:pt idx="17">
                    <c:v>Jun-97</c:v>
                  </c:pt>
                  <c:pt idx="18">
                    <c:v>Jul-97</c:v>
                  </c:pt>
                  <c:pt idx="19">
                    <c:v>Aug-97</c:v>
                  </c:pt>
                  <c:pt idx="20">
                    <c:v>Sep-97</c:v>
                  </c:pt>
                  <c:pt idx="21">
                    <c:v>Oct-97</c:v>
                  </c:pt>
                  <c:pt idx="22">
                    <c:v>Nov-97</c:v>
                  </c:pt>
                  <c:pt idx="23">
                    <c:v>Dec-97</c:v>
                  </c:pt>
                  <c:pt idx="24">
                    <c:v>Jan-98</c:v>
                  </c:pt>
                  <c:pt idx="25">
                    <c:v>Feb-98</c:v>
                  </c:pt>
                  <c:pt idx="26">
                    <c:v>Mar-98</c:v>
                  </c:pt>
                  <c:pt idx="27">
                    <c:v>Apr-98</c:v>
                  </c:pt>
                  <c:pt idx="28">
                    <c:v>May-98</c:v>
                  </c:pt>
                  <c:pt idx="29">
                    <c:v>Jun-98</c:v>
                  </c:pt>
                  <c:pt idx="30">
                    <c:v>Jul-98</c:v>
                  </c:pt>
                  <c:pt idx="31">
                    <c:v>Aug-98</c:v>
                  </c:pt>
                  <c:pt idx="32">
                    <c:v>Sep-98</c:v>
                  </c:pt>
                  <c:pt idx="33">
                    <c:v>Oct-98</c:v>
                  </c:pt>
                  <c:pt idx="34">
                    <c:v>Nov-98</c:v>
                  </c:pt>
                  <c:pt idx="35">
                    <c:v>Dec-98</c:v>
                  </c:pt>
                  <c:pt idx="36">
                    <c:v>Jan-99</c:v>
                  </c:pt>
                  <c:pt idx="37">
                    <c:v>Feb-99</c:v>
                  </c:pt>
                  <c:pt idx="38">
                    <c:v>Mar-99</c:v>
                  </c:pt>
                  <c:pt idx="39">
                    <c:v>Apr-99</c:v>
                  </c:pt>
                  <c:pt idx="40">
                    <c:v>May-99</c:v>
                  </c:pt>
                  <c:pt idx="41">
                    <c:v>Jun-99</c:v>
                  </c:pt>
                  <c:pt idx="42">
                    <c:v>Jul-99</c:v>
                  </c:pt>
                  <c:pt idx="43">
                    <c:v>Aug-99</c:v>
                  </c:pt>
                  <c:pt idx="44">
                    <c:v>Sep-99</c:v>
                  </c:pt>
                  <c:pt idx="45">
                    <c:v>Oct-99</c:v>
                  </c:pt>
                  <c:pt idx="46">
                    <c:v>Nov-99</c:v>
                  </c:pt>
                  <c:pt idx="47">
                    <c:v>Dec-99</c:v>
                  </c:pt>
                  <c:pt idx="48">
                    <c:v>Jan-00</c:v>
                  </c:pt>
                  <c:pt idx="49">
                    <c:v>Feb-00</c:v>
                  </c:pt>
                  <c:pt idx="50">
                    <c:v>Mar-00</c:v>
                  </c:pt>
                  <c:pt idx="51">
                    <c:v>Apr-00</c:v>
                  </c:pt>
                  <c:pt idx="52">
                    <c:v>May-00</c:v>
                  </c:pt>
                  <c:pt idx="53">
                    <c:v>Jun-00</c:v>
                  </c:pt>
                  <c:pt idx="54">
                    <c:v>Jul-00</c:v>
                  </c:pt>
                  <c:pt idx="55">
                    <c:v>Aug-00</c:v>
                  </c:pt>
                  <c:pt idx="56">
                    <c:v>Sep-00</c:v>
                  </c:pt>
                  <c:pt idx="57">
                    <c:v>Oct-00</c:v>
                  </c:pt>
                  <c:pt idx="58">
                    <c:v>Nov-00</c:v>
                  </c:pt>
                  <c:pt idx="59">
                    <c:v>Dec-00</c:v>
                  </c:pt>
                  <c:pt idx="60">
                    <c:v>Jan-01</c:v>
                  </c:pt>
                  <c:pt idx="61">
                    <c:v>Feb-01</c:v>
                  </c:pt>
                  <c:pt idx="62">
                    <c:v>Mar-01</c:v>
                  </c:pt>
                  <c:pt idx="63">
                    <c:v>Apr-01</c:v>
                  </c:pt>
                  <c:pt idx="64">
                    <c:v>May-01</c:v>
                  </c:pt>
                  <c:pt idx="65">
                    <c:v>Jun-01</c:v>
                  </c:pt>
                  <c:pt idx="66">
                    <c:v>Jul-01</c:v>
                  </c:pt>
                  <c:pt idx="67">
                    <c:v>Aug-01</c:v>
                  </c:pt>
                  <c:pt idx="68">
                    <c:v>Sep-01</c:v>
                  </c:pt>
                  <c:pt idx="69">
                    <c:v>Oct-01</c:v>
                  </c:pt>
                  <c:pt idx="70">
                    <c:v>Nov-01</c:v>
                  </c:pt>
                  <c:pt idx="71">
                    <c:v>Dec-01</c:v>
                  </c:pt>
                  <c:pt idx="72">
                    <c:v>Jan-02</c:v>
                  </c:pt>
                  <c:pt idx="73">
                    <c:v>Feb-02</c:v>
                  </c:pt>
                  <c:pt idx="74">
                    <c:v>Mar-02</c:v>
                  </c:pt>
                  <c:pt idx="75">
                    <c:v>Apr-02</c:v>
                  </c:pt>
                  <c:pt idx="76">
                    <c:v>May-02</c:v>
                  </c:pt>
                  <c:pt idx="77">
                    <c:v>Jun-02</c:v>
                  </c:pt>
                  <c:pt idx="78">
                    <c:v>Jul-02</c:v>
                  </c:pt>
                  <c:pt idx="79">
                    <c:v>Aug-02</c:v>
                  </c:pt>
                  <c:pt idx="80">
                    <c:v>Sep-02</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lvl>
              </c:multiLvlStrCache>
            </c:multiLvlStrRef>
          </c:xVal>
          <c:yVal>
            <c:numRef>
              <c:f>'Time Series'!$K$15:$K$95</c:f>
              <c:numCache>
                <c:formatCode>General</c:formatCode>
                <c:ptCount val="81"/>
                <c:pt idx="0">
                  <c:v>5582.6894760614268</c:v>
                </c:pt>
                <c:pt idx="1">
                  <c:v>5642.126693766937</c:v>
                </c:pt>
                <c:pt idx="2">
                  <c:v>5747.8105239385723</c:v>
                </c:pt>
                <c:pt idx="3">
                  <c:v>5818.0011291779583</c:v>
                </c:pt>
                <c:pt idx="4">
                  <c:v>5778.4383468834685</c:v>
                </c:pt>
                <c:pt idx="5">
                  <c:v>5869.1221770551037</c:v>
                </c:pt>
                <c:pt idx="6">
                  <c:v>5877.5593947606139</c:v>
                </c:pt>
                <c:pt idx="7">
                  <c:v>5872.503387533875</c:v>
                </c:pt>
                <c:pt idx="8">
                  <c:v>5904.9406052393851</c:v>
                </c:pt>
                <c:pt idx="9">
                  <c:v>5939.5011291779583</c:v>
                </c:pt>
                <c:pt idx="10">
                  <c:v>5869.1849593495936</c:v>
                </c:pt>
                <c:pt idx="11">
                  <c:v>5741.1221770551037</c:v>
                </c:pt>
                <c:pt idx="12">
                  <c:v>6034.6894760614268</c:v>
                </c:pt>
                <c:pt idx="13">
                  <c:v>6067.126693766937</c:v>
                </c:pt>
                <c:pt idx="14">
                  <c:v>6053.8105239385723</c:v>
                </c:pt>
                <c:pt idx="15">
                  <c:v>6132.0011291779583</c:v>
                </c:pt>
                <c:pt idx="16">
                  <c:v>6164.4383468834685</c:v>
                </c:pt>
                <c:pt idx="17">
                  <c:v>6195.1221770551037</c:v>
                </c:pt>
                <c:pt idx="18">
                  <c:v>6204.5593947606139</c:v>
                </c:pt>
                <c:pt idx="19">
                  <c:v>6331.503387533875</c:v>
                </c:pt>
                <c:pt idx="20">
                  <c:v>6310.9406052393851</c:v>
                </c:pt>
                <c:pt idx="21">
                  <c:v>6324.5011291779583</c:v>
                </c:pt>
                <c:pt idx="22">
                  <c:v>6346.1849593495936</c:v>
                </c:pt>
                <c:pt idx="23">
                  <c:v>6354.1221770551037</c:v>
                </c:pt>
                <c:pt idx="24">
                  <c:v>6494.6894760614268</c:v>
                </c:pt>
                <c:pt idx="25">
                  <c:v>6492.126693766937</c:v>
                </c:pt>
                <c:pt idx="26">
                  <c:v>6488.8105239385723</c:v>
                </c:pt>
                <c:pt idx="27">
                  <c:v>6507.0011291779583</c:v>
                </c:pt>
                <c:pt idx="28">
                  <c:v>6499.4383468834685</c:v>
                </c:pt>
                <c:pt idx="29">
                  <c:v>6586.1221770551037</c:v>
                </c:pt>
                <c:pt idx="30">
                  <c:v>6618.5593947606139</c:v>
                </c:pt>
                <c:pt idx="31">
                  <c:v>6590.503387533875</c:v>
                </c:pt>
                <c:pt idx="32">
                  <c:v>6546.9406052393851</c:v>
                </c:pt>
                <c:pt idx="33">
                  <c:v>6657.5011291779583</c:v>
                </c:pt>
                <c:pt idx="34">
                  <c:v>6761.1849593495936</c:v>
                </c:pt>
                <c:pt idx="35">
                  <c:v>6818.1221770551037</c:v>
                </c:pt>
                <c:pt idx="36">
                  <c:v>6679.6894760614268</c:v>
                </c:pt>
                <c:pt idx="37">
                  <c:v>6861.126693766937</c:v>
                </c:pt>
                <c:pt idx="38">
                  <c:v>6938.8105239385723</c:v>
                </c:pt>
                <c:pt idx="39">
                  <c:v>6951.0011291779583</c:v>
                </c:pt>
                <c:pt idx="40">
                  <c:v>6975.4383468834685</c:v>
                </c:pt>
                <c:pt idx="41">
                  <c:v>7099.1221770551037</c:v>
                </c:pt>
                <c:pt idx="42">
                  <c:v>7103.5593947606139</c:v>
                </c:pt>
                <c:pt idx="43">
                  <c:v>7323.503387533875</c:v>
                </c:pt>
                <c:pt idx="44">
                  <c:v>7366.9406052393851</c:v>
                </c:pt>
                <c:pt idx="45">
                  <c:v>7423.5011291779583</c:v>
                </c:pt>
                <c:pt idx="46">
                  <c:v>7413.1849593495936</c:v>
                </c:pt>
                <c:pt idx="47">
                  <c:v>7466.1221770551037</c:v>
                </c:pt>
                <c:pt idx="48">
                  <c:v>7394.6894760614268</c:v>
                </c:pt>
                <c:pt idx="49">
                  <c:v>7521.126693766937</c:v>
                </c:pt>
                <c:pt idx="50">
                  <c:v>7677.8105239385723</c:v>
                </c:pt>
                <c:pt idx="51">
                  <c:v>7697.0011291779583</c:v>
                </c:pt>
                <c:pt idx="52">
                  <c:v>7742.4383468834685</c:v>
                </c:pt>
                <c:pt idx="53">
                  <c:v>7697.1221770551037</c:v>
                </c:pt>
                <c:pt idx="54">
                  <c:v>7745.5593947606139</c:v>
                </c:pt>
                <c:pt idx="55">
                  <c:v>7824.503387533875</c:v>
                </c:pt>
                <c:pt idx="56">
                  <c:v>7706.9406052393851</c:v>
                </c:pt>
                <c:pt idx="57">
                  <c:v>7775.5011291779583</c:v>
                </c:pt>
                <c:pt idx="58">
                  <c:v>7697.1849593495936</c:v>
                </c:pt>
                <c:pt idx="59">
                  <c:v>7276.1221770551037</c:v>
                </c:pt>
                <c:pt idx="60">
                  <c:v>7623.6894760614268</c:v>
                </c:pt>
                <c:pt idx="61">
                  <c:v>7529.126693766937</c:v>
                </c:pt>
                <c:pt idx="62">
                  <c:v>7566.8105239385723</c:v>
                </c:pt>
                <c:pt idx="63">
                  <c:v>7547.0011291779583</c:v>
                </c:pt>
                <c:pt idx="64">
                  <c:v>7611.4383468834685</c:v>
                </c:pt>
                <c:pt idx="65">
                  <c:v>7654.1221770551037</c:v>
                </c:pt>
                <c:pt idx="66">
                  <c:v>7760.5593947606139</c:v>
                </c:pt>
                <c:pt idx="67">
                  <c:v>7754.503387533875</c:v>
                </c:pt>
                <c:pt idx="68">
                  <c:v>7487.9406052393851</c:v>
                </c:pt>
                <c:pt idx="69">
                  <c:v>7588.5011291779583</c:v>
                </c:pt>
                <c:pt idx="70">
                  <c:v>7883.1849593495936</c:v>
                </c:pt>
                <c:pt idx="71">
                  <c:v>8068.1221770551037</c:v>
                </c:pt>
                <c:pt idx="72">
                  <c:v>7738.6894760614268</c:v>
                </c:pt>
                <c:pt idx="73">
                  <c:v>7798.126693766937</c:v>
                </c:pt>
                <c:pt idx="74">
                  <c:v>7963.8105239385723</c:v>
                </c:pt>
                <c:pt idx="75">
                  <c:v>7902.0011291779583</c:v>
                </c:pt>
                <c:pt idx="76">
                  <c:v>7978.4383468834685</c:v>
                </c:pt>
                <c:pt idx="77">
                  <c:v>7936.1221770551037</c:v>
                </c:pt>
                <c:pt idx="78">
                  <c:v>7889.5593947606139</c:v>
                </c:pt>
                <c:pt idx="79">
                  <c:v>8040.503387533875</c:v>
                </c:pt>
                <c:pt idx="80">
                  <c:v>7889.9406052393851</c:v>
                </c:pt>
              </c:numCache>
            </c:numRef>
          </c:yVal>
          <c:smooth val="0"/>
        </c:ser>
        <c:dLbls>
          <c:showLegendKey val="0"/>
          <c:showVal val="0"/>
          <c:showCatName val="0"/>
          <c:showSerName val="0"/>
          <c:showPercent val="0"/>
          <c:showBubbleSize val="0"/>
        </c:dLbls>
        <c:axId val="397037240"/>
        <c:axId val="397036848"/>
        <c:extLst>
          <c:ext xmlns:c15="http://schemas.microsoft.com/office/drawing/2012/chart" uri="{02D57815-91ED-43cb-92C2-25804820EDAC}">
            <c15:filteredScatterSeries>
              <c15:ser>
                <c:idx val="1"/>
                <c:order val="1"/>
                <c:tx>
                  <c:strRef>
                    <c:extLst>
                      <c:ext uri="{02D57815-91ED-43cb-92C2-25804820EDAC}">
                        <c15:formulaRef>
                          <c15:sqref>'Time Series'!$E$14</c15:sqref>
                        </c15:formulaRef>
                      </c:ext>
                    </c:extLst>
                    <c:strCache>
                      <c:ptCount val="1"/>
                      <c:pt idx="0">
                        <c:v>S+I</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multiLvlStrRef>
                    <c:extLst>
                      <c:ext uri="{02D57815-91ED-43cb-92C2-25804820EDAC}">
                        <c15:formulaRef>
                          <c15:sqref>'Time Series'!$A$15:$C$95</c15:sqref>
                        </c15:formulaRef>
                      </c:ext>
                    </c:extLst>
                    <c:multiLvlStrCache>
                      <c:ptCount val="81"/>
                      <c:lvl>
                        <c:pt idx="0">
                          <c:v>4964</c:v>
                        </c:pt>
                        <c:pt idx="1">
                          <c:v>4968</c:v>
                        </c:pt>
                        <c:pt idx="2">
                          <c:v>5601</c:v>
                        </c:pt>
                        <c:pt idx="3">
                          <c:v>5454</c:v>
                        </c:pt>
                        <c:pt idx="4">
                          <c:v>5721</c:v>
                        </c:pt>
                        <c:pt idx="5">
                          <c:v>5690</c:v>
                        </c:pt>
                        <c:pt idx="6">
                          <c:v>5804</c:v>
                        </c:pt>
                        <c:pt idx="7">
                          <c:v>6040</c:v>
                        </c:pt>
                        <c:pt idx="8">
                          <c:v>5843</c:v>
                        </c:pt>
                        <c:pt idx="9">
                          <c:v>6087</c:v>
                        </c:pt>
                        <c:pt idx="10">
                          <c:v>6469</c:v>
                        </c:pt>
                        <c:pt idx="11">
                          <c:v>7002</c:v>
                        </c:pt>
                        <c:pt idx="12">
                          <c:v>5416</c:v>
                        </c:pt>
                        <c:pt idx="13">
                          <c:v>5393</c:v>
                        </c:pt>
                        <c:pt idx="14">
                          <c:v>5907</c:v>
                        </c:pt>
                        <c:pt idx="15">
                          <c:v>5768</c:v>
                        </c:pt>
                        <c:pt idx="16">
                          <c:v>6107</c:v>
                        </c:pt>
                        <c:pt idx="17">
                          <c:v>6016</c:v>
                        </c:pt>
                        <c:pt idx="18">
                          <c:v>6131</c:v>
                        </c:pt>
                        <c:pt idx="19">
                          <c:v>6499</c:v>
                        </c:pt>
                        <c:pt idx="20">
                          <c:v>6249</c:v>
                        </c:pt>
                        <c:pt idx="21">
                          <c:v>6472</c:v>
                        </c:pt>
                        <c:pt idx="22">
                          <c:v>6946</c:v>
                        </c:pt>
                        <c:pt idx="23">
                          <c:v>7615</c:v>
                        </c:pt>
                        <c:pt idx="24">
                          <c:v>5876</c:v>
                        </c:pt>
                        <c:pt idx="25">
                          <c:v>5818</c:v>
                        </c:pt>
                        <c:pt idx="26">
                          <c:v>6342</c:v>
                        </c:pt>
                        <c:pt idx="27">
                          <c:v>6143</c:v>
                        </c:pt>
                        <c:pt idx="28">
                          <c:v>6442</c:v>
                        </c:pt>
                        <c:pt idx="29">
                          <c:v>6407</c:v>
                        </c:pt>
                        <c:pt idx="30">
                          <c:v>6545</c:v>
                        </c:pt>
                        <c:pt idx="31">
                          <c:v>6758</c:v>
                        </c:pt>
                        <c:pt idx="32">
                          <c:v>6485</c:v>
                        </c:pt>
                        <c:pt idx="33">
                          <c:v>6805</c:v>
                        </c:pt>
                        <c:pt idx="34">
                          <c:v>7361</c:v>
                        </c:pt>
                        <c:pt idx="35">
                          <c:v>8079</c:v>
                        </c:pt>
                        <c:pt idx="36">
                          <c:v>6061</c:v>
                        </c:pt>
                        <c:pt idx="37">
                          <c:v>6187</c:v>
                        </c:pt>
                        <c:pt idx="38">
                          <c:v>6792</c:v>
                        </c:pt>
                        <c:pt idx="39">
                          <c:v>6587</c:v>
                        </c:pt>
                        <c:pt idx="40">
                          <c:v>6918</c:v>
                        </c:pt>
                        <c:pt idx="41">
                          <c:v>6920</c:v>
                        </c:pt>
                        <c:pt idx="42">
                          <c:v>7030</c:v>
                        </c:pt>
                        <c:pt idx="43">
                          <c:v>7491</c:v>
                        </c:pt>
                        <c:pt idx="44">
                          <c:v>7305</c:v>
                        </c:pt>
                        <c:pt idx="45">
                          <c:v>7571</c:v>
                        </c:pt>
                        <c:pt idx="46">
                          <c:v>8013</c:v>
                        </c:pt>
                        <c:pt idx="47">
                          <c:v>8727</c:v>
                        </c:pt>
                        <c:pt idx="48">
                          <c:v>6776</c:v>
                        </c:pt>
                        <c:pt idx="49">
                          <c:v>6847</c:v>
                        </c:pt>
                        <c:pt idx="50">
                          <c:v>7531</c:v>
                        </c:pt>
                        <c:pt idx="51">
                          <c:v>7333</c:v>
                        </c:pt>
                        <c:pt idx="52">
                          <c:v>7685</c:v>
                        </c:pt>
                        <c:pt idx="53">
                          <c:v>7518</c:v>
                        </c:pt>
                        <c:pt idx="54">
                          <c:v>7672</c:v>
                        </c:pt>
                        <c:pt idx="55">
                          <c:v>7992</c:v>
                        </c:pt>
                        <c:pt idx="56">
                          <c:v>7645</c:v>
                        </c:pt>
                        <c:pt idx="57">
                          <c:v>7923</c:v>
                        </c:pt>
                        <c:pt idx="58">
                          <c:v>8297</c:v>
                        </c:pt>
                        <c:pt idx="59">
                          <c:v>8537</c:v>
                        </c:pt>
                        <c:pt idx="60">
                          <c:v>7005</c:v>
                        </c:pt>
                        <c:pt idx="61">
                          <c:v>6855</c:v>
                        </c:pt>
                        <c:pt idx="62">
                          <c:v>7420</c:v>
                        </c:pt>
                        <c:pt idx="63">
                          <c:v>7183</c:v>
                        </c:pt>
                        <c:pt idx="64">
                          <c:v>7554</c:v>
                        </c:pt>
                        <c:pt idx="65">
                          <c:v>7475</c:v>
                        </c:pt>
                        <c:pt idx="66">
                          <c:v>7687</c:v>
                        </c:pt>
                        <c:pt idx="67">
                          <c:v>7922</c:v>
                        </c:pt>
                        <c:pt idx="68">
                          <c:v>7426</c:v>
                        </c:pt>
                        <c:pt idx="69">
                          <c:v>7736</c:v>
                        </c:pt>
                        <c:pt idx="70">
                          <c:v>8483</c:v>
                        </c:pt>
                        <c:pt idx="71">
                          <c:v>9329</c:v>
                        </c:pt>
                        <c:pt idx="72">
                          <c:v>7120</c:v>
                        </c:pt>
                        <c:pt idx="73">
                          <c:v>7124</c:v>
                        </c:pt>
                        <c:pt idx="74">
                          <c:v>7817</c:v>
                        </c:pt>
                        <c:pt idx="75">
                          <c:v>7538</c:v>
                        </c:pt>
                        <c:pt idx="76">
                          <c:v>7921</c:v>
                        </c:pt>
                        <c:pt idx="77">
                          <c:v>7757</c:v>
                        </c:pt>
                        <c:pt idx="78">
                          <c:v>7816</c:v>
                        </c:pt>
                        <c:pt idx="79">
                          <c:v>8208</c:v>
                        </c:pt>
                        <c:pt idx="80">
                          <c:v>7828</c:v>
                        </c:pt>
                      </c:lvl>
                      <c:lvl>
                        <c:pt idx="0">
                          <c:v>Jan-96</c:v>
                        </c:pt>
                        <c:pt idx="1">
                          <c:v>Feb-96</c:v>
                        </c:pt>
                        <c:pt idx="2">
                          <c:v>Mar-96</c:v>
                        </c:pt>
                        <c:pt idx="3">
                          <c:v>Apr-96</c:v>
                        </c:pt>
                        <c:pt idx="4">
                          <c:v>May-96</c:v>
                        </c:pt>
                        <c:pt idx="5">
                          <c:v>Jun-96</c:v>
                        </c:pt>
                        <c:pt idx="6">
                          <c:v>Jul-96</c:v>
                        </c:pt>
                        <c:pt idx="7">
                          <c:v>Aug-96</c:v>
                        </c:pt>
                        <c:pt idx="8">
                          <c:v>Sep-96</c:v>
                        </c:pt>
                        <c:pt idx="9">
                          <c:v>Oct-96</c:v>
                        </c:pt>
                        <c:pt idx="10">
                          <c:v>Nov-96</c:v>
                        </c:pt>
                        <c:pt idx="11">
                          <c:v>Dec-96</c:v>
                        </c:pt>
                        <c:pt idx="12">
                          <c:v>Jan-97</c:v>
                        </c:pt>
                        <c:pt idx="13">
                          <c:v>Feb-97</c:v>
                        </c:pt>
                        <c:pt idx="14">
                          <c:v>Mar-97</c:v>
                        </c:pt>
                        <c:pt idx="15">
                          <c:v>Apr-97</c:v>
                        </c:pt>
                        <c:pt idx="16">
                          <c:v>May-97</c:v>
                        </c:pt>
                        <c:pt idx="17">
                          <c:v>Jun-97</c:v>
                        </c:pt>
                        <c:pt idx="18">
                          <c:v>Jul-97</c:v>
                        </c:pt>
                        <c:pt idx="19">
                          <c:v>Aug-97</c:v>
                        </c:pt>
                        <c:pt idx="20">
                          <c:v>Sep-97</c:v>
                        </c:pt>
                        <c:pt idx="21">
                          <c:v>Oct-97</c:v>
                        </c:pt>
                        <c:pt idx="22">
                          <c:v>Nov-97</c:v>
                        </c:pt>
                        <c:pt idx="23">
                          <c:v>Dec-97</c:v>
                        </c:pt>
                        <c:pt idx="24">
                          <c:v>Jan-98</c:v>
                        </c:pt>
                        <c:pt idx="25">
                          <c:v>Feb-98</c:v>
                        </c:pt>
                        <c:pt idx="26">
                          <c:v>Mar-98</c:v>
                        </c:pt>
                        <c:pt idx="27">
                          <c:v>Apr-98</c:v>
                        </c:pt>
                        <c:pt idx="28">
                          <c:v>May-98</c:v>
                        </c:pt>
                        <c:pt idx="29">
                          <c:v>Jun-98</c:v>
                        </c:pt>
                        <c:pt idx="30">
                          <c:v>Jul-98</c:v>
                        </c:pt>
                        <c:pt idx="31">
                          <c:v>Aug-98</c:v>
                        </c:pt>
                        <c:pt idx="32">
                          <c:v>Sep-98</c:v>
                        </c:pt>
                        <c:pt idx="33">
                          <c:v>Oct-98</c:v>
                        </c:pt>
                        <c:pt idx="34">
                          <c:v>Nov-98</c:v>
                        </c:pt>
                        <c:pt idx="35">
                          <c:v>Dec-98</c:v>
                        </c:pt>
                        <c:pt idx="36">
                          <c:v>Jan-99</c:v>
                        </c:pt>
                        <c:pt idx="37">
                          <c:v>Feb-99</c:v>
                        </c:pt>
                        <c:pt idx="38">
                          <c:v>Mar-99</c:v>
                        </c:pt>
                        <c:pt idx="39">
                          <c:v>Apr-99</c:v>
                        </c:pt>
                        <c:pt idx="40">
                          <c:v>May-99</c:v>
                        </c:pt>
                        <c:pt idx="41">
                          <c:v>Jun-99</c:v>
                        </c:pt>
                        <c:pt idx="42">
                          <c:v>Jul-99</c:v>
                        </c:pt>
                        <c:pt idx="43">
                          <c:v>Aug-99</c:v>
                        </c:pt>
                        <c:pt idx="44">
                          <c:v>Sep-99</c:v>
                        </c:pt>
                        <c:pt idx="45">
                          <c:v>Oct-99</c:v>
                        </c:pt>
                        <c:pt idx="46">
                          <c:v>Nov-99</c:v>
                        </c:pt>
                        <c:pt idx="47">
                          <c:v>Dec-99</c:v>
                        </c:pt>
                        <c:pt idx="48">
                          <c:v>Jan-00</c:v>
                        </c:pt>
                        <c:pt idx="49">
                          <c:v>Feb-00</c:v>
                        </c:pt>
                        <c:pt idx="50">
                          <c:v>Mar-00</c:v>
                        </c:pt>
                        <c:pt idx="51">
                          <c:v>Apr-00</c:v>
                        </c:pt>
                        <c:pt idx="52">
                          <c:v>May-00</c:v>
                        </c:pt>
                        <c:pt idx="53">
                          <c:v>Jun-00</c:v>
                        </c:pt>
                        <c:pt idx="54">
                          <c:v>Jul-00</c:v>
                        </c:pt>
                        <c:pt idx="55">
                          <c:v>Aug-00</c:v>
                        </c:pt>
                        <c:pt idx="56">
                          <c:v>Sep-00</c:v>
                        </c:pt>
                        <c:pt idx="57">
                          <c:v>Oct-00</c:v>
                        </c:pt>
                        <c:pt idx="58">
                          <c:v>Nov-00</c:v>
                        </c:pt>
                        <c:pt idx="59">
                          <c:v>Dec-00</c:v>
                        </c:pt>
                        <c:pt idx="60">
                          <c:v>Jan-01</c:v>
                        </c:pt>
                        <c:pt idx="61">
                          <c:v>Feb-01</c:v>
                        </c:pt>
                        <c:pt idx="62">
                          <c:v>Mar-01</c:v>
                        </c:pt>
                        <c:pt idx="63">
                          <c:v>Apr-01</c:v>
                        </c:pt>
                        <c:pt idx="64">
                          <c:v>May-01</c:v>
                        </c:pt>
                        <c:pt idx="65">
                          <c:v>Jun-01</c:v>
                        </c:pt>
                        <c:pt idx="66">
                          <c:v>Jul-01</c:v>
                        </c:pt>
                        <c:pt idx="67">
                          <c:v>Aug-01</c:v>
                        </c:pt>
                        <c:pt idx="68">
                          <c:v>Sep-01</c:v>
                        </c:pt>
                        <c:pt idx="69">
                          <c:v>Oct-01</c:v>
                        </c:pt>
                        <c:pt idx="70">
                          <c:v>Nov-01</c:v>
                        </c:pt>
                        <c:pt idx="71">
                          <c:v>Dec-01</c:v>
                        </c:pt>
                        <c:pt idx="72">
                          <c:v>Jan-02</c:v>
                        </c:pt>
                        <c:pt idx="73">
                          <c:v>Feb-02</c:v>
                        </c:pt>
                        <c:pt idx="74">
                          <c:v>Mar-02</c:v>
                        </c:pt>
                        <c:pt idx="75">
                          <c:v>Apr-02</c:v>
                        </c:pt>
                        <c:pt idx="76">
                          <c:v>May-02</c:v>
                        </c:pt>
                        <c:pt idx="77">
                          <c:v>Jun-02</c:v>
                        </c:pt>
                        <c:pt idx="78">
                          <c:v>Jul-02</c:v>
                        </c:pt>
                        <c:pt idx="79">
                          <c:v>Aug-02</c:v>
                        </c:pt>
                        <c:pt idx="80">
                          <c:v>Sep-02</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lvl>
                    </c:multiLvlStrCache>
                  </c:multiLvlStrRef>
                </c:xVal>
                <c:yVal>
                  <c:numRef>
                    <c:extLst>
                      <c:ext uri="{02D57815-91ED-43cb-92C2-25804820EDAC}">
                        <c15:formulaRef>
                          <c15:sqref>'Time Series'!$E$15:$E$95</c15:sqref>
                        </c15:formulaRef>
                      </c:ext>
                    </c:extLst>
                    <c:numCache>
                      <c:formatCode>General</c:formatCode>
                      <c:ptCount val="81"/>
                      <c:pt idx="0">
                        <c:v>-674.12857573020119</c:v>
                      </c:pt>
                      <c:pt idx="1">
                        <c:v>-702.56579343571138</c:v>
                      </c:pt>
                      <c:pt idx="2">
                        <c:v>-102.00301114122249</c:v>
                      </c:pt>
                      <c:pt idx="3">
                        <c:v>-281.44022884673268</c:v>
                      </c:pt>
                      <c:pt idx="4">
                        <c:v>-46.877446552242873</c:v>
                      </c:pt>
                      <c:pt idx="5">
                        <c:v>-110.31466425775307</c:v>
                      </c:pt>
                      <c:pt idx="6">
                        <c:v>-28.751881963264168</c:v>
                      </c:pt>
                      <c:pt idx="7">
                        <c:v>174.81090033122564</c:v>
                      </c:pt>
                      <c:pt idx="8">
                        <c:v>-54.626317374284554</c:v>
                      </c:pt>
                      <c:pt idx="9">
                        <c:v>156.93646492020525</c:v>
                      </c:pt>
                      <c:pt idx="10">
                        <c:v>506.49924721469506</c:v>
                      </c:pt>
                      <c:pt idx="11">
                        <c:v>1007.062029509184</c:v>
                      </c:pt>
                      <c:pt idx="12">
                        <c:v>-611.37518819632623</c:v>
                      </c:pt>
                      <c:pt idx="13">
                        <c:v>-666.81240590183643</c:v>
                      </c:pt>
                      <c:pt idx="14">
                        <c:v>-185.24962360734662</c:v>
                      </c:pt>
                      <c:pt idx="15">
                        <c:v>-356.68684131285772</c:v>
                      </c:pt>
                      <c:pt idx="16">
                        <c:v>-50.124059018367916</c:v>
                      </c:pt>
                      <c:pt idx="17">
                        <c:v>-173.56127672387811</c:v>
                      </c:pt>
                      <c:pt idx="18">
                        <c:v>-90.998494429388302</c:v>
                      </c:pt>
                      <c:pt idx="19">
                        <c:v>244.56428786510151</c:v>
                      </c:pt>
                      <c:pt idx="20">
                        <c:v>-37.872929840409597</c:v>
                      </c:pt>
                      <c:pt idx="21">
                        <c:v>152.68985245408021</c:v>
                      </c:pt>
                      <c:pt idx="22">
                        <c:v>594.25263474857002</c:v>
                      </c:pt>
                      <c:pt idx="23">
                        <c:v>1230.8154170430589</c:v>
                      </c:pt>
                      <c:pt idx="24">
                        <c:v>-540.62180066245128</c:v>
                      </c:pt>
                      <c:pt idx="25">
                        <c:v>-631.05901836796147</c:v>
                      </c:pt>
                      <c:pt idx="26">
                        <c:v>-139.49623607347166</c:v>
                      </c:pt>
                      <c:pt idx="27">
                        <c:v>-370.93345377898186</c:v>
                      </c:pt>
                      <c:pt idx="28">
                        <c:v>-104.37067148449296</c:v>
                      </c:pt>
                      <c:pt idx="29">
                        <c:v>-171.80788919000315</c:v>
                      </c:pt>
                      <c:pt idx="30">
                        <c:v>-66.245106895513345</c:v>
                      </c:pt>
                      <c:pt idx="31">
                        <c:v>114.31767539897646</c:v>
                      </c:pt>
                      <c:pt idx="32">
                        <c:v>-191.11954230653464</c:v>
                      </c:pt>
                      <c:pt idx="33">
                        <c:v>96.443239987955167</c:v>
                      </c:pt>
                      <c:pt idx="34">
                        <c:v>620.00602228244497</c:v>
                      </c:pt>
                      <c:pt idx="35">
                        <c:v>1305.5688045769348</c:v>
                      </c:pt>
                      <c:pt idx="36">
                        <c:v>-744.86841312857541</c:v>
                      </c:pt>
                      <c:pt idx="37">
                        <c:v>-651.3056308340856</c:v>
                      </c:pt>
                      <c:pt idx="38">
                        <c:v>-78.742848539596707</c:v>
                      </c:pt>
                      <c:pt idx="39">
                        <c:v>-316.1800662451069</c:v>
                      </c:pt>
                      <c:pt idx="40">
                        <c:v>-17.617283950617093</c:v>
                      </c:pt>
                      <c:pt idx="41">
                        <c:v>-48.054501656128195</c:v>
                      </c:pt>
                      <c:pt idx="42">
                        <c:v>29.508280638361612</c:v>
                      </c:pt>
                      <c:pt idx="43">
                        <c:v>458.07106293285142</c:v>
                      </c:pt>
                      <c:pt idx="44">
                        <c:v>239.63384522734123</c:v>
                      </c:pt>
                      <c:pt idx="45">
                        <c:v>473.19662752183103</c:v>
                      </c:pt>
                      <c:pt idx="46">
                        <c:v>882.75940981631993</c:v>
                      </c:pt>
                      <c:pt idx="47">
                        <c:v>1564.3221921108097</c:v>
                      </c:pt>
                      <c:pt idx="48">
                        <c:v>-419.11502559470046</c:v>
                      </c:pt>
                      <c:pt idx="49">
                        <c:v>-380.55224330021065</c:v>
                      </c:pt>
                      <c:pt idx="50">
                        <c:v>271.01053899427825</c:v>
                      </c:pt>
                      <c:pt idx="51">
                        <c:v>40.573321288768057</c:v>
                      </c:pt>
                      <c:pt idx="52">
                        <c:v>360.13610358325786</c:v>
                      </c:pt>
                      <c:pt idx="53">
                        <c:v>160.69888587774767</c:v>
                      </c:pt>
                      <c:pt idx="54">
                        <c:v>282.26166817223748</c:v>
                      </c:pt>
                      <c:pt idx="55">
                        <c:v>569.82445046672638</c:v>
                      </c:pt>
                      <c:pt idx="56">
                        <c:v>190.38723276121618</c:v>
                      </c:pt>
                      <c:pt idx="57">
                        <c:v>435.95001505570599</c:v>
                      </c:pt>
                      <c:pt idx="58">
                        <c:v>777.5127973501958</c:v>
                      </c:pt>
                      <c:pt idx="59">
                        <c:v>985.07557964468469</c:v>
                      </c:pt>
                      <c:pt idx="60">
                        <c:v>-579.3616380608255</c:v>
                      </c:pt>
                      <c:pt idx="61">
                        <c:v>-761.79885576633569</c:v>
                      </c:pt>
                      <c:pt idx="62">
                        <c:v>-229.23607347184588</c:v>
                      </c:pt>
                      <c:pt idx="63">
                        <c:v>-498.67329117735608</c:v>
                      </c:pt>
                      <c:pt idx="64">
                        <c:v>-160.11050888286627</c:v>
                      </c:pt>
                      <c:pt idx="65">
                        <c:v>-271.54772658837737</c:v>
                      </c:pt>
                      <c:pt idx="66">
                        <c:v>-91.984944293887565</c:v>
                      </c:pt>
                      <c:pt idx="67">
                        <c:v>110.57783800060133</c:v>
                      </c:pt>
                      <c:pt idx="68">
                        <c:v>-417.85937970490886</c:v>
                      </c:pt>
                      <c:pt idx="69">
                        <c:v>-140.29659741041905</c:v>
                      </c:pt>
                      <c:pt idx="70">
                        <c:v>574.26618488407075</c:v>
                      </c:pt>
                      <c:pt idx="71">
                        <c:v>1387.8289671785606</c:v>
                      </c:pt>
                      <c:pt idx="72">
                        <c:v>-853.60825052694963</c:v>
                      </c:pt>
                      <c:pt idx="73">
                        <c:v>-882.04546823246073</c:v>
                      </c:pt>
                      <c:pt idx="74">
                        <c:v>-221.48268593797093</c:v>
                      </c:pt>
                      <c:pt idx="75">
                        <c:v>-532.91990364348112</c:v>
                      </c:pt>
                      <c:pt idx="76">
                        <c:v>-182.35712134899222</c:v>
                      </c:pt>
                      <c:pt idx="77">
                        <c:v>-378.79433905450242</c:v>
                      </c:pt>
                      <c:pt idx="78">
                        <c:v>-352.23155676001261</c:v>
                      </c:pt>
                      <c:pt idx="79">
                        <c:v>7.3312255344771984</c:v>
                      </c:pt>
                      <c:pt idx="80">
                        <c:v>-405.10599217103299</c:v>
                      </c:pt>
                    </c:numCache>
                  </c:numRef>
                </c:yVal>
                <c:smooth val="0"/>
              </c15:ser>
            </c15:filteredScatterSeries>
            <c15:filteredScatterSeries>
              <c15:ser>
                <c:idx val="2"/>
                <c:order val="2"/>
                <c:tx>
                  <c:strRef>
                    <c:extLst>
                      <c:ext xmlns:c15="http://schemas.microsoft.com/office/drawing/2012/chart" uri="{02D57815-91ED-43cb-92C2-25804820EDAC}">
                        <c15:formulaRef>
                          <c15:sqref>'Time Series'!$F$14</c15:sqref>
                        </c15:formulaRef>
                      </c:ext>
                    </c:extLst>
                    <c:strCache>
                      <c:ptCount val="1"/>
                      <c:pt idx="0">
                        <c:v>Seasonality</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multiLvlStrRef>
                    <c:extLst>
                      <c:ext xmlns:c15="http://schemas.microsoft.com/office/drawing/2012/chart" uri="{02D57815-91ED-43cb-92C2-25804820EDAC}">
                        <c15:formulaRef>
                          <c15:sqref>'Time Series'!$A$15:$C$95</c15:sqref>
                        </c15:formulaRef>
                      </c:ext>
                    </c:extLst>
                    <c:multiLvlStrCache>
                      <c:ptCount val="81"/>
                      <c:lvl>
                        <c:pt idx="0">
                          <c:v>4964</c:v>
                        </c:pt>
                        <c:pt idx="1">
                          <c:v>4968</c:v>
                        </c:pt>
                        <c:pt idx="2">
                          <c:v>5601</c:v>
                        </c:pt>
                        <c:pt idx="3">
                          <c:v>5454</c:v>
                        </c:pt>
                        <c:pt idx="4">
                          <c:v>5721</c:v>
                        </c:pt>
                        <c:pt idx="5">
                          <c:v>5690</c:v>
                        </c:pt>
                        <c:pt idx="6">
                          <c:v>5804</c:v>
                        </c:pt>
                        <c:pt idx="7">
                          <c:v>6040</c:v>
                        </c:pt>
                        <c:pt idx="8">
                          <c:v>5843</c:v>
                        </c:pt>
                        <c:pt idx="9">
                          <c:v>6087</c:v>
                        </c:pt>
                        <c:pt idx="10">
                          <c:v>6469</c:v>
                        </c:pt>
                        <c:pt idx="11">
                          <c:v>7002</c:v>
                        </c:pt>
                        <c:pt idx="12">
                          <c:v>5416</c:v>
                        </c:pt>
                        <c:pt idx="13">
                          <c:v>5393</c:v>
                        </c:pt>
                        <c:pt idx="14">
                          <c:v>5907</c:v>
                        </c:pt>
                        <c:pt idx="15">
                          <c:v>5768</c:v>
                        </c:pt>
                        <c:pt idx="16">
                          <c:v>6107</c:v>
                        </c:pt>
                        <c:pt idx="17">
                          <c:v>6016</c:v>
                        </c:pt>
                        <c:pt idx="18">
                          <c:v>6131</c:v>
                        </c:pt>
                        <c:pt idx="19">
                          <c:v>6499</c:v>
                        </c:pt>
                        <c:pt idx="20">
                          <c:v>6249</c:v>
                        </c:pt>
                        <c:pt idx="21">
                          <c:v>6472</c:v>
                        </c:pt>
                        <c:pt idx="22">
                          <c:v>6946</c:v>
                        </c:pt>
                        <c:pt idx="23">
                          <c:v>7615</c:v>
                        </c:pt>
                        <c:pt idx="24">
                          <c:v>5876</c:v>
                        </c:pt>
                        <c:pt idx="25">
                          <c:v>5818</c:v>
                        </c:pt>
                        <c:pt idx="26">
                          <c:v>6342</c:v>
                        </c:pt>
                        <c:pt idx="27">
                          <c:v>6143</c:v>
                        </c:pt>
                        <c:pt idx="28">
                          <c:v>6442</c:v>
                        </c:pt>
                        <c:pt idx="29">
                          <c:v>6407</c:v>
                        </c:pt>
                        <c:pt idx="30">
                          <c:v>6545</c:v>
                        </c:pt>
                        <c:pt idx="31">
                          <c:v>6758</c:v>
                        </c:pt>
                        <c:pt idx="32">
                          <c:v>6485</c:v>
                        </c:pt>
                        <c:pt idx="33">
                          <c:v>6805</c:v>
                        </c:pt>
                        <c:pt idx="34">
                          <c:v>7361</c:v>
                        </c:pt>
                        <c:pt idx="35">
                          <c:v>8079</c:v>
                        </c:pt>
                        <c:pt idx="36">
                          <c:v>6061</c:v>
                        </c:pt>
                        <c:pt idx="37">
                          <c:v>6187</c:v>
                        </c:pt>
                        <c:pt idx="38">
                          <c:v>6792</c:v>
                        </c:pt>
                        <c:pt idx="39">
                          <c:v>6587</c:v>
                        </c:pt>
                        <c:pt idx="40">
                          <c:v>6918</c:v>
                        </c:pt>
                        <c:pt idx="41">
                          <c:v>6920</c:v>
                        </c:pt>
                        <c:pt idx="42">
                          <c:v>7030</c:v>
                        </c:pt>
                        <c:pt idx="43">
                          <c:v>7491</c:v>
                        </c:pt>
                        <c:pt idx="44">
                          <c:v>7305</c:v>
                        </c:pt>
                        <c:pt idx="45">
                          <c:v>7571</c:v>
                        </c:pt>
                        <c:pt idx="46">
                          <c:v>8013</c:v>
                        </c:pt>
                        <c:pt idx="47">
                          <c:v>8727</c:v>
                        </c:pt>
                        <c:pt idx="48">
                          <c:v>6776</c:v>
                        </c:pt>
                        <c:pt idx="49">
                          <c:v>6847</c:v>
                        </c:pt>
                        <c:pt idx="50">
                          <c:v>7531</c:v>
                        </c:pt>
                        <c:pt idx="51">
                          <c:v>7333</c:v>
                        </c:pt>
                        <c:pt idx="52">
                          <c:v>7685</c:v>
                        </c:pt>
                        <c:pt idx="53">
                          <c:v>7518</c:v>
                        </c:pt>
                        <c:pt idx="54">
                          <c:v>7672</c:v>
                        </c:pt>
                        <c:pt idx="55">
                          <c:v>7992</c:v>
                        </c:pt>
                        <c:pt idx="56">
                          <c:v>7645</c:v>
                        </c:pt>
                        <c:pt idx="57">
                          <c:v>7923</c:v>
                        </c:pt>
                        <c:pt idx="58">
                          <c:v>8297</c:v>
                        </c:pt>
                        <c:pt idx="59">
                          <c:v>8537</c:v>
                        </c:pt>
                        <c:pt idx="60">
                          <c:v>7005</c:v>
                        </c:pt>
                        <c:pt idx="61">
                          <c:v>6855</c:v>
                        </c:pt>
                        <c:pt idx="62">
                          <c:v>7420</c:v>
                        </c:pt>
                        <c:pt idx="63">
                          <c:v>7183</c:v>
                        </c:pt>
                        <c:pt idx="64">
                          <c:v>7554</c:v>
                        </c:pt>
                        <c:pt idx="65">
                          <c:v>7475</c:v>
                        </c:pt>
                        <c:pt idx="66">
                          <c:v>7687</c:v>
                        </c:pt>
                        <c:pt idx="67">
                          <c:v>7922</c:v>
                        </c:pt>
                        <c:pt idx="68">
                          <c:v>7426</c:v>
                        </c:pt>
                        <c:pt idx="69">
                          <c:v>7736</c:v>
                        </c:pt>
                        <c:pt idx="70">
                          <c:v>8483</c:v>
                        </c:pt>
                        <c:pt idx="71">
                          <c:v>9329</c:v>
                        </c:pt>
                        <c:pt idx="72">
                          <c:v>7120</c:v>
                        </c:pt>
                        <c:pt idx="73">
                          <c:v>7124</c:v>
                        </c:pt>
                        <c:pt idx="74">
                          <c:v>7817</c:v>
                        </c:pt>
                        <c:pt idx="75">
                          <c:v>7538</c:v>
                        </c:pt>
                        <c:pt idx="76">
                          <c:v>7921</c:v>
                        </c:pt>
                        <c:pt idx="77">
                          <c:v>7757</c:v>
                        </c:pt>
                        <c:pt idx="78">
                          <c:v>7816</c:v>
                        </c:pt>
                        <c:pt idx="79">
                          <c:v>8208</c:v>
                        </c:pt>
                        <c:pt idx="80">
                          <c:v>7828</c:v>
                        </c:pt>
                      </c:lvl>
                      <c:lvl>
                        <c:pt idx="0">
                          <c:v>Jan-96</c:v>
                        </c:pt>
                        <c:pt idx="1">
                          <c:v>Feb-96</c:v>
                        </c:pt>
                        <c:pt idx="2">
                          <c:v>Mar-96</c:v>
                        </c:pt>
                        <c:pt idx="3">
                          <c:v>Apr-96</c:v>
                        </c:pt>
                        <c:pt idx="4">
                          <c:v>May-96</c:v>
                        </c:pt>
                        <c:pt idx="5">
                          <c:v>Jun-96</c:v>
                        </c:pt>
                        <c:pt idx="6">
                          <c:v>Jul-96</c:v>
                        </c:pt>
                        <c:pt idx="7">
                          <c:v>Aug-96</c:v>
                        </c:pt>
                        <c:pt idx="8">
                          <c:v>Sep-96</c:v>
                        </c:pt>
                        <c:pt idx="9">
                          <c:v>Oct-96</c:v>
                        </c:pt>
                        <c:pt idx="10">
                          <c:v>Nov-96</c:v>
                        </c:pt>
                        <c:pt idx="11">
                          <c:v>Dec-96</c:v>
                        </c:pt>
                        <c:pt idx="12">
                          <c:v>Jan-97</c:v>
                        </c:pt>
                        <c:pt idx="13">
                          <c:v>Feb-97</c:v>
                        </c:pt>
                        <c:pt idx="14">
                          <c:v>Mar-97</c:v>
                        </c:pt>
                        <c:pt idx="15">
                          <c:v>Apr-97</c:v>
                        </c:pt>
                        <c:pt idx="16">
                          <c:v>May-97</c:v>
                        </c:pt>
                        <c:pt idx="17">
                          <c:v>Jun-97</c:v>
                        </c:pt>
                        <c:pt idx="18">
                          <c:v>Jul-97</c:v>
                        </c:pt>
                        <c:pt idx="19">
                          <c:v>Aug-97</c:v>
                        </c:pt>
                        <c:pt idx="20">
                          <c:v>Sep-97</c:v>
                        </c:pt>
                        <c:pt idx="21">
                          <c:v>Oct-97</c:v>
                        </c:pt>
                        <c:pt idx="22">
                          <c:v>Nov-97</c:v>
                        </c:pt>
                        <c:pt idx="23">
                          <c:v>Dec-97</c:v>
                        </c:pt>
                        <c:pt idx="24">
                          <c:v>Jan-98</c:v>
                        </c:pt>
                        <c:pt idx="25">
                          <c:v>Feb-98</c:v>
                        </c:pt>
                        <c:pt idx="26">
                          <c:v>Mar-98</c:v>
                        </c:pt>
                        <c:pt idx="27">
                          <c:v>Apr-98</c:v>
                        </c:pt>
                        <c:pt idx="28">
                          <c:v>May-98</c:v>
                        </c:pt>
                        <c:pt idx="29">
                          <c:v>Jun-98</c:v>
                        </c:pt>
                        <c:pt idx="30">
                          <c:v>Jul-98</c:v>
                        </c:pt>
                        <c:pt idx="31">
                          <c:v>Aug-98</c:v>
                        </c:pt>
                        <c:pt idx="32">
                          <c:v>Sep-98</c:v>
                        </c:pt>
                        <c:pt idx="33">
                          <c:v>Oct-98</c:v>
                        </c:pt>
                        <c:pt idx="34">
                          <c:v>Nov-98</c:v>
                        </c:pt>
                        <c:pt idx="35">
                          <c:v>Dec-98</c:v>
                        </c:pt>
                        <c:pt idx="36">
                          <c:v>Jan-99</c:v>
                        </c:pt>
                        <c:pt idx="37">
                          <c:v>Feb-99</c:v>
                        </c:pt>
                        <c:pt idx="38">
                          <c:v>Mar-99</c:v>
                        </c:pt>
                        <c:pt idx="39">
                          <c:v>Apr-99</c:v>
                        </c:pt>
                        <c:pt idx="40">
                          <c:v>May-99</c:v>
                        </c:pt>
                        <c:pt idx="41">
                          <c:v>Jun-99</c:v>
                        </c:pt>
                        <c:pt idx="42">
                          <c:v>Jul-99</c:v>
                        </c:pt>
                        <c:pt idx="43">
                          <c:v>Aug-99</c:v>
                        </c:pt>
                        <c:pt idx="44">
                          <c:v>Sep-99</c:v>
                        </c:pt>
                        <c:pt idx="45">
                          <c:v>Oct-99</c:v>
                        </c:pt>
                        <c:pt idx="46">
                          <c:v>Nov-99</c:v>
                        </c:pt>
                        <c:pt idx="47">
                          <c:v>Dec-99</c:v>
                        </c:pt>
                        <c:pt idx="48">
                          <c:v>Jan-00</c:v>
                        </c:pt>
                        <c:pt idx="49">
                          <c:v>Feb-00</c:v>
                        </c:pt>
                        <c:pt idx="50">
                          <c:v>Mar-00</c:v>
                        </c:pt>
                        <c:pt idx="51">
                          <c:v>Apr-00</c:v>
                        </c:pt>
                        <c:pt idx="52">
                          <c:v>May-00</c:v>
                        </c:pt>
                        <c:pt idx="53">
                          <c:v>Jun-00</c:v>
                        </c:pt>
                        <c:pt idx="54">
                          <c:v>Jul-00</c:v>
                        </c:pt>
                        <c:pt idx="55">
                          <c:v>Aug-00</c:v>
                        </c:pt>
                        <c:pt idx="56">
                          <c:v>Sep-00</c:v>
                        </c:pt>
                        <c:pt idx="57">
                          <c:v>Oct-00</c:v>
                        </c:pt>
                        <c:pt idx="58">
                          <c:v>Nov-00</c:v>
                        </c:pt>
                        <c:pt idx="59">
                          <c:v>Dec-00</c:v>
                        </c:pt>
                        <c:pt idx="60">
                          <c:v>Jan-01</c:v>
                        </c:pt>
                        <c:pt idx="61">
                          <c:v>Feb-01</c:v>
                        </c:pt>
                        <c:pt idx="62">
                          <c:v>Mar-01</c:v>
                        </c:pt>
                        <c:pt idx="63">
                          <c:v>Apr-01</c:v>
                        </c:pt>
                        <c:pt idx="64">
                          <c:v>May-01</c:v>
                        </c:pt>
                        <c:pt idx="65">
                          <c:v>Jun-01</c:v>
                        </c:pt>
                        <c:pt idx="66">
                          <c:v>Jul-01</c:v>
                        </c:pt>
                        <c:pt idx="67">
                          <c:v>Aug-01</c:v>
                        </c:pt>
                        <c:pt idx="68">
                          <c:v>Sep-01</c:v>
                        </c:pt>
                        <c:pt idx="69">
                          <c:v>Oct-01</c:v>
                        </c:pt>
                        <c:pt idx="70">
                          <c:v>Nov-01</c:v>
                        </c:pt>
                        <c:pt idx="71">
                          <c:v>Dec-01</c:v>
                        </c:pt>
                        <c:pt idx="72">
                          <c:v>Jan-02</c:v>
                        </c:pt>
                        <c:pt idx="73">
                          <c:v>Feb-02</c:v>
                        </c:pt>
                        <c:pt idx="74">
                          <c:v>Mar-02</c:v>
                        </c:pt>
                        <c:pt idx="75">
                          <c:v>Apr-02</c:v>
                        </c:pt>
                        <c:pt idx="76">
                          <c:v>May-02</c:v>
                        </c:pt>
                        <c:pt idx="77">
                          <c:v>Jun-02</c:v>
                        </c:pt>
                        <c:pt idx="78">
                          <c:v>Jul-02</c:v>
                        </c:pt>
                        <c:pt idx="79">
                          <c:v>Aug-02</c:v>
                        </c:pt>
                        <c:pt idx="80">
                          <c:v>Sep-02</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lvl>
                    </c:multiLvlStrCache>
                  </c:multiLvlStrRef>
                </c:xVal>
                <c:yVal>
                  <c:numRef>
                    <c:extLst>
                      <c:ext xmlns:c15="http://schemas.microsoft.com/office/drawing/2012/chart" uri="{02D57815-91ED-43cb-92C2-25804820EDAC}">
                        <c15:formulaRef>
                          <c15:sqref>'Time Series'!$F$15:$F$95</c15:sqref>
                        </c15:formulaRef>
                      </c:ext>
                    </c:extLst>
                    <c:numCache>
                      <c:formatCode>General</c:formatCode>
                      <c:ptCount val="81"/>
                      <c:pt idx="0">
                        <c:v>-611.37518819632623</c:v>
                      </c:pt>
                      <c:pt idx="1">
                        <c:v>-666.81240590183643</c:v>
                      </c:pt>
                      <c:pt idx="2">
                        <c:v>-139.49623607347166</c:v>
                      </c:pt>
                      <c:pt idx="3">
                        <c:v>-356.68684131285772</c:v>
                      </c:pt>
                      <c:pt idx="4">
                        <c:v>-50.124059018367916</c:v>
                      </c:pt>
                      <c:pt idx="5">
                        <c:v>-171.80788919000315</c:v>
                      </c:pt>
                      <c:pt idx="6">
                        <c:v>-66.245106895513345</c:v>
                      </c:pt>
                      <c:pt idx="7">
                        <c:v>174.81090033122564</c:v>
                      </c:pt>
                      <c:pt idx="8">
                        <c:v>-54.626317374284554</c:v>
                      </c:pt>
                      <c:pt idx="9">
                        <c:v>154.81315868714273</c:v>
                      </c:pt>
                      <c:pt idx="10">
                        <c:v>607.1293285155075</c:v>
                      </c:pt>
                      <c:pt idx="11">
                        <c:v>1268.1921108099968</c:v>
                      </c:pt>
                      <c:pt idx="12">
                        <c:v>-611.37518819632623</c:v>
                      </c:pt>
                      <c:pt idx="13">
                        <c:v>-666.81240590183643</c:v>
                      </c:pt>
                      <c:pt idx="14">
                        <c:v>-139.49623607347166</c:v>
                      </c:pt>
                      <c:pt idx="15">
                        <c:v>-356.68684131285772</c:v>
                      </c:pt>
                      <c:pt idx="16">
                        <c:v>-50.124059018367916</c:v>
                      </c:pt>
                      <c:pt idx="17">
                        <c:v>-171.80788919000315</c:v>
                      </c:pt>
                      <c:pt idx="18">
                        <c:v>-66.245106895513345</c:v>
                      </c:pt>
                      <c:pt idx="19">
                        <c:v>174.81090033122564</c:v>
                      </c:pt>
                      <c:pt idx="20">
                        <c:v>-54.626317374284554</c:v>
                      </c:pt>
                      <c:pt idx="21">
                        <c:v>154.81315868714273</c:v>
                      </c:pt>
                      <c:pt idx="22">
                        <c:v>607.1293285155075</c:v>
                      </c:pt>
                      <c:pt idx="23">
                        <c:v>1268.1921108099968</c:v>
                      </c:pt>
                      <c:pt idx="24">
                        <c:v>-611.37518819632623</c:v>
                      </c:pt>
                      <c:pt idx="25">
                        <c:v>-666.81240590183643</c:v>
                      </c:pt>
                      <c:pt idx="26">
                        <c:v>-139.49623607347166</c:v>
                      </c:pt>
                      <c:pt idx="27">
                        <c:v>-356.68684131285772</c:v>
                      </c:pt>
                      <c:pt idx="28">
                        <c:v>-50.124059018367916</c:v>
                      </c:pt>
                      <c:pt idx="29">
                        <c:v>-171.80788919000315</c:v>
                      </c:pt>
                      <c:pt idx="30">
                        <c:v>-66.245106895513345</c:v>
                      </c:pt>
                      <c:pt idx="31">
                        <c:v>174.81090033122564</c:v>
                      </c:pt>
                      <c:pt idx="32">
                        <c:v>-54.626317374284554</c:v>
                      </c:pt>
                      <c:pt idx="33">
                        <c:v>154.81315868714273</c:v>
                      </c:pt>
                      <c:pt idx="34">
                        <c:v>607.1293285155075</c:v>
                      </c:pt>
                      <c:pt idx="35">
                        <c:v>1268.1921108099968</c:v>
                      </c:pt>
                      <c:pt idx="36">
                        <c:v>-611.37518819632623</c:v>
                      </c:pt>
                      <c:pt idx="37">
                        <c:v>-666.81240590183643</c:v>
                      </c:pt>
                      <c:pt idx="38">
                        <c:v>-139.49623607347166</c:v>
                      </c:pt>
                      <c:pt idx="39">
                        <c:v>-356.68684131285772</c:v>
                      </c:pt>
                      <c:pt idx="40">
                        <c:v>-50.124059018367916</c:v>
                      </c:pt>
                      <c:pt idx="41">
                        <c:v>-171.80788919000315</c:v>
                      </c:pt>
                      <c:pt idx="42">
                        <c:v>-66.245106895513345</c:v>
                      </c:pt>
                      <c:pt idx="43">
                        <c:v>174.81090033122564</c:v>
                      </c:pt>
                      <c:pt idx="44">
                        <c:v>-54.626317374284554</c:v>
                      </c:pt>
                      <c:pt idx="45">
                        <c:v>154.81315868714273</c:v>
                      </c:pt>
                      <c:pt idx="46">
                        <c:v>607.1293285155075</c:v>
                      </c:pt>
                      <c:pt idx="47">
                        <c:v>1268.1921108099968</c:v>
                      </c:pt>
                      <c:pt idx="48">
                        <c:v>-611.37518819632623</c:v>
                      </c:pt>
                      <c:pt idx="49">
                        <c:v>-666.81240590183643</c:v>
                      </c:pt>
                      <c:pt idx="50">
                        <c:v>-139.49623607347166</c:v>
                      </c:pt>
                      <c:pt idx="51">
                        <c:v>-356.68684131285772</c:v>
                      </c:pt>
                      <c:pt idx="52">
                        <c:v>-50.124059018367916</c:v>
                      </c:pt>
                      <c:pt idx="53">
                        <c:v>-171.80788919000315</c:v>
                      </c:pt>
                      <c:pt idx="54">
                        <c:v>-66.245106895513345</c:v>
                      </c:pt>
                      <c:pt idx="55">
                        <c:v>174.81090033122564</c:v>
                      </c:pt>
                      <c:pt idx="56">
                        <c:v>-54.626317374284554</c:v>
                      </c:pt>
                      <c:pt idx="57">
                        <c:v>154.81315868714273</c:v>
                      </c:pt>
                      <c:pt idx="58">
                        <c:v>607.1293285155075</c:v>
                      </c:pt>
                      <c:pt idx="59">
                        <c:v>1268.1921108099968</c:v>
                      </c:pt>
                      <c:pt idx="60">
                        <c:v>-611.37518819632623</c:v>
                      </c:pt>
                      <c:pt idx="61">
                        <c:v>-666.81240590183643</c:v>
                      </c:pt>
                      <c:pt idx="62">
                        <c:v>-139.49623607347166</c:v>
                      </c:pt>
                      <c:pt idx="63">
                        <c:v>-356.68684131285772</c:v>
                      </c:pt>
                      <c:pt idx="64">
                        <c:v>-50.124059018367916</c:v>
                      </c:pt>
                      <c:pt idx="65">
                        <c:v>-171.80788919000315</c:v>
                      </c:pt>
                      <c:pt idx="66">
                        <c:v>-66.245106895513345</c:v>
                      </c:pt>
                      <c:pt idx="67">
                        <c:v>174.81090033122564</c:v>
                      </c:pt>
                      <c:pt idx="68">
                        <c:v>-54.626317374284554</c:v>
                      </c:pt>
                      <c:pt idx="69">
                        <c:v>154.81315868714273</c:v>
                      </c:pt>
                      <c:pt idx="70">
                        <c:v>607.1293285155075</c:v>
                      </c:pt>
                      <c:pt idx="71">
                        <c:v>1268.1921108099968</c:v>
                      </c:pt>
                      <c:pt idx="72">
                        <c:v>-611.37518819632623</c:v>
                      </c:pt>
                      <c:pt idx="73">
                        <c:v>-666.81240590183643</c:v>
                      </c:pt>
                      <c:pt idx="74">
                        <c:v>-139.49623607347166</c:v>
                      </c:pt>
                      <c:pt idx="75">
                        <c:v>-356.68684131285772</c:v>
                      </c:pt>
                      <c:pt idx="76">
                        <c:v>-50.124059018367916</c:v>
                      </c:pt>
                      <c:pt idx="77">
                        <c:v>-171.80788919000315</c:v>
                      </c:pt>
                      <c:pt idx="78">
                        <c:v>-66.245106895513345</c:v>
                      </c:pt>
                      <c:pt idx="79">
                        <c:v>174.81090033122564</c:v>
                      </c:pt>
                      <c:pt idx="80">
                        <c:v>-54.626317374284554</c:v>
                      </c:pt>
                    </c:numCache>
                  </c:numRef>
                </c:yVal>
                <c:smooth val="0"/>
              </c15:ser>
            </c15:filteredScatterSeries>
            <c15:filteredScatterSeries>
              <c15:ser>
                <c:idx val="3"/>
                <c:order val="3"/>
                <c:tx>
                  <c:strRef>
                    <c:extLst>
                      <c:ext xmlns:c15="http://schemas.microsoft.com/office/drawing/2012/chart" uri="{02D57815-91ED-43cb-92C2-25804820EDAC}">
                        <c15:formulaRef>
                          <c15:sqref>'Time Series'!$G$14</c15:sqref>
                        </c15:formulaRef>
                      </c:ext>
                    </c:extLst>
                    <c:strCache>
                      <c:ptCount val="1"/>
                      <c:pt idx="0">
                        <c:v>Seasonality Corre</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multiLvlStrRef>
                    <c:extLst>
                      <c:ext xmlns:c15="http://schemas.microsoft.com/office/drawing/2012/chart" uri="{02D57815-91ED-43cb-92C2-25804820EDAC}">
                        <c15:formulaRef>
                          <c15:sqref>'Time Series'!$A$15:$C$95</c15:sqref>
                        </c15:formulaRef>
                      </c:ext>
                    </c:extLst>
                    <c:multiLvlStrCache>
                      <c:ptCount val="81"/>
                      <c:lvl>
                        <c:pt idx="0">
                          <c:v>4964</c:v>
                        </c:pt>
                        <c:pt idx="1">
                          <c:v>4968</c:v>
                        </c:pt>
                        <c:pt idx="2">
                          <c:v>5601</c:v>
                        </c:pt>
                        <c:pt idx="3">
                          <c:v>5454</c:v>
                        </c:pt>
                        <c:pt idx="4">
                          <c:v>5721</c:v>
                        </c:pt>
                        <c:pt idx="5">
                          <c:v>5690</c:v>
                        </c:pt>
                        <c:pt idx="6">
                          <c:v>5804</c:v>
                        </c:pt>
                        <c:pt idx="7">
                          <c:v>6040</c:v>
                        </c:pt>
                        <c:pt idx="8">
                          <c:v>5843</c:v>
                        </c:pt>
                        <c:pt idx="9">
                          <c:v>6087</c:v>
                        </c:pt>
                        <c:pt idx="10">
                          <c:v>6469</c:v>
                        </c:pt>
                        <c:pt idx="11">
                          <c:v>7002</c:v>
                        </c:pt>
                        <c:pt idx="12">
                          <c:v>5416</c:v>
                        </c:pt>
                        <c:pt idx="13">
                          <c:v>5393</c:v>
                        </c:pt>
                        <c:pt idx="14">
                          <c:v>5907</c:v>
                        </c:pt>
                        <c:pt idx="15">
                          <c:v>5768</c:v>
                        </c:pt>
                        <c:pt idx="16">
                          <c:v>6107</c:v>
                        </c:pt>
                        <c:pt idx="17">
                          <c:v>6016</c:v>
                        </c:pt>
                        <c:pt idx="18">
                          <c:v>6131</c:v>
                        </c:pt>
                        <c:pt idx="19">
                          <c:v>6499</c:v>
                        </c:pt>
                        <c:pt idx="20">
                          <c:v>6249</c:v>
                        </c:pt>
                        <c:pt idx="21">
                          <c:v>6472</c:v>
                        </c:pt>
                        <c:pt idx="22">
                          <c:v>6946</c:v>
                        </c:pt>
                        <c:pt idx="23">
                          <c:v>7615</c:v>
                        </c:pt>
                        <c:pt idx="24">
                          <c:v>5876</c:v>
                        </c:pt>
                        <c:pt idx="25">
                          <c:v>5818</c:v>
                        </c:pt>
                        <c:pt idx="26">
                          <c:v>6342</c:v>
                        </c:pt>
                        <c:pt idx="27">
                          <c:v>6143</c:v>
                        </c:pt>
                        <c:pt idx="28">
                          <c:v>6442</c:v>
                        </c:pt>
                        <c:pt idx="29">
                          <c:v>6407</c:v>
                        </c:pt>
                        <c:pt idx="30">
                          <c:v>6545</c:v>
                        </c:pt>
                        <c:pt idx="31">
                          <c:v>6758</c:v>
                        </c:pt>
                        <c:pt idx="32">
                          <c:v>6485</c:v>
                        </c:pt>
                        <c:pt idx="33">
                          <c:v>6805</c:v>
                        </c:pt>
                        <c:pt idx="34">
                          <c:v>7361</c:v>
                        </c:pt>
                        <c:pt idx="35">
                          <c:v>8079</c:v>
                        </c:pt>
                        <c:pt idx="36">
                          <c:v>6061</c:v>
                        </c:pt>
                        <c:pt idx="37">
                          <c:v>6187</c:v>
                        </c:pt>
                        <c:pt idx="38">
                          <c:v>6792</c:v>
                        </c:pt>
                        <c:pt idx="39">
                          <c:v>6587</c:v>
                        </c:pt>
                        <c:pt idx="40">
                          <c:v>6918</c:v>
                        </c:pt>
                        <c:pt idx="41">
                          <c:v>6920</c:v>
                        </c:pt>
                        <c:pt idx="42">
                          <c:v>7030</c:v>
                        </c:pt>
                        <c:pt idx="43">
                          <c:v>7491</c:v>
                        </c:pt>
                        <c:pt idx="44">
                          <c:v>7305</c:v>
                        </c:pt>
                        <c:pt idx="45">
                          <c:v>7571</c:v>
                        </c:pt>
                        <c:pt idx="46">
                          <c:v>8013</c:v>
                        </c:pt>
                        <c:pt idx="47">
                          <c:v>8727</c:v>
                        </c:pt>
                        <c:pt idx="48">
                          <c:v>6776</c:v>
                        </c:pt>
                        <c:pt idx="49">
                          <c:v>6847</c:v>
                        </c:pt>
                        <c:pt idx="50">
                          <c:v>7531</c:v>
                        </c:pt>
                        <c:pt idx="51">
                          <c:v>7333</c:v>
                        </c:pt>
                        <c:pt idx="52">
                          <c:v>7685</c:v>
                        </c:pt>
                        <c:pt idx="53">
                          <c:v>7518</c:v>
                        </c:pt>
                        <c:pt idx="54">
                          <c:v>7672</c:v>
                        </c:pt>
                        <c:pt idx="55">
                          <c:v>7992</c:v>
                        </c:pt>
                        <c:pt idx="56">
                          <c:v>7645</c:v>
                        </c:pt>
                        <c:pt idx="57">
                          <c:v>7923</c:v>
                        </c:pt>
                        <c:pt idx="58">
                          <c:v>8297</c:v>
                        </c:pt>
                        <c:pt idx="59">
                          <c:v>8537</c:v>
                        </c:pt>
                        <c:pt idx="60">
                          <c:v>7005</c:v>
                        </c:pt>
                        <c:pt idx="61">
                          <c:v>6855</c:v>
                        </c:pt>
                        <c:pt idx="62">
                          <c:v>7420</c:v>
                        </c:pt>
                        <c:pt idx="63">
                          <c:v>7183</c:v>
                        </c:pt>
                        <c:pt idx="64">
                          <c:v>7554</c:v>
                        </c:pt>
                        <c:pt idx="65">
                          <c:v>7475</c:v>
                        </c:pt>
                        <c:pt idx="66">
                          <c:v>7687</c:v>
                        </c:pt>
                        <c:pt idx="67">
                          <c:v>7922</c:v>
                        </c:pt>
                        <c:pt idx="68">
                          <c:v>7426</c:v>
                        </c:pt>
                        <c:pt idx="69">
                          <c:v>7736</c:v>
                        </c:pt>
                        <c:pt idx="70">
                          <c:v>8483</c:v>
                        </c:pt>
                        <c:pt idx="71">
                          <c:v>9329</c:v>
                        </c:pt>
                        <c:pt idx="72">
                          <c:v>7120</c:v>
                        </c:pt>
                        <c:pt idx="73">
                          <c:v>7124</c:v>
                        </c:pt>
                        <c:pt idx="74">
                          <c:v>7817</c:v>
                        </c:pt>
                        <c:pt idx="75">
                          <c:v>7538</c:v>
                        </c:pt>
                        <c:pt idx="76">
                          <c:v>7921</c:v>
                        </c:pt>
                        <c:pt idx="77">
                          <c:v>7757</c:v>
                        </c:pt>
                        <c:pt idx="78">
                          <c:v>7816</c:v>
                        </c:pt>
                        <c:pt idx="79">
                          <c:v>8208</c:v>
                        </c:pt>
                        <c:pt idx="80">
                          <c:v>7828</c:v>
                        </c:pt>
                      </c:lvl>
                      <c:lvl>
                        <c:pt idx="0">
                          <c:v>Jan-96</c:v>
                        </c:pt>
                        <c:pt idx="1">
                          <c:v>Feb-96</c:v>
                        </c:pt>
                        <c:pt idx="2">
                          <c:v>Mar-96</c:v>
                        </c:pt>
                        <c:pt idx="3">
                          <c:v>Apr-96</c:v>
                        </c:pt>
                        <c:pt idx="4">
                          <c:v>May-96</c:v>
                        </c:pt>
                        <c:pt idx="5">
                          <c:v>Jun-96</c:v>
                        </c:pt>
                        <c:pt idx="6">
                          <c:v>Jul-96</c:v>
                        </c:pt>
                        <c:pt idx="7">
                          <c:v>Aug-96</c:v>
                        </c:pt>
                        <c:pt idx="8">
                          <c:v>Sep-96</c:v>
                        </c:pt>
                        <c:pt idx="9">
                          <c:v>Oct-96</c:v>
                        </c:pt>
                        <c:pt idx="10">
                          <c:v>Nov-96</c:v>
                        </c:pt>
                        <c:pt idx="11">
                          <c:v>Dec-96</c:v>
                        </c:pt>
                        <c:pt idx="12">
                          <c:v>Jan-97</c:v>
                        </c:pt>
                        <c:pt idx="13">
                          <c:v>Feb-97</c:v>
                        </c:pt>
                        <c:pt idx="14">
                          <c:v>Mar-97</c:v>
                        </c:pt>
                        <c:pt idx="15">
                          <c:v>Apr-97</c:v>
                        </c:pt>
                        <c:pt idx="16">
                          <c:v>May-97</c:v>
                        </c:pt>
                        <c:pt idx="17">
                          <c:v>Jun-97</c:v>
                        </c:pt>
                        <c:pt idx="18">
                          <c:v>Jul-97</c:v>
                        </c:pt>
                        <c:pt idx="19">
                          <c:v>Aug-97</c:v>
                        </c:pt>
                        <c:pt idx="20">
                          <c:v>Sep-97</c:v>
                        </c:pt>
                        <c:pt idx="21">
                          <c:v>Oct-97</c:v>
                        </c:pt>
                        <c:pt idx="22">
                          <c:v>Nov-97</c:v>
                        </c:pt>
                        <c:pt idx="23">
                          <c:v>Dec-97</c:v>
                        </c:pt>
                        <c:pt idx="24">
                          <c:v>Jan-98</c:v>
                        </c:pt>
                        <c:pt idx="25">
                          <c:v>Feb-98</c:v>
                        </c:pt>
                        <c:pt idx="26">
                          <c:v>Mar-98</c:v>
                        </c:pt>
                        <c:pt idx="27">
                          <c:v>Apr-98</c:v>
                        </c:pt>
                        <c:pt idx="28">
                          <c:v>May-98</c:v>
                        </c:pt>
                        <c:pt idx="29">
                          <c:v>Jun-98</c:v>
                        </c:pt>
                        <c:pt idx="30">
                          <c:v>Jul-98</c:v>
                        </c:pt>
                        <c:pt idx="31">
                          <c:v>Aug-98</c:v>
                        </c:pt>
                        <c:pt idx="32">
                          <c:v>Sep-98</c:v>
                        </c:pt>
                        <c:pt idx="33">
                          <c:v>Oct-98</c:v>
                        </c:pt>
                        <c:pt idx="34">
                          <c:v>Nov-98</c:v>
                        </c:pt>
                        <c:pt idx="35">
                          <c:v>Dec-98</c:v>
                        </c:pt>
                        <c:pt idx="36">
                          <c:v>Jan-99</c:v>
                        </c:pt>
                        <c:pt idx="37">
                          <c:v>Feb-99</c:v>
                        </c:pt>
                        <c:pt idx="38">
                          <c:v>Mar-99</c:v>
                        </c:pt>
                        <c:pt idx="39">
                          <c:v>Apr-99</c:v>
                        </c:pt>
                        <c:pt idx="40">
                          <c:v>May-99</c:v>
                        </c:pt>
                        <c:pt idx="41">
                          <c:v>Jun-99</c:v>
                        </c:pt>
                        <c:pt idx="42">
                          <c:v>Jul-99</c:v>
                        </c:pt>
                        <c:pt idx="43">
                          <c:v>Aug-99</c:v>
                        </c:pt>
                        <c:pt idx="44">
                          <c:v>Sep-99</c:v>
                        </c:pt>
                        <c:pt idx="45">
                          <c:v>Oct-99</c:v>
                        </c:pt>
                        <c:pt idx="46">
                          <c:v>Nov-99</c:v>
                        </c:pt>
                        <c:pt idx="47">
                          <c:v>Dec-99</c:v>
                        </c:pt>
                        <c:pt idx="48">
                          <c:v>Jan-00</c:v>
                        </c:pt>
                        <c:pt idx="49">
                          <c:v>Feb-00</c:v>
                        </c:pt>
                        <c:pt idx="50">
                          <c:v>Mar-00</c:v>
                        </c:pt>
                        <c:pt idx="51">
                          <c:v>Apr-00</c:v>
                        </c:pt>
                        <c:pt idx="52">
                          <c:v>May-00</c:v>
                        </c:pt>
                        <c:pt idx="53">
                          <c:v>Jun-00</c:v>
                        </c:pt>
                        <c:pt idx="54">
                          <c:v>Jul-00</c:v>
                        </c:pt>
                        <c:pt idx="55">
                          <c:v>Aug-00</c:v>
                        </c:pt>
                        <c:pt idx="56">
                          <c:v>Sep-00</c:v>
                        </c:pt>
                        <c:pt idx="57">
                          <c:v>Oct-00</c:v>
                        </c:pt>
                        <c:pt idx="58">
                          <c:v>Nov-00</c:v>
                        </c:pt>
                        <c:pt idx="59">
                          <c:v>Dec-00</c:v>
                        </c:pt>
                        <c:pt idx="60">
                          <c:v>Jan-01</c:v>
                        </c:pt>
                        <c:pt idx="61">
                          <c:v>Feb-01</c:v>
                        </c:pt>
                        <c:pt idx="62">
                          <c:v>Mar-01</c:v>
                        </c:pt>
                        <c:pt idx="63">
                          <c:v>Apr-01</c:v>
                        </c:pt>
                        <c:pt idx="64">
                          <c:v>May-01</c:v>
                        </c:pt>
                        <c:pt idx="65">
                          <c:v>Jun-01</c:v>
                        </c:pt>
                        <c:pt idx="66">
                          <c:v>Jul-01</c:v>
                        </c:pt>
                        <c:pt idx="67">
                          <c:v>Aug-01</c:v>
                        </c:pt>
                        <c:pt idx="68">
                          <c:v>Sep-01</c:v>
                        </c:pt>
                        <c:pt idx="69">
                          <c:v>Oct-01</c:v>
                        </c:pt>
                        <c:pt idx="70">
                          <c:v>Nov-01</c:v>
                        </c:pt>
                        <c:pt idx="71">
                          <c:v>Dec-01</c:v>
                        </c:pt>
                        <c:pt idx="72">
                          <c:v>Jan-02</c:v>
                        </c:pt>
                        <c:pt idx="73">
                          <c:v>Feb-02</c:v>
                        </c:pt>
                        <c:pt idx="74">
                          <c:v>Mar-02</c:v>
                        </c:pt>
                        <c:pt idx="75">
                          <c:v>Apr-02</c:v>
                        </c:pt>
                        <c:pt idx="76">
                          <c:v>May-02</c:v>
                        </c:pt>
                        <c:pt idx="77">
                          <c:v>Jun-02</c:v>
                        </c:pt>
                        <c:pt idx="78">
                          <c:v>Jul-02</c:v>
                        </c:pt>
                        <c:pt idx="79">
                          <c:v>Aug-02</c:v>
                        </c:pt>
                        <c:pt idx="80">
                          <c:v>Sep-02</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lvl>
                    </c:multiLvlStrCache>
                  </c:multiLvlStrRef>
                </c:xVal>
                <c:yVal>
                  <c:numRef>
                    <c:extLst>
                      <c:ext xmlns:c15="http://schemas.microsoft.com/office/drawing/2012/chart" uri="{02D57815-91ED-43cb-92C2-25804820EDAC}">
                        <c15:formulaRef>
                          <c15:sqref>'Time Series'!$G$15:$G$95</c15:sqref>
                        </c15:formulaRef>
                      </c:ext>
                    </c:extLst>
                    <c:numCache>
                      <c:formatCode>General</c:formatCode>
                      <c:ptCount val="81"/>
                      <c:pt idx="0">
                        <c:v>-618.68947606142717</c:v>
                      </c:pt>
                      <c:pt idx="1">
                        <c:v>-674.12669376693736</c:v>
                      </c:pt>
                      <c:pt idx="2">
                        <c:v>-146.81052393857263</c:v>
                      </c:pt>
                      <c:pt idx="3">
                        <c:v>-364.00112917795872</c:v>
                      </c:pt>
                      <c:pt idx="4">
                        <c:v>-57.438346883468888</c:v>
                      </c:pt>
                      <c:pt idx="5">
                        <c:v>-179.12217705510412</c:v>
                      </c:pt>
                      <c:pt idx="6">
                        <c:v>-73.559394760614325</c:v>
                      </c:pt>
                      <c:pt idx="7">
                        <c:v>167.49661246612467</c:v>
                      </c:pt>
                      <c:pt idx="8">
                        <c:v>-61.940605239385526</c:v>
                      </c:pt>
                      <c:pt idx="9">
                        <c:v>147.49887082204177</c:v>
                      </c:pt>
                      <c:pt idx="10">
                        <c:v>599.81504065040656</c:v>
                      </c:pt>
                      <c:pt idx="11">
                        <c:v>1260.8778229448958</c:v>
                      </c:pt>
                      <c:pt idx="12">
                        <c:v>-618.68947606142717</c:v>
                      </c:pt>
                      <c:pt idx="13">
                        <c:v>-674.12669376693736</c:v>
                      </c:pt>
                      <c:pt idx="14">
                        <c:v>-146.81052393857263</c:v>
                      </c:pt>
                      <c:pt idx="15">
                        <c:v>-364.00112917795872</c:v>
                      </c:pt>
                      <c:pt idx="16">
                        <c:v>-57.438346883468888</c:v>
                      </c:pt>
                      <c:pt idx="17">
                        <c:v>-179.12217705510412</c:v>
                      </c:pt>
                      <c:pt idx="18">
                        <c:v>-73.559394760614325</c:v>
                      </c:pt>
                      <c:pt idx="19">
                        <c:v>167.49661246612467</c:v>
                      </c:pt>
                      <c:pt idx="20">
                        <c:v>-61.940605239385526</c:v>
                      </c:pt>
                      <c:pt idx="21">
                        <c:v>147.49887082204177</c:v>
                      </c:pt>
                      <c:pt idx="22">
                        <c:v>599.81504065040656</c:v>
                      </c:pt>
                      <c:pt idx="23">
                        <c:v>1260.8778229448958</c:v>
                      </c:pt>
                      <c:pt idx="24">
                        <c:v>-618.68947606142717</c:v>
                      </c:pt>
                      <c:pt idx="25">
                        <c:v>-674.12669376693736</c:v>
                      </c:pt>
                      <c:pt idx="26">
                        <c:v>-146.81052393857263</c:v>
                      </c:pt>
                      <c:pt idx="27">
                        <c:v>-364.00112917795872</c:v>
                      </c:pt>
                      <c:pt idx="28">
                        <c:v>-57.438346883468888</c:v>
                      </c:pt>
                      <c:pt idx="29">
                        <c:v>-179.12217705510412</c:v>
                      </c:pt>
                      <c:pt idx="30">
                        <c:v>-73.559394760614325</c:v>
                      </c:pt>
                      <c:pt idx="31">
                        <c:v>167.49661246612467</c:v>
                      </c:pt>
                      <c:pt idx="32">
                        <c:v>-61.940605239385526</c:v>
                      </c:pt>
                      <c:pt idx="33">
                        <c:v>147.49887082204177</c:v>
                      </c:pt>
                      <c:pt idx="34">
                        <c:v>599.81504065040656</c:v>
                      </c:pt>
                      <c:pt idx="35">
                        <c:v>1260.8778229448958</c:v>
                      </c:pt>
                      <c:pt idx="36">
                        <c:v>-618.68947606142717</c:v>
                      </c:pt>
                      <c:pt idx="37">
                        <c:v>-674.12669376693736</c:v>
                      </c:pt>
                      <c:pt idx="38">
                        <c:v>-146.81052393857263</c:v>
                      </c:pt>
                      <c:pt idx="39">
                        <c:v>-364.00112917795872</c:v>
                      </c:pt>
                      <c:pt idx="40">
                        <c:v>-57.438346883468888</c:v>
                      </c:pt>
                      <c:pt idx="41">
                        <c:v>-179.12217705510412</c:v>
                      </c:pt>
                      <c:pt idx="42">
                        <c:v>-73.559394760614325</c:v>
                      </c:pt>
                      <c:pt idx="43">
                        <c:v>167.49661246612467</c:v>
                      </c:pt>
                      <c:pt idx="44">
                        <c:v>-61.940605239385526</c:v>
                      </c:pt>
                      <c:pt idx="45">
                        <c:v>147.49887082204177</c:v>
                      </c:pt>
                      <c:pt idx="46">
                        <c:v>599.81504065040656</c:v>
                      </c:pt>
                      <c:pt idx="47">
                        <c:v>1260.8778229448958</c:v>
                      </c:pt>
                      <c:pt idx="48">
                        <c:v>-618.68947606142717</c:v>
                      </c:pt>
                      <c:pt idx="49">
                        <c:v>-674.12669376693736</c:v>
                      </c:pt>
                      <c:pt idx="50">
                        <c:v>-146.81052393857263</c:v>
                      </c:pt>
                      <c:pt idx="51">
                        <c:v>-364.00112917795872</c:v>
                      </c:pt>
                      <c:pt idx="52">
                        <c:v>-57.438346883468888</c:v>
                      </c:pt>
                      <c:pt idx="53">
                        <c:v>-179.12217705510412</c:v>
                      </c:pt>
                      <c:pt idx="54">
                        <c:v>-73.559394760614325</c:v>
                      </c:pt>
                      <c:pt idx="55">
                        <c:v>167.49661246612467</c:v>
                      </c:pt>
                      <c:pt idx="56">
                        <c:v>-61.940605239385526</c:v>
                      </c:pt>
                      <c:pt idx="57">
                        <c:v>147.49887082204177</c:v>
                      </c:pt>
                      <c:pt idx="58">
                        <c:v>599.81504065040656</c:v>
                      </c:pt>
                      <c:pt idx="59">
                        <c:v>1260.8778229448958</c:v>
                      </c:pt>
                      <c:pt idx="60">
                        <c:v>-618.68947606142717</c:v>
                      </c:pt>
                      <c:pt idx="61">
                        <c:v>-674.12669376693736</c:v>
                      </c:pt>
                      <c:pt idx="62">
                        <c:v>-146.81052393857263</c:v>
                      </c:pt>
                      <c:pt idx="63">
                        <c:v>-364.00112917795872</c:v>
                      </c:pt>
                      <c:pt idx="64">
                        <c:v>-57.438346883468888</c:v>
                      </c:pt>
                      <c:pt idx="65">
                        <c:v>-179.12217705510412</c:v>
                      </c:pt>
                      <c:pt idx="66">
                        <c:v>-73.559394760614325</c:v>
                      </c:pt>
                      <c:pt idx="67">
                        <c:v>167.49661246612467</c:v>
                      </c:pt>
                      <c:pt idx="68">
                        <c:v>-61.940605239385526</c:v>
                      </c:pt>
                      <c:pt idx="69">
                        <c:v>147.49887082204177</c:v>
                      </c:pt>
                      <c:pt idx="70">
                        <c:v>599.81504065040656</c:v>
                      </c:pt>
                      <c:pt idx="71">
                        <c:v>1260.8778229448958</c:v>
                      </c:pt>
                      <c:pt idx="72">
                        <c:v>-618.68947606142717</c:v>
                      </c:pt>
                      <c:pt idx="73">
                        <c:v>-674.12669376693736</c:v>
                      </c:pt>
                      <c:pt idx="74">
                        <c:v>-146.81052393857263</c:v>
                      </c:pt>
                      <c:pt idx="75">
                        <c:v>-364.00112917795872</c:v>
                      </c:pt>
                      <c:pt idx="76">
                        <c:v>-57.438346883468888</c:v>
                      </c:pt>
                      <c:pt idx="77">
                        <c:v>-179.12217705510412</c:v>
                      </c:pt>
                      <c:pt idx="78">
                        <c:v>-73.559394760614325</c:v>
                      </c:pt>
                      <c:pt idx="79">
                        <c:v>167.49661246612467</c:v>
                      </c:pt>
                      <c:pt idx="80">
                        <c:v>-61.940605239385526</c:v>
                      </c:pt>
                    </c:numCache>
                  </c:numRef>
                </c:yVal>
                <c:smooth val="0"/>
              </c15:ser>
            </c15:filteredScatterSeries>
            <c15:filteredScatterSeries>
              <c15:ser>
                <c:idx val="4"/>
                <c:order val="4"/>
                <c:tx>
                  <c:strRef>
                    <c:extLst>
                      <c:ext xmlns:c15="http://schemas.microsoft.com/office/drawing/2012/chart" uri="{02D57815-91ED-43cb-92C2-25804820EDAC}">
                        <c15:formulaRef>
                          <c15:sqref>'Time Series'!$H$14</c15:sqref>
                        </c15:formulaRef>
                      </c:ext>
                    </c:extLst>
                    <c:strCache>
                      <c:ptCount val="1"/>
                      <c:pt idx="0">
                        <c:v>I</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multiLvlStrRef>
                    <c:extLst>
                      <c:ext xmlns:c15="http://schemas.microsoft.com/office/drawing/2012/chart" uri="{02D57815-91ED-43cb-92C2-25804820EDAC}">
                        <c15:formulaRef>
                          <c15:sqref>'Time Series'!$A$15:$C$95</c15:sqref>
                        </c15:formulaRef>
                      </c:ext>
                    </c:extLst>
                    <c:multiLvlStrCache>
                      <c:ptCount val="81"/>
                      <c:lvl>
                        <c:pt idx="0">
                          <c:v>4964</c:v>
                        </c:pt>
                        <c:pt idx="1">
                          <c:v>4968</c:v>
                        </c:pt>
                        <c:pt idx="2">
                          <c:v>5601</c:v>
                        </c:pt>
                        <c:pt idx="3">
                          <c:v>5454</c:v>
                        </c:pt>
                        <c:pt idx="4">
                          <c:v>5721</c:v>
                        </c:pt>
                        <c:pt idx="5">
                          <c:v>5690</c:v>
                        </c:pt>
                        <c:pt idx="6">
                          <c:v>5804</c:v>
                        </c:pt>
                        <c:pt idx="7">
                          <c:v>6040</c:v>
                        </c:pt>
                        <c:pt idx="8">
                          <c:v>5843</c:v>
                        </c:pt>
                        <c:pt idx="9">
                          <c:v>6087</c:v>
                        </c:pt>
                        <c:pt idx="10">
                          <c:v>6469</c:v>
                        </c:pt>
                        <c:pt idx="11">
                          <c:v>7002</c:v>
                        </c:pt>
                        <c:pt idx="12">
                          <c:v>5416</c:v>
                        </c:pt>
                        <c:pt idx="13">
                          <c:v>5393</c:v>
                        </c:pt>
                        <c:pt idx="14">
                          <c:v>5907</c:v>
                        </c:pt>
                        <c:pt idx="15">
                          <c:v>5768</c:v>
                        </c:pt>
                        <c:pt idx="16">
                          <c:v>6107</c:v>
                        </c:pt>
                        <c:pt idx="17">
                          <c:v>6016</c:v>
                        </c:pt>
                        <c:pt idx="18">
                          <c:v>6131</c:v>
                        </c:pt>
                        <c:pt idx="19">
                          <c:v>6499</c:v>
                        </c:pt>
                        <c:pt idx="20">
                          <c:v>6249</c:v>
                        </c:pt>
                        <c:pt idx="21">
                          <c:v>6472</c:v>
                        </c:pt>
                        <c:pt idx="22">
                          <c:v>6946</c:v>
                        </c:pt>
                        <c:pt idx="23">
                          <c:v>7615</c:v>
                        </c:pt>
                        <c:pt idx="24">
                          <c:v>5876</c:v>
                        </c:pt>
                        <c:pt idx="25">
                          <c:v>5818</c:v>
                        </c:pt>
                        <c:pt idx="26">
                          <c:v>6342</c:v>
                        </c:pt>
                        <c:pt idx="27">
                          <c:v>6143</c:v>
                        </c:pt>
                        <c:pt idx="28">
                          <c:v>6442</c:v>
                        </c:pt>
                        <c:pt idx="29">
                          <c:v>6407</c:v>
                        </c:pt>
                        <c:pt idx="30">
                          <c:v>6545</c:v>
                        </c:pt>
                        <c:pt idx="31">
                          <c:v>6758</c:v>
                        </c:pt>
                        <c:pt idx="32">
                          <c:v>6485</c:v>
                        </c:pt>
                        <c:pt idx="33">
                          <c:v>6805</c:v>
                        </c:pt>
                        <c:pt idx="34">
                          <c:v>7361</c:v>
                        </c:pt>
                        <c:pt idx="35">
                          <c:v>8079</c:v>
                        </c:pt>
                        <c:pt idx="36">
                          <c:v>6061</c:v>
                        </c:pt>
                        <c:pt idx="37">
                          <c:v>6187</c:v>
                        </c:pt>
                        <c:pt idx="38">
                          <c:v>6792</c:v>
                        </c:pt>
                        <c:pt idx="39">
                          <c:v>6587</c:v>
                        </c:pt>
                        <c:pt idx="40">
                          <c:v>6918</c:v>
                        </c:pt>
                        <c:pt idx="41">
                          <c:v>6920</c:v>
                        </c:pt>
                        <c:pt idx="42">
                          <c:v>7030</c:v>
                        </c:pt>
                        <c:pt idx="43">
                          <c:v>7491</c:v>
                        </c:pt>
                        <c:pt idx="44">
                          <c:v>7305</c:v>
                        </c:pt>
                        <c:pt idx="45">
                          <c:v>7571</c:v>
                        </c:pt>
                        <c:pt idx="46">
                          <c:v>8013</c:v>
                        </c:pt>
                        <c:pt idx="47">
                          <c:v>8727</c:v>
                        </c:pt>
                        <c:pt idx="48">
                          <c:v>6776</c:v>
                        </c:pt>
                        <c:pt idx="49">
                          <c:v>6847</c:v>
                        </c:pt>
                        <c:pt idx="50">
                          <c:v>7531</c:v>
                        </c:pt>
                        <c:pt idx="51">
                          <c:v>7333</c:v>
                        </c:pt>
                        <c:pt idx="52">
                          <c:v>7685</c:v>
                        </c:pt>
                        <c:pt idx="53">
                          <c:v>7518</c:v>
                        </c:pt>
                        <c:pt idx="54">
                          <c:v>7672</c:v>
                        </c:pt>
                        <c:pt idx="55">
                          <c:v>7992</c:v>
                        </c:pt>
                        <c:pt idx="56">
                          <c:v>7645</c:v>
                        </c:pt>
                        <c:pt idx="57">
                          <c:v>7923</c:v>
                        </c:pt>
                        <c:pt idx="58">
                          <c:v>8297</c:v>
                        </c:pt>
                        <c:pt idx="59">
                          <c:v>8537</c:v>
                        </c:pt>
                        <c:pt idx="60">
                          <c:v>7005</c:v>
                        </c:pt>
                        <c:pt idx="61">
                          <c:v>6855</c:v>
                        </c:pt>
                        <c:pt idx="62">
                          <c:v>7420</c:v>
                        </c:pt>
                        <c:pt idx="63">
                          <c:v>7183</c:v>
                        </c:pt>
                        <c:pt idx="64">
                          <c:v>7554</c:v>
                        </c:pt>
                        <c:pt idx="65">
                          <c:v>7475</c:v>
                        </c:pt>
                        <c:pt idx="66">
                          <c:v>7687</c:v>
                        </c:pt>
                        <c:pt idx="67">
                          <c:v>7922</c:v>
                        </c:pt>
                        <c:pt idx="68">
                          <c:v>7426</c:v>
                        </c:pt>
                        <c:pt idx="69">
                          <c:v>7736</c:v>
                        </c:pt>
                        <c:pt idx="70">
                          <c:v>8483</c:v>
                        </c:pt>
                        <c:pt idx="71">
                          <c:v>9329</c:v>
                        </c:pt>
                        <c:pt idx="72">
                          <c:v>7120</c:v>
                        </c:pt>
                        <c:pt idx="73">
                          <c:v>7124</c:v>
                        </c:pt>
                        <c:pt idx="74">
                          <c:v>7817</c:v>
                        </c:pt>
                        <c:pt idx="75">
                          <c:v>7538</c:v>
                        </c:pt>
                        <c:pt idx="76">
                          <c:v>7921</c:v>
                        </c:pt>
                        <c:pt idx="77">
                          <c:v>7757</c:v>
                        </c:pt>
                        <c:pt idx="78">
                          <c:v>7816</c:v>
                        </c:pt>
                        <c:pt idx="79">
                          <c:v>8208</c:v>
                        </c:pt>
                        <c:pt idx="80">
                          <c:v>7828</c:v>
                        </c:pt>
                      </c:lvl>
                      <c:lvl>
                        <c:pt idx="0">
                          <c:v>Jan-96</c:v>
                        </c:pt>
                        <c:pt idx="1">
                          <c:v>Feb-96</c:v>
                        </c:pt>
                        <c:pt idx="2">
                          <c:v>Mar-96</c:v>
                        </c:pt>
                        <c:pt idx="3">
                          <c:v>Apr-96</c:v>
                        </c:pt>
                        <c:pt idx="4">
                          <c:v>May-96</c:v>
                        </c:pt>
                        <c:pt idx="5">
                          <c:v>Jun-96</c:v>
                        </c:pt>
                        <c:pt idx="6">
                          <c:v>Jul-96</c:v>
                        </c:pt>
                        <c:pt idx="7">
                          <c:v>Aug-96</c:v>
                        </c:pt>
                        <c:pt idx="8">
                          <c:v>Sep-96</c:v>
                        </c:pt>
                        <c:pt idx="9">
                          <c:v>Oct-96</c:v>
                        </c:pt>
                        <c:pt idx="10">
                          <c:v>Nov-96</c:v>
                        </c:pt>
                        <c:pt idx="11">
                          <c:v>Dec-96</c:v>
                        </c:pt>
                        <c:pt idx="12">
                          <c:v>Jan-97</c:v>
                        </c:pt>
                        <c:pt idx="13">
                          <c:v>Feb-97</c:v>
                        </c:pt>
                        <c:pt idx="14">
                          <c:v>Mar-97</c:v>
                        </c:pt>
                        <c:pt idx="15">
                          <c:v>Apr-97</c:v>
                        </c:pt>
                        <c:pt idx="16">
                          <c:v>May-97</c:v>
                        </c:pt>
                        <c:pt idx="17">
                          <c:v>Jun-97</c:v>
                        </c:pt>
                        <c:pt idx="18">
                          <c:v>Jul-97</c:v>
                        </c:pt>
                        <c:pt idx="19">
                          <c:v>Aug-97</c:v>
                        </c:pt>
                        <c:pt idx="20">
                          <c:v>Sep-97</c:v>
                        </c:pt>
                        <c:pt idx="21">
                          <c:v>Oct-97</c:v>
                        </c:pt>
                        <c:pt idx="22">
                          <c:v>Nov-97</c:v>
                        </c:pt>
                        <c:pt idx="23">
                          <c:v>Dec-97</c:v>
                        </c:pt>
                        <c:pt idx="24">
                          <c:v>Jan-98</c:v>
                        </c:pt>
                        <c:pt idx="25">
                          <c:v>Feb-98</c:v>
                        </c:pt>
                        <c:pt idx="26">
                          <c:v>Mar-98</c:v>
                        </c:pt>
                        <c:pt idx="27">
                          <c:v>Apr-98</c:v>
                        </c:pt>
                        <c:pt idx="28">
                          <c:v>May-98</c:v>
                        </c:pt>
                        <c:pt idx="29">
                          <c:v>Jun-98</c:v>
                        </c:pt>
                        <c:pt idx="30">
                          <c:v>Jul-98</c:v>
                        </c:pt>
                        <c:pt idx="31">
                          <c:v>Aug-98</c:v>
                        </c:pt>
                        <c:pt idx="32">
                          <c:v>Sep-98</c:v>
                        </c:pt>
                        <c:pt idx="33">
                          <c:v>Oct-98</c:v>
                        </c:pt>
                        <c:pt idx="34">
                          <c:v>Nov-98</c:v>
                        </c:pt>
                        <c:pt idx="35">
                          <c:v>Dec-98</c:v>
                        </c:pt>
                        <c:pt idx="36">
                          <c:v>Jan-99</c:v>
                        </c:pt>
                        <c:pt idx="37">
                          <c:v>Feb-99</c:v>
                        </c:pt>
                        <c:pt idx="38">
                          <c:v>Mar-99</c:v>
                        </c:pt>
                        <c:pt idx="39">
                          <c:v>Apr-99</c:v>
                        </c:pt>
                        <c:pt idx="40">
                          <c:v>May-99</c:v>
                        </c:pt>
                        <c:pt idx="41">
                          <c:v>Jun-99</c:v>
                        </c:pt>
                        <c:pt idx="42">
                          <c:v>Jul-99</c:v>
                        </c:pt>
                        <c:pt idx="43">
                          <c:v>Aug-99</c:v>
                        </c:pt>
                        <c:pt idx="44">
                          <c:v>Sep-99</c:v>
                        </c:pt>
                        <c:pt idx="45">
                          <c:v>Oct-99</c:v>
                        </c:pt>
                        <c:pt idx="46">
                          <c:v>Nov-99</c:v>
                        </c:pt>
                        <c:pt idx="47">
                          <c:v>Dec-99</c:v>
                        </c:pt>
                        <c:pt idx="48">
                          <c:v>Jan-00</c:v>
                        </c:pt>
                        <c:pt idx="49">
                          <c:v>Feb-00</c:v>
                        </c:pt>
                        <c:pt idx="50">
                          <c:v>Mar-00</c:v>
                        </c:pt>
                        <c:pt idx="51">
                          <c:v>Apr-00</c:v>
                        </c:pt>
                        <c:pt idx="52">
                          <c:v>May-00</c:v>
                        </c:pt>
                        <c:pt idx="53">
                          <c:v>Jun-00</c:v>
                        </c:pt>
                        <c:pt idx="54">
                          <c:v>Jul-00</c:v>
                        </c:pt>
                        <c:pt idx="55">
                          <c:v>Aug-00</c:v>
                        </c:pt>
                        <c:pt idx="56">
                          <c:v>Sep-00</c:v>
                        </c:pt>
                        <c:pt idx="57">
                          <c:v>Oct-00</c:v>
                        </c:pt>
                        <c:pt idx="58">
                          <c:v>Nov-00</c:v>
                        </c:pt>
                        <c:pt idx="59">
                          <c:v>Dec-00</c:v>
                        </c:pt>
                        <c:pt idx="60">
                          <c:v>Jan-01</c:v>
                        </c:pt>
                        <c:pt idx="61">
                          <c:v>Feb-01</c:v>
                        </c:pt>
                        <c:pt idx="62">
                          <c:v>Mar-01</c:v>
                        </c:pt>
                        <c:pt idx="63">
                          <c:v>Apr-01</c:v>
                        </c:pt>
                        <c:pt idx="64">
                          <c:v>May-01</c:v>
                        </c:pt>
                        <c:pt idx="65">
                          <c:v>Jun-01</c:v>
                        </c:pt>
                        <c:pt idx="66">
                          <c:v>Jul-01</c:v>
                        </c:pt>
                        <c:pt idx="67">
                          <c:v>Aug-01</c:v>
                        </c:pt>
                        <c:pt idx="68">
                          <c:v>Sep-01</c:v>
                        </c:pt>
                        <c:pt idx="69">
                          <c:v>Oct-01</c:v>
                        </c:pt>
                        <c:pt idx="70">
                          <c:v>Nov-01</c:v>
                        </c:pt>
                        <c:pt idx="71">
                          <c:v>Dec-01</c:v>
                        </c:pt>
                        <c:pt idx="72">
                          <c:v>Jan-02</c:v>
                        </c:pt>
                        <c:pt idx="73">
                          <c:v>Feb-02</c:v>
                        </c:pt>
                        <c:pt idx="74">
                          <c:v>Mar-02</c:v>
                        </c:pt>
                        <c:pt idx="75">
                          <c:v>Apr-02</c:v>
                        </c:pt>
                        <c:pt idx="76">
                          <c:v>May-02</c:v>
                        </c:pt>
                        <c:pt idx="77">
                          <c:v>Jun-02</c:v>
                        </c:pt>
                        <c:pt idx="78">
                          <c:v>Jul-02</c:v>
                        </c:pt>
                        <c:pt idx="79">
                          <c:v>Aug-02</c:v>
                        </c:pt>
                        <c:pt idx="80">
                          <c:v>Sep-02</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lvl>
                    </c:multiLvlStrCache>
                  </c:multiLvlStrRef>
                </c:xVal>
                <c:yVal>
                  <c:numRef>
                    <c:extLst>
                      <c:ext xmlns:c15="http://schemas.microsoft.com/office/drawing/2012/chart" uri="{02D57815-91ED-43cb-92C2-25804820EDAC}">
                        <c15:formulaRef>
                          <c15:sqref>'Time Series'!$H$15:$H$95</c15:sqref>
                        </c15:formulaRef>
                      </c:ext>
                    </c:extLst>
                    <c:numCache>
                      <c:formatCode>General</c:formatCode>
                      <c:ptCount val="81"/>
                      <c:pt idx="0">
                        <c:v>-55.439099668774361</c:v>
                      </c:pt>
                      <c:pt idx="1">
                        <c:v>-28.439099668774361</c:v>
                      </c:pt>
                      <c:pt idx="2">
                        <c:v>44.807512797349773</c:v>
                      </c:pt>
                      <c:pt idx="3">
                        <c:v>82.560900331225639</c:v>
                      </c:pt>
                      <c:pt idx="4">
                        <c:v>10.560900331225639</c:v>
                      </c:pt>
                      <c:pt idx="5">
                        <c:v>68.807512797350682</c:v>
                      </c:pt>
                      <c:pt idx="6">
                        <c:v>44.807512797349773</c:v>
                      </c:pt>
                      <c:pt idx="7">
                        <c:v>7.3142878651005958</c:v>
                      </c:pt>
                      <c:pt idx="8">
                        <c:v>7.3142878651005958</c:v>
                      </c:pt>
                      <c:pt idx="9">
                        <c:v>9.4375940981635722</c:v>
                      </c:pt>
                      <c:pt idx="10">
                        <c:v>-93.315793435711385</c:v>
                      </c:pt>
                      <c:pt idx="11">
                        <c:v>-253.81579343571138</c:v>
                      </c:pt>
                      <c:pt idx="12">
                        <c:v>7.3142878651005958</c:v>
                      </c:pt>
                      <c:pt idx="13">
                        <c:v>7.3142878651005958</c:v>
                      </c:pt>
                      <c:pt idx="14">
                        <c:v>-38.439099668774361</c:v>
                      </c:pt>
                      <c:pt idx="15">
                        <c:v>7.3142878651005958</c:v>
                      </c:pt>
                      <c:pt idx="16">
                        <c:v>7.3142878651005958</c:v>
                      </c:pt>
                      <c:pt idx="17">
                        <c:v>5.5609003312256391</c:v>
                      </c:pt>
                      <c:pt idx="18">
                        <c:v>-17.439099668774361</c:v>
                      </c:pt>
                      <c:pt idx="19">
                        <c:v>77.067675398976462</c:v>
                      </c:pt>
                      <c:pt idx="20">
                        <c:v>24.067675398975553</c:v>
                      </c:pt>
                      <c:pt idx="21">
                        <c:v>5.1909816320385289</c:v>
                      </c:pt>
                      <c:pt idx="22">
                        <c:v>-5.5624059018364278</c:v>
                      </c:pt>
                      <c:pt idx="23">
                        <c:v>-30.062405901837337</c:v>
                      </c:pt>
                      <c:pt idx="24">
                        <c:v>78.067675398975553</c:v>
                      </c:pt>
                      <c:pt idx="25">
                        <c:v>43.067675398975553</c:v>
                      </c:pt>
                      <c:pt idx="26">
                        <c:v>7.3142878651005958</c:v>
                      </c:pt>
                      <c:pt idx="27">
                        <c:v>-6.932324601023538</c:v>
                      </c:pt>
                      <c:pt idx="28">
                        <c:v>-46.932324601024447</c:v>
                      </c:pt>
                      <c:pt idx="29">
                        <c:v>7.3142878651005958</c:v>
                      </c:pt>
                      <c:pt idx="30">
                        <c:v>7.3142878651005958</c:v>
                      </c:pt>
                      <c:pt idx="31">
                        <c:v>-53.178937067148581</c:v>
                      </c:pt>
                      <c:pt idx="32">
                        <c:v>-129.17893706714949</c:v>
                      </c:pt>
                      <c:pt idx="33">
                        <c:v>-51.055630834086514</c:v>
                      </c:pt>
                      <c:pt idx="34">
                        <c:v>20.190981632038529</c:v>
                      </c:pt>
                      <c:pt idx="35">
                        <c:v>44.690981632038529</c:v>
                      </c:pt>
                      <c:pt idx="36">
                        <c:v>-126.17893706714858</c:v>
                      </c:pt>
                      <c:pt idx="37">
                        <c:v>22.821062932851419</c:v>
                      </c:pt>
                      <c:pt idx="38">
                        <c:v>68.067675398975553</c:v>
                      </c:pt>
                      <c:pt idx="39">
                        <c:v>47.821062932851419</c:v>
                      </c:pt>
                      <c:pt idx="40">
                        <c:v>39.821062932851419</c:v>
                      </c:pt>
                      <c:pt idx="41">
                        <c:v>131.06767539897555</c:v>
                      </c:pt>
                      <c:pt idx="42">
                        <c:v>103.06767539897555</c:v>
                      </c:pt>
                      <c:pt idx="43">
                        <c:v>290.57445046672638</c:v>
                      </c:pt>
                      <c:pt idx="44">
                        <c:v>301.57445046672638</c:v>
                      </c:pt>
                      <c:pt idx="45">
                        <c:v>325.69775669978935</c:v>
                      </c:pt>
                      <c:pt idx="46">
                        <c:v>282.94436916591349</c:v>
                      </c:pt>
                      <c:pt idx="47">
                        <c:v>303.4443691659144</c:v>
                      </c:pt>
                      <c:pt idx="48">
                        <c:v>199.57445046672638</c:v>
                      </c:pt>
                      <c:pt idx="49">
                        <c:v>293.57445046672638</c:v>
                      </c:pt>
                      <c:pt idx="50">
                        <c:v>417.82106293285051</c:v>
                      </c:pt>
                      <c:pt idx="51">
                        <c:v>404.57445046672638</c:v>
                      </c:pt>
                      <c:pt idx="52">
                        <c:v>417.57445046672638</c:v>
                      </c:pt>
                      <c:pt idx="53">
                        <c:v>339.82106293285142</c:v>
                      </c:pt>
                      <c:pt idx="54">
                        <c:v>355.82106293285142</c:v>
                      </c:pt>
                      <c:pt idx="55">
                        <c:v>402.32783800060133</c:v>
                      </c:pt>
                      <c:pt idx="56">
                        <c:v>252.32783800060133</c:v>
                      </c:pt>
                      <c:pt idx="57">
                        <c:v>288.45114423366431</c:v>
                      </c:pt>
                      <c:pt idx="58">
                        <c:v>177.69775669978935</c:v>
                      </c:pt>
                      <c:pt idx="59">
                        <c:v>-275.80224330021156</c:v>
                      </c:pt>
                      <c:pt idx="60">
                        <c:v>39.327838000601332</c:v>
                      </c:pt>
                      <c:pt idx="61">
                        <c:v>-87.672161999398668</c:v>
                      </c:pt>
                      <c:pt idx="62">
                        <c:v>-82.425549533273625</c:v>
                      </c:pt>
                      <c:pt idx="63">
                        <c:v>-134.67216199939776</c:v>
                      </c:pt>
                      <c:pt idx="64">
                        <c:v>-102.67216199939776</c:v>
                      </c:pt>
                      <c:pt idx="65">
                        <c:v>-92.425549533273625</c:v>
                      </c:pt>
                      <c:pt idx="66">
                        <c:v>-18.425549533273625</c:v>
                      </c:pt>
                      <c:pt idx="67">
                        <c:v>-56.918774465523711</c:v>
                      </c:pt>
                      <c:pt idx="68">
                        <c:v>-355.91877446552371</c:v>
                      </c:pt>
                      <c:pt idx="69">
                        <c:v>-287.79546823246073</c:v>
                      </c:pt>
                      <c:pt idx="70">
                        <c:v>-25.548855766335691</c:v>
                      </c:pt>
                      <c:pt idx="71">
                        <c:v>126.95114423366431</c:v>
                      </c:pt>
                      <c:pt idx="72">
                        <c:v>-234.9187744655228</c:v>
                      </c:pt>
                      <c:pt idx="73">
                        <c:v>-207.91877446552371</c:v>
                      </c:pt>
                      <c:pt idx="74">
                        <c:v>-74.672161999398668</c:v>
                      </c:pt>
                      <c:pt idx="75">
                        <c:v>-168.9187744655228</c:v>
                      </c:pt>
                      <c:pt idx="76">
                        <c:v>-124.91877446552371</c:v>
                      </c:pt>
                      <c:pt idx="77">
                        <c:v>-199.67216199939867</c:v>
                      </c:pt>
                      <c:pt idx="78">
                        <c:v>-278.67216199939867</c:v>
                      </c:pt>
                      <c:pt idx="79">
                        <c:v>-160.16538693164694</c:v>
                      </c:pt>
                      <c:pt idx="80">
                        <c:v>-343.16538693164784</c:v>
                      </c:pt>
                    </c:numCache>
                  </c:numRef>
                </c:yVal>
                <c:smooth val="0"/>
              </c15:ser>
            </c15:filteredScatterSeries>
            <c15:filteredScatterSeries>
              <c15:ser>
                <c:idx val="5"/>
                <c:order val="5"/>
                <c:tx>
                  <c:strRef>
                    <c:extLst>
                      <c:ext xmlns:c15="http://schemas.microsoft.com/office/drawing/2012/chart" uri="{02D57815-91ED-43cb-92C2-25804820EDAC}">
                        <c15:formulaRef>
                          <c15:sqref>'Time Series'!$I$14</c15:sqref>
                        </c15:formulaRef>
                      </c:ext>
                    </c:extLst>
                    <c:strCache>
                      <c:ptCount val="1"/>
                      <c:pt idx="0">
                        <c:v>AdditiveDecomFit</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multiLvlStrRef>
                    <c:extLst>
                      <c:ext xmlns:c15="http://schemas.microsoft.com/office/drawing/2012/chart" uri="{02D57815-91ED-43cb-92C2-25804820EDAC}">
                        <c15:formulaRef>
                          <c15:sqref>'Time Series'!$A$15:$C$95</c15:sqref>
                        </c15:formulaRef>
                      </c:ext>
                    </c:extLst>
                    <c:multiLvlStrCache>
                      <c:ptCount val="81"/>
                      <c:lvl>
                        <c:pt idx="0">
                          <c:v>4964</c:v>
                        </c:pt>
                        <c:pt idx="1">
                          <c:v>4968</c:v>
                        </c:pt>
                        <c:pt idx="2">
                          <c:v>5601</c:v>
                        </c:pt>
                        <c:pt idx="3">
                          <c:v>5454</c:v>
                        </c:pt>
                        <c:pt idx="4">
                          <c:v>5721</c:v>
                        </c:pt>
                        <c:pt idx="5">
                          <c:v>5690</c:v>
                        </c:pt>
                        <c:pt idx="6">
                          <c:v>5804</c:v>
                        </c:pt>
                        <c:pt idx="7">
                          <c:v>6040</c:v>
                        </c:pt>
                        <c:pt idx="8">
                          <c:v>5843</c:v>
                        </c:pt>
                        <c:pt idx="9">
                          <c:v>6087</c:v>
                        </c:pt>
                        <c:pt idx="10">
                          <c:v>6469</c:v>
                        </c:pt>
                        <c:pt idx="11">
                          <c:v>7002</c:v>
                        </c:pt>
                        <c:pt idx="12">
                          <c:v>5416</c:v>
                        </c:pt>
                        <c:pt idx="13">
                          <c:v>5393</c:v>
                        </c:pt>
                        <c:pt idx="14">
                          <c:v>5907</c:v>
                        </c:pt>
                        <c:pt idx="15">
                          <c:v>5768</c:v>
                        </c:pt>
                        <c:pt idx="16">
                          <c:v>6107</c:v>
                        </c:pt>
                        <c:pt idx="17">
                          <c:v>6016</c:v>
                        </c:pt>
                        <c:pt idx="18">
                          <c:v>6131</c:v>
                        </c:pt>
                        <c:pt idx="19">
                          <c:v>6499</c:v>
                        </c:pt>
                        <c:pt idx="20">
                          <c:v>6249</c:v>
                        </c:pt>
                        <c:pt idx="21">
                          <c:v>6472</c:v>
                        </c:pt>
                        <c:pt idx="22">
                          <c:v>6946</c:v>
                        </c:pt>
                        <c:pt idx="23">
                          <c:v>7615</c:v>
                        </c:pt>
                        <c:pt idx="24">
                          <c:v>5876</c:v>
                        </c:pt>
                        <c:pt idx="25">
                          <c:v>5818</c:v>
                        </c:pt>
                        <c:pt idx="26">
                          <c:v>6342</c:v>
                        </c:pt>
                        <c:pt idx="27">
                          <c:v>6143</c:v>
                        </c:pt>
                        <c:pt idx="28">
                          <c:v>6442</c:v>
                        </c:pt>
                        <c:pt idx="29">
                          <c:v>6407</c:v>
                        </c:pt>
                        <c:pt idx="30">
                          <c:v>6545</c:v>
                        </c:pt>
                        <c:pt idx="31">
                          <c:v>6758</c:v>
                        </c:pt>
                        <c:pt idx="32">
                          <c:v>6485</c:v>
                        </c:pt>
                        <c:pt idx="33">
                          <c:v>6805</c:v>
                        </c:pt>
                        <c:pt idx="34">
                          <c:v>7361</c:v>
                        </c:pt>
                        <c:pt idx="35">
                          <c:v>8079</c:v>
                        </c:pt>
                        <c:pt idx="36">
                          <c:v>6061</c:v>
                        </c:pt>
                        <c:pt idx="37">
                          <c:v>6187</c:v>
                        </c:pt>
                        <c:pt idx="38">
                          <c:v>6792</c:v>
                        </c:pt>
                        <c:pt idx="39">
                          <c:v>6587</c:v>
                        </c:pt>
                        <c:pt idx="40">
                          <c:v>6918</c:v>
                        </c:pt>
                        <c:pt idx="41">
                          <c:v>6920</c:v>
                        </c:pt>
                        <c:pt idx="42">
                          <c:v>7030</c:v>
                        </c:pt>
                        <c:pt idx="43">
                          <c:v>7491</c:v>
                        </c:pt>
                        <c:pt idx="44">
                          <c:v>7305</c:v>
                        </c:pt>
                        <c:pt idx="45">
                          <c:v>7571</c:v>
                        </c:pt>
                        <c:pt idx="46">
                          <c:v>8013</c:v>
                        </c:pt>
                        <c:pt idx="47">
                          <c:v>8727</c:v>
                        </c:pt>
                        <c:pt idx="48">
                          <c:v>6776</c:v>
                        </c:pt>
                        <c:pt idx="49">
                          <c:v>6847</c:v>
                        </c:pt>
                        <c:pt idx="50">
                          <c:v>7531</c:v>
                        </c:pt>
                        <c:pt idx="51">
                          <c:v>7333</c:v>
                        </c:pt>
                        <c:pt idx="52">
                          <c:v>7685</c:v>
                        </c:pt>
                        <c:pt idx="53">
                          <c:v>7518</c:v>
                        </c:pt>
                        <c:pt idx="54">
                          <c:v>7672</c:v>
                        </c:pt>
                        <c:pt idx="55">
                          <c:v>7992</c:v>
                        </c:pt>
                        <c:pt idx="56">
                          <c:v>7645</c:v>
                        </c:pt>
                        <c:pt idx="57">
                          <c:v>7923</c:v>
                        </c:pt>
                        <c:pt idx="58">
                          <c:v>8297</c:v>
                        </c:pt>
                        <c:pt idx="59">
                          <c:v>8537</c:v>
                        </c:pt>
                        <c:pt idx="60">
                          <c:v>7005</c:v>
                        </c:pt>
                        <c:pt idx="61">
                          <c:v>6855</c:v>
                        </c:pt>
                        <c:pt idx="62">
                          <c:v>7420</c:v>
                        </c:pt>
                        <c:pt idx="63">
                          <c:v>7183</c:v>
                        </c:pt>
                        <c:pt idx="64">
                          <c:v>7554</c:v>
                        </c:pt>
                        <c:pt idx="65">
                          <c:v>7475</c:v>
                        </c:pt>
                        <c:pt idx="66">
                          <c:v>7687</c:v>
                        </c:pt>
                        <c:pt idx="67">
                          <c:v>7922</c:v>
                        </c:pt>
                        <c:pt idx="68">
                          <c:v>7426</c:v>
                        </c:pt>
                        <c:pt idx="69">
                          <c:v>7736</c:v>
                        </c:pt>
                        <c:pt idx="70">
                          <c:v>8483</c:v>
                        </c:pt>
                        <c:pt idx="71">
                          <c:v>9329</c:v>
                        </c:pt>
                        <c:pt idx="72">
                          <c:v>7120</c:v>
                        </c:pt>
                        <c:pt idx="73">
                          <c:v>7124</c:v>
                        </c:pt>
                        <c:pt idx="74">
                          <c:v>7817</c:v>
                        </c:pt>
                        <c:pt idx="75">
                          <c:v>7538</c:v>
                        </c:pt>
                        <c:pt idx="76">
                          <c:v>7921</c:v>
                        </c:pt>
                        <c:pt idx="77">
                          <c:v>7757</c:v>
                        </c:pt>
                        <c:pt idx="78">
                          <c:v>7816</c:v>
                        </c:pt>
                        <c:pt idx="79">
                          <c:v>8208</c:v>
                        </c:pt>
                        <c:pt idx="80">
                          <c:v>7828</c:v>
                        </c:pt>
                      </c:lvl>
                      <c:lvl>
                        <c:pt idx="0">
                          <c:v>Jan-96</c:v>
                        </c:pt>
                        <c:pt idx="1">
                          <c:v>Feb-96</c:v>
                        </c:pt>
                        <c:pt idx="2">
                          <c:v>Mar-96</c:v>
                        </c:pt>
                        <c:pt idx="3">
                          <c:v>Apr-96</c:v>
                        </c:pt>
                        <c:pt idx="4">
                          <c:v>May-96</c:v>
                        </c:pt>
                        <c:pt idx="5">
                          <c:v>Jun-96</c:v>
                        </c:pt>
                        <c:pt idx="6">
                          <c:v>Jul-96</c:v>
                        </c:pt>
                        <c:pt idx="7">
                          <c:v>Aug-96</c:v>
                        </c:pt>
                        <c:pt idx="8">
                          <c:v>Sep-96</c:v>
                        </c:pt>
                        <c:pt idx="9">
                          <c:v>Oct-96</c:v>
                        </c:pt>
                        <c:pt idx="10">
                          <c:v>Nov-96</c:v>
                        </c:pt>
                        <c:pt idx="11">
                          <c:v>Dec-96</c:v>
                        </c:pt>
                        <c:pt idx="12">
                          <c:v>Jan-97</c:v>
                        </c:pt>
                        <c:pt idx="13">
                          <c:v>Feb-97</c:v>
                        </c:pt>
                        <c:pt idx="14">
                          <c:v>Mar-97</c:v>
                        </c:pt>
                        <c:pt idx="15">
                          <c:v>Apr-97</c:v>
                        </c:pt>
                        <c:pt idx="16">
                          <c:v>May-97</c:v>
                        </c:pt>
                        <c:pt idx="17">
                          <c:v>Jun-97</c:v>
                        </c:pt>
                        <c:pt idx="18">
                          <c:v>Jul-97</c:v>
                        </c:pt>
                        <c:pt idx="19">
                          <c:v>Aug-97</c:v>
                        </c:pt>
                        <c:pt idx="20">
                          <c:v>Sep-97</c:v>
                        </c:pt>
                        <c:pt idx="21">
                          <c:v>Oct-97</c:v>
                        </c:pt>
                        <c:pt idx="22">
                          <c:v>Nov-97</c:v>
                        </c:pt>
                        <c:pt idx="23">
                          <c:v>Dec-97</c:v>
                        </c:pt>
                        <c:pt idx="24">
                          <c:v>Jan-98</c:v>
                        </c:pt>
                        <c:pt idx="25">
                          <c:v>Feb-98</c:v>
                        </c:pt>
                        <c:pt idx="26">
                          <c:v>Mar-98</c:v>
                        </c:pt>
                        <c:pt idx="27">
                          <c:v>Apr-98</c:v>
                        </c:pt>
                        <c:pt idx="28">
                          <c:v>May-98</c:v>
                        </c:pt>
                        <c:pt idx="29">
                          <c:v>Jun-98</c:v>
                        </c:pt>
                        <c:pt idx="30">
                          <c:v>Jul-98</c:v>
                        </c:pt>
                        <c:pt idx="31">
                          <c:v>Aug-98</c:v>
                        </c:pt>
                        <c:pt idx="32">
                          <c:v>Sep-98</c:v>
                        </c:pt>
                        <c:pt idx="33">
                          <c:v>Oct-98</c:v>
                        </c:pt>
                        <c:pt idx="34">
                          <c:v>Nov-98</c:v>
                        </c:pt>
                        <c:pt idx="35">
                          <c:v>Dec-98</c:v>
                        </c:pt>
                        <c:pt idx="36">
                          <c:v>Jan-99</c:v>
                        </c:pt>
                        <c:pt idx="37">
                          <c:v>Feb-99</c:v>
                        </c:pt>
                        <c:pt idx="38">
                          <c:v>Mar-99</c:v>
                        </c:pt>
                        <c:pt idx="39">
                          <c:v>Apr-99</c:v>
                        </c:pt>
                        <c:pt idx="40">
                          <c:v>May-99</c:v>
                        </c:pt>
                        <c:pt idx="41">
                          <c:v>Jun-99</c:v>
                        </c:pt>
                        <c:pt idx="42">
                          <c:v>Jul-99</c:v>
                        </c:pt>
                        <c:pt idx="43">
                          <c:v>Aug-99</c:v>
                        </c:pt>
                        <c:pt idx="44">
                          <c:v>Sep-99</c:v>
                        </c:pt>
                        <c:pt idx="45">
                          <c:v>Oct-99</c:v>
                        </c:pt>
                        <c:pt idx="46">
                          <c:v>Nov-99</c:v>
                        </c:pt>
                        <c:pt idx="47">
                          <c:v>Dec-99</c:v>
                        </c:pt>
                        <c:pt idx="48">
                          <c:v>Jan-00</c:v>
                        </c:pt>
                        <c:pt idx="49">
                          <c:v>Feb-00</c:v>
                        </c:pt>
                        <c:pt idx="50">
                          <c:v>Mar-00</c:v>
                        </c:pt>
                        <c:pt idx="51">
                          <c:v>Apr-00</c:v>
                        </c:pt>
                        <c:pt idx="52">
                          <c:v>May-00</c:v>
                        </c:pt>
                        <c:pt idx="53">
                          <c:v>Jun-00</c:v>
                        </c:pt>
                        <c:pt idx="54">
                          <c:v>Jul-00</c:v>
                        </c:pt>
                        <c:pt idx="55">
                          <c:v>Aug-00</c:v>
                        </c:pt>
                        <c:pt idx="56">
                          <c:v>Sep-00</c:v>
                        </c:pt>
                        <c:pt idx="57">
                          <c:v>Oct-00</c:v>
                        </c:pt>
                        <c:pt idx="58">
                          <c:v>Nov-00</c:v>
                        </c:pt>
                        <c:pt idx="59">
                          <c:v>Dec-00</c:v>
                        </c:pt>
                        <c:pt idx="60">
                          <c:v>Jan-01</c:v>
                        </c:pt>
                        <c:pt idx="61">
                          <c:v>Feb-01</c:v>
                        </c:pt>
                        <c:pt idx="62">
                          <c:v>Mar-01</c:v>
                        </c:pt>
                        <c:pt idx="63">
                          <c:v>Apr-01</c:v>
                        </c:pt>
                        <c:pt idx="64">
                          <c:v>May-01</c:v>
                        </c:pt>
                        <c:pt idx="65">
                          <c:v>Jun-01</c:v>
                        </c:pt>
                        <c:pt idx="66">
                          <c:v>Jul-01</c:v>
                        </c:pt>
                        <c:pt idx="67">
                          <c:v>Aug-01</c:v>
                        </c:pt>
                        <c:pt idx="68">
                          <c:v>Sep-01</c:v>
                        </c:pt>
                        <c:pt idx="69">
                          <c:v>Oct-01</c:v>
                        </c:pt>
                        <c:pt idx="70">
                          <c:v>Nov-01</c:v>
                        </c:pt>
                        <c:pt idx="71">
                          <c:v>Dec-01</c:v>
                        </c:pt>
                        <c:pt idx="72">
                          <c:v>Jan-02</c:v>
                        </c:pt>
                        <c:pt idx="73">
                          <c:v>Feb-02</c:v>
                        </c:pt>
                        <c:pt idx="74">
                          <c:v>Mar-02</c:v>
                        </c:pt>
                        <c:pt idx="75">
                          <c:v>Apr-02</c:v>
                        </c:pt>
                        <c:pt idx="76">
                          <c:v>May-02</c:v>
                        </c:pt>
                        <c:pt idx="77">
                          <c:v>Jun-02</c:v>
                        </c:pt>
                        <c:pt idx="78">
                          <c:v>Jul-02</c:v>
                        </c:pt>
                        <c:pt idx="79">
                          <c:v>Aug-02</c:v>
                        </c:pt>
                        <c:pt idx="80">
                          <c:v>Sep-02</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lvl>
                    </c:multiLvlStrCache>
                  </c:multiLvlStrRef>
                </c:xVal>
                <c:yVal>
                  <c:numRef>
                    <c:extLst>
                      <c:ext xmlns:c15="http://schemas.microsoft.com/office/drawing/2012/chart" uri="{02D57815-91ED-43cb-92C2-25804820EDAC}">
                        <c15:formulaRef>
                          <c15:sqref>'Time Series'!$I$15:$I$95</c15:sqref>
                        </c15:formulaRef>
                      </c:ext>
                    </c:extLst>
                    <c:numCache>
                      <c:formatCode>General</c:formatCode>
                      <c:ptCount val="81"/>
                      <c:pt idx="0">
                        <c:v>5019.4390996687744</c:v>
                      </c:pt>
                      <c:pt idx="1">
                        <c:v>4996.4390996687744</c:v>
                      </c:pt>
                      <c:pt idx="2">
                        <c:v>5556.1924872026502</c:v>
                      </c:pt>
                      <c:pt idx="3">
                        <c:v>5371.4390996687744</c:v>
                      </c:pt>
                      <c:pt idx="4">
                        <c:v>5710.4390996687744</c:v>
                      </c:pt>
                      <c:pt idx="5">
                        <c:v>5621.1924872026493</c:v>
                      </c:pt>
                      <c:pt idx="6">
                        <c:v>5759.1924872026502</c:v>
                      </c:pt>
                      <c:pt idx="7">
                        <c:v>6032.6857121348994</c:v>
                      </c:pt>
                      <c:pt idx="8">
                        <c:v>5835.6857121348994</c:v>
                      </c:pt>
                      <c:pt idx="9">
                        <c:v>6077.5624059018364</c:v>
                      </c:pt>
                      <c:pt idx="10">
                        <c:v>6562.3157934357114</c:v>
                      </c:pt>
                      <c:pt idx="11">
                        <c:v>7255.8157934357114</c:v>
                      </c:pt>
                      <c:pt idx="12">
                        <c:v>5408.6857121348994</c:v>
                      </c:pt>
                      <c:pt idx="13">
                        <c:v>5385.6857121348994</c:v>
                      </c:pt>
                      <c:pt idx="14">
                        <c:v>5945.4390996687744</c:v>
                      </c:pt>
                      <c:pt idx="15">
                        <c:v>5760.6857121348994</c:v>
                      </c:pt>
                      <c:pt idx="16">
                        <c:v>6099.6857121348994</c:v>
                      </c:pt>
                      <c:pt idx="17">
                        <c:v>6010.4390996687744</c:v>
                      </c:pt>
                      <c:pt idx="18">
                        <c:v>6148.4390996687744</c:v>
                      </c:pt>
                      <c:pt idx="19">
                        <c:v>6421.9323246010235</c:v>
                      </c:pt>
                      <c:pt idx="20">
                        <c:v>6224.9323246010244</c:v>
                      </c:pt>
                      <c:pt idx="21">
                        <c:v>6466.8090183679615</c:v>
                      </c:pt>
                      <c:pt idx="22">
                        <c:v>6951.5624059018364</c:v>
                      </c:pt>
                      <c:pt idx="23">
                        <c:v>7645.0624059018373</c:v>
                      </c:pt>
                      <c:pt idx="24">
                        <c:v>5797.9323246010244</c:v>
                      </c:pt>
                      <c:pt idx="25">
                        <c:v>5774.9323246010244</c:v>
                      </c:pt>
                      <c:pt idx="26">
                        <c:v>6334.6857121348994</c:v>
                      </c:pt>
                      <c:pt idx="27">
                        <c:v>6149.9323246010235</c:v>
                      </c:pt>
                      <c:pt idx="28">
                        <c:v>6488.9323246010244</c:v>
                      </c:pt>
                      <c:pt idx="29">
                        <c:v>6399.6857121348994</c:v>
                      </c:pt>
                      <c:pt idx="30">
                        <c:v>6537.6857121348994</c:v>
                      </c:pt>
                      <c:pt idx="31">
                        <c:v>6811.1789370671486</c:v>
                      </c:pt>
                      <c:pt idx="32">
                        <c:v>6614.1789370671495</c:v>
                      </c:pt>
                      <c:pt idx="33">
                        <c:v>6856.0556308340865</c:v>
                      </c:pt>
                      <c:pt idx="34">
                        <c:v>7340.8090183679615</c:v>
                      </c:pt>
                      <c:pt idx="35">
                        <c:v>8034.3090183679615</c:v>
                      </c:pt>
                      <c:pt idx="36">
                        <c:v>6187.1789370671486</c:v>
                      </c:pt>
                      <c:pt idx="37">
                        <c:v>6164.1789370671486</c:v>
                      </c:pt>
                      <c:pt idx="38">
                        <c:v>6723.9323246010244</c:v>
                      </c:pt>
                      <c:pt idx="39">
                        <c:v>6539.1789370671486</c:v>
                      </c:pt>
                      <c:pt idx="40">
                        <c:v>6878.1789370671486</c:v>
                      </c:pt>
                      <c:pt idx="41">
                        <c:v>6788.9323246010244</c:v>
                      </c:pt>
                      <c:pt idx="42">
                        <c:v>6926.9323246010244</c:v>
                      </c:pt>
                      <c:pt idx="43">
                        <c:v>7200.4255495332736</c:v>
                      </c:pt>
                      <c:pt idx="44">
                        <c:v>7003.4255495332736</c:v>
                      </c:pt>
                      <c:pt idx="45">
                        <c:v>7245.3022433002106</c:v>
                      </c:pt>
                      <c:pt idx="46">
                        <c:v>7730.0556308340865</c:v>
                      </c:pt>
                      <c:pt idx="47">
                        <c:v>8423.5556308340856</c:v>
                      </c:pt>
                      <c:pt idx="48">
                        <c:v>6576.4255495332736</c:v>
                      </c:pt>
                      <c:pt idx="49">
                        <c:v>6553.4255495332736</c:v>
                      </c:pt>
                      <c:pt idx="50">
                        <c:v>7113.1789370671495</c:v>
                      </c:pt>
                      <c:pt idx="51">
                        <c:v>6928.4255495332736</c:v>
                      </c:pt>
                      <c:pt idx="52">
                        <c:v>7267.4255495332736</c:v>
                      </c:pt>
                      <c:pt idx="53">
                        <c:v>7178.1789370671486</c:v>
                      </c:pt>
                      <c:pt idx="54">
                        <c:v>7316.1789370671486</c:v>
                      </c:pt>
                      <c:pt idx="55">
                        <c:v>7589.6721619993987</c:v>
                      </c:pt>
                      <c:pt idx="56">
                        <c:v>7392.6721619993987</c:v>
                      </c:pt>
                      <c:pt idx="57">
                        <c:v>7634.5488557663357</c:v>
                      </c:pt>
                      <c:pt idx="58">
                        <c:v>8119.3022433002106</c:v>
                      </c:pt>
                      <c:pt idx="59">
                        <c:v>8812.8022433002116</c:v>
                      </c:pt>
                      <c:pt idx="60">
                        <c:v>6965.6721619993987</c:v>
                      </c:pt>
                      <c:pt idx="61">
                        <c:v>6942.6721619993987</c:v>
                      </c:pt>
                      <c:pt idx="62">
                        <c:v>7502.4255495332736</c:v>
                      </c:pt>
                      <c:pt idx="63">
                        <c:v>7317.6721619993978</c:v>
                      </c:pt>
                      <c:pt idx="64">
                        <c:v>7656.6721619993978</c:v>
                      </c:pt>
                      <c:pt idx="65">
                        <c:v>7567.4255495332736</c:v>
                      </c:pt>
                      <c:pt idx="66">
                        <c:v>7705.4255495332736</c:v>
                      </c:pt>
                      <c:pt idx="67">
                        <c:v>7978.9187744655237</c:v>
                      </c:pt>
                      <c:pt idx="68">
                        <c:v>7781.9187744655237</c:v>
                      </c:pt>
                      <c:pt idx="69">
                        <c:v>8023.7954682324607</c:v>
                      </c:pt>
                      <c:pt idx="70">
                        <c:v>8508.5488557663357</c:v>
                      </c:pt>
                      <c:pt idx="71">
                        <c:v>9202.0488557663357</c:v>
                      </c:pt>
                      <c:pt idx="72">
                        <c:v>7354.9187744655228</c:v>
                      </c:pt>
                      <c:pt idx="73">
                        <c:v>7331.9187744655237</c:v>
                      </c:pt>
                      <c:pt idx="74">
                        <c:v>7891.6721619993987</c:v>
                      </c:pt>
                      <c:pt idx="75">
                        <c:v>7706.9187744655228</c:v>
                      </c:pt>
                      <c:pt idx="76">
                        <c:v>8045.9187744655237</c:v>
                      </c:pt>
                      <c:pt idx="77">
                        <c:v>7956.6721619993987</c:v>
                      </c:pt>
                      <c:pt idx="78">
                        <c:v>8094.6721619993987</c:v>
                      </c:pt>
                      <c:pt idx="79">
                        <c:v>8368.1653869316469</c:v>
                      </c:pt>
                      <c:pt idx="80">
                        <c:v>8171.1653869316478</c:v>
                      </c:pt>
                    </c:numCache>
                  </c:numRef>
                </c:yVal>
                <c:smooth val="0"/>
              </c15:ser>
            </c15:filteredScatterSeries>
            <c15:filteredScatterSeries>
              <c15:ser>
                <c:idx val="6"/>
                <c:order val="6"/>
                <c:tx>
                  <c:strRef>
                    <c:extLst>
                      <c:ext xmlns:c15="http://schemas.microsoft.com/office/drawing/2012/chart" uri="{02D57815-91ED-43cb-92C2-25804820EDAC}">
                        <c15:formulaRef>
                          <c15:sqref>'Time Series'!$J$14</c15:sqref>
                        </c15:formulaRef>
                      </c:ext>
                    </c:extLst>
                    <c:strCache>
                      <c:ptCount val="1"/>
                      <c:pt idx="0">
                        <c:v>Error</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multiLvlStrRef>
                    <c:extLst>
                      <c:ext xmlns:c15="http://schemas.microsoft.com/office/drawing/2012/chart" uri="{02D57815-91ED-43cb-92C2-25804820EDAC}">
                        <c15:formulaRef>
                          <c15:sqref>'Time Series'!$A$15:$C$95</c15:sqref>
                        </c15:formulaRef>
                      </c:ext>
                    </c:extLst>
                    <c:multiLvlStrCache>
                      <c:ptCount val="81"/>
                      <c:lvl>
                        <c:pt idx="0">
                          <c:v>4964</c:v>
                        </c:pt>
                        <c:pt idx="1">
                          <c:v>4968</c:v>
                        </c:pt>
                        <c:pt idx="2">
                          <c:v>5601</c:v>
                        </c:pt>
                        <c:pt idx="3">
                          <c:v>5454</c:v>
                        </c:pt>
                        <c:pt idx="4">
                          <c:v>5721</c:v>
                        </c:pt>
                        <c:pt idx="5">
                          <c:v>5690</c:v>
                        </c:pt>
                        <c:pt idx="6">
                          <c:v>5804</c:v>
                        </c:pt>
                        <c:pt idx="7">
                          <c:v>6040</c:v>
                        </c:pt>
                        <c:pt idx="8">
                          <c:v>5843</c:v>
                        </c:pt>
                        <c:pt idx="9">
                          <c:v>6087</c:v>
                        </c:pt>
                        <c:pt idx="10">
                          <c:v>6469</c:v>
                        </c:pt>
                        <c:pt idx="11">
                          <c:v>7002</c:v>
                        </c:pt>
                        <c:pt idx="12">
                          <c:v>5416</c:v>
                        </c:pt>
                        <c:pt idx="13">
                          <c:v>5393</c:v>
                        </c:pt>
                        <c:pt idx="14">
                          <c:v>5907</c:v>
                        </c:pt>
                        <c:pt idx="15">
                          <c:v>5768</c:v>
                        </c:pt>
                        <c:pt idx="16">
                          <c:v>6107</c:v>
                        </c:pt>
                        <c:pt idx="17">
                          <c:v>6016</c:v>
                        </c:pt>
                        <c:pt idx="18">
                          <c:v>6131</c:v>
                        </c:pt>
                        <c:pt idx="19">
                          <c:v>6499</c:v>
                        </c:pt>
                        <c:pt idx="20">
                          <c:v>6249</c:v>
                        </c:pt>
                        <c:pt idx="21">
                          <c:v>6472</c:v>
                        </c:pt>
                        <c:pt idx="22">
                          <c:v>6946</c:v>
                        </c:pt>
                        <c:pt idx="23">
                          <c:v>7615</c:v>
                        </c:pt>
                        <c:pt idx="24">
                          <c:v>5876</c:v>
                        </c:pt>
                        <c:pt idx="25">
                          <c:v>5818</c:v>
                        </c:pt>
                        <c:pt idx="26">
                          <c:v>6342</c:v>
                        </c:pt>
                        <c:pt idx="27">
                          <c:v>6143</c:v>
                        </c:pt>
                        <c:pt idx="28">
                          <c:v>6442</c:v>
                        </c:pt>
                        <c:pt idx="29">
                          <c:v>6407</c:v>
                        </c:pt>
                        <c:pt idx="30">
                          <c:v>6545</c:v>
                        </c:pt>
                        <c:pt idx="31">
                          <c:v>6758</c:v>
                        </c:pt>
                        <c:pt idx="32">
                          <c:v>6485</c:v>
                        </c:pt>
                        <c:pt idx="33">
                          <c:v>6805</c:v>
                        </c:pt>
                        <c:pt idx="34">
                          <c:v>7361</c:v>
                        </c:pt>
                        <c:pt idx="35">
                          <c:v>8079</c:v>
                        </c:pt>
                        <c:pt idx="36">
                          <c:v>6061</c:v>
                        </c:pt>
                        <c:pt idx="37">
                          <c:v>6187</c:v>
                        </c:pt>
                        <c:pt idx="38">
                          <c:v>6792</c:v>
                        </c:pt>
                        <c:pt idx="39">
                          <c:v>6587</c:v>
                        </c:pt>
                        <c:pt idx="40">
                          <c:v>6918</c:v>
                        </c:pt>
                        <c:pt idx="41">
                          <c:v>6920</c:v>
                        </c:pt>
                        <c:pt idx="42">
                          <c:v>7030</c:v>
                        </c:pt>
                        <c:pt idx="43">
                          <c:v>7491</c:v>
                        </c:pt>
                        <c:pt idx="44">
                          <c:v>7305</c:v>
                        </c:pt>
                        <c:pt idx="45">
                          <c:v>7571</c:v>
                        </c:pt>
                        <c:pt idx="46">
                          <c:v>8013</c:v>
                        </c:pt>
                        <c:pt idx="47">
                          <c:v>8727</c:v>
                        </c:pt>
                        <c:pt idx="48">
                          <c:v>6776</c:v>
                        </c:pt>
                        <c:pt idx="49">
                          <c:v>6847</c:v>
                        </c:pt>
                        <c:pt idx="50">
                          <c:v>7531</c:v>
                        </c:pt>
                        <c:pt idx="51">
                          <c:v>7333</c:v>
                        </c:pt>
                        <c:pt idx="52">
                          <c:v>7685</c:v>
                        </c:pt>
                        <c:pt idx="53">
                          <c:v>7518</c:v>
                        </c:pt>
                        <c:pt idx="54">
                          <c:v>7672</c:v>
                        </c:pt>
                        <c:pt idx="55">
                          <c:v>7992</c:v>
                        </c:pt>
                        <c:pt idx="56">
                          <c:v>7645</c:v>
                        </c:pt>
                        <c:pt idx="57">
                          <c:v>7923</c:v>
                        </c:pt>
                        <c:pt idx="58">
                          <c:v>8297</c:v>
                        </c:pt>
                        <c:pt idx="59">
                          <c:v>8537</c:v>
                        </c:pt>
                        <c:pt idx="60">
                          <c:v>7005</c:v>
                        </c:pt>
                        <c:pt idx="61">
                          <c:v>6855</c:v>
                        </c:pt>
                        <c:pt idx="62">
                          <c:v>7420</c:v>
                        </c:pt>
                        <c:pt idx="63">
                          <c:v>7183</c:v>
                        </c:pt>
                        <c:pt idx="64">
                          <c:v>7554</c:v>
                        </c:pt>
                        <c:pt idx="65">
                          <c:v>7475</c:v>
                        </c:pt>
                        <c:pt idx="66">
                          <c:v>7687</c:v>
                        </c:pt>
                        <c:pt idx="67">
                          <c:v>7922</c:v>
                        </c:pt>
                        <c:pt idx="68">
                          <c:v>7426</c:v>
                        </c:pt>
                        <c:pt idx="69">
                          <c:v>7736</c:v>
                        </c:pt>
                        <c:pt idx="70">
                          <c:v>8483</c:v>
                        </c:pt>
                        <c:pt idx="71">
                          <c:v>9329</c:v>
                        </c:pt>
                        <c:pt idx="72">
                          <c:v>7120</c:v>
                        </c:pt>
                        <c:pt idx="73">
                          <c:v>7124</c:v>
                        </c:pt>
                        <c:pt idx="74">
                          <c:v>7817</c:v>
                        </c:pt>
                        <c:pt idx="75">
                          <c:v>7538</c:v>
                        </c:pt>
                        <c:pt idx="76">
                          <c:v>7921</c:v>
                        </c:pt>
                        <c:pt idx="77">
                          <c:v>7757</c:v>
                        </c:pt>
                        <c:pt idx="78">
                          <c:v>7816</c:v>
                        </c:pt>
                        <c:pt idx="79">
                          <c:v>8208</c:v>
                        </c:pt>
                        <c:pt idx="80">
                          <c:v>7828</c:v>
                        </c:pt>
                      </c:lvl>
                      <c:lvl>
                        <c:pt idx="0">
                          <c:v>Jan-96</c:v>
                        </c:pt>
                        <c:pt idx="1">
                          <c:v>Feb-96</c:v>
                        </c:pt>
                        <c:pt idx="2">
                          <c:v>Mar-96</c:v>
                        </c:pt>
                        <c:pt idx="3">
                          <c:v>Apr-96</c:v>
                        </c:pt>
                        <c:pt idx="4">
                          <c:v>May-96</c:v>
                        </c:pt>
                        <c:pt idx="5">
                          <c:v>Jun-96</c:v>
                        </c:pt>
                        <c:pt idx="6">
                          <c:v>Jul-96</c:v>
                        </c:pt>
                        <c:pt idx="7">
                          <c:v>Aug-96</c:v>
                        </c:pt>
                        <c:pt idx="8">
                          <c:v>Sep-96</c:v>
                        </c:pt>
                        <c:pt idx="9">
                          <c:v>Oct-96</c:v>
                        </c:pt>
                        <c:pt idx="10">
                          <c:v>Nov-96</c:v>
                        </c:pt>
                        <c:pt idx="11">
                          <c:v>Dec-96</c:v>
                        </c:pt>
                        <c:pt idx="12">
                          <c:v>Jan-97</c:v>
                        </c:pt>
                        <c:pt idx="13">
                          <c:v>Feb-97</c:v>
                        </c:pt>
                        <c:pt idx="14">
                          <c:v>Mar-97</c:v>
                        </c:pt>
                        <c:pt idx="15">
                          <c:v>Apr-97</c:v>
                        </c:pt>
                        <c:pt idx="16">
                          <c:v>May-97</c:v>
                        </c:pt>
                        <c:pt idx="17">
                          <c:v>Jun-97</c:v>
                        </c:pt>
                        <c:pt idx="18">
                          <c:v>Jul-97</c:v>
                        </c:pt>
                        <c:pt idx="19">
                          <c:v>Aug-97</c:v>
                        </c:pt>
                        <c:pt idx="20">
                          <c:v>Sep-97</c:v>
                        </c:pt>
                        <c:pt idx="21">
                          <c:v>Oct-97</c:v>
                        </c:pt>
                        <c:pt idx="22">
                          <c:v>Nov-97</c:v>
                        </c:pt>
                        <c:pt idx="23">
                          <c:v>Dec-97</c:v>
                        </c:pt>
                        <c:pt idx="24">
                          <c:v>Jan-98</c:v>
                        </c:pt>
                        <c:pt idx="25">
                          <c:v>Feb-98</c:v>
                        </c:pt>
                        <c:pt idx="26">
                          <c:v>Mar-98</c:v>
                        </c:pt>
                        <c:pt idx="27">
                          <c:v>Apr-98</c:v>
                        </c:pt>
                        <c:pt idx="28">
                          <c:v>May-98</c:v>
                        </c:pt>
                        <c:pt idx="29">
                          <c:v>Jun-98</c:v>
                        </c:pt>
                        <c:pt idx="30">
                          <c:v>Jul-98</c:v>
                        </c:pt>
                        <c:pt idx="31">
                          <c:v>Aug-98</c:v>
                        </c:pt>
                        <c:pt idx="32">
                          <c:v>Sep-98</c:v>
                        </c:pt>
                        <c:pt idx="33">
                          <c:v>Oct-98</c:v>
                        </c:pt>
                        <c:pt idx="34">
                          <c:v>Nov-98</c:v>
                        </c:pt>
                        <c:pt idx="35">
                          <c:v>Dec-98</c:v>
                        </c:pt>
                        <c:pt idx="36">
                          <c:v>Jan-99</c:v>
                        </c:pt>
                        <c:pt idx="37">
                          <c:v>Feb-99</c:v>
                        </c:pt>
                        <c:pt idx="38">
                          <c:v>Mar-99</c:v>
                        </c:pt>
                        <c:pt idx="39">
                          <c:v>Apr-99</c:v>
                        </c:pt>
                        <c:pt idx="40">
                          <c:v>May-99</c:v>
                        </c:pt>
                        <c:pt idx="41">
                          <c:v>Jun-99</c:v>
                        </c:pt>
                        <c:pt idx="42">
                          <c:v>Jul-99</c:v>
                        </c:pt>
                        <c:pt idx="43">
                          <c:v>Aug-99</c:v>
                        </c:pt>
                        <c:pt idx="44">
                          <c:v>Sep-99</c:v>
                        </c:pt>
                        <c:pt idx="45">
                          <c:v>Oct-99</c:v>
                        </c:pt>
                        <c:pt idx="46">
                          <c:v>Nov-99</c:v>
                        </c:pt>
                        <c:pt idx="47">
                          <c:v>Dec-99</c:v>
                        </c:pt>
                        <c:pt idx="48">
                          <c:v>Jan-00</c:v>
                        </c:pt>
                        <c:pt idx="49">
                          <c:v>Feb-00</c:v>
                        </c:pt>
                        <c:pt idx="50">
                          <c:v>Mar-00</c:v>
                        </c:pt>
                        <c:pt idx="51">
                          <c:v>Apr-00</c:v>
                        </c:pt>
                        <c:pt idx="52">
                          <c:v>May-00</c:v>
                        </c:pt>
                        <c:pt idx="53">
                          <c:v>Jun-00</c:v>
                        </c:pt>
                        <c:pt idx="54">
                          <c:v>Jul-00</c:v>
                        </c:pt>
                        <c:pt idx="55">
                          <c:v>Aug-00</c:v>
                        </c:pt>
                        <c:pt idx="56">
                          <c:v>Sep-00</c:v>
                        </c:pt>
                        <c:pt idx="57">
                          <c:v>Oct-00</c:v>
                        </c:pt>
                        <c:pt idx="58">
                          <c:v>Nov-00</c:v>
                        </c:pt>
                        <c:pt idx="59">
                          <c:v>Dec-00</c:v>
                        </c:pt>
                        <c:pt idx="60">
                          <c:v>Jan-01</c:v>
                        </c:pt>
                        <c:pt idx="61">
                          <c:v>Feb-01</c:v>
                        </c:pt>
                        <c:pt idx="62">
                          <c:v>Mar-01</c:v>
                        </c:pt>
                        <c:pt idx="63">
                          <c:v>Apr-01</c:v>
                        </c:pt>
                        <c:pt idx="64">
                          <c:v>May-01</c:v>
                        </c:pt>
                        <c:pt idx="65">
                          <c:v>Jun-01</c:v>
                        </c:pt>
                        <c:pt idx="66">
                          <c:v>Jul-01</c:v>
                        </c:pt>
                        <c:pt idx="67">
                          <c:v>Aug-01</c:v>
                        </c:pt>
                        <c:pt idx="68">
                          <c:v>Sep-01</c:v>
                        </c:pt>
                        <c:pt idx="69">
                          <c:v>Oct-01</c:v>
                        </c:pt>
                        <c:pt idx="70">
                          <c:v>Nov-01</c:v>
                        </c:pt>
                        <c:pt idx="71">
                          <c:v>Dec-01</c:v>
                        </c:pt>
                        <c:pt idx="72">
                          <c:v>Jan-02</c:v>
                        </c:pt>
                        <c:pt idx="73">
                          <c:v>Feb-02</c:v>
                        </c:pt>
                        <c:pt idx="74">
                          <c:v>Mar-02</c:v>
                        </c:pt>
                        <c:pt idx="75">
                          <c:v>Apr-02</c:v>
                        </c:pt>
                        <c:pt idx="76">
                          <c:v>May-02</c:v>
                        </c:pt>
                        <c:pt idx="77">
                          <c:v>Jun-02</c:v>
                        </c:pt>
                        <c:pt idx="78">
                          <c:v>Jul-02</c:v>
                        </c:pt>
                        <c:pt idx="79">
                          <c:v>Aug-02</c:v>
                        </c:pt>
                        <c:pt idx="80">
                          <c:v>Sep-02</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lvl>
                    </c:multiLvlStrCache>
                  </c:multiLvlStrRef>
                </c:xVal>
                <c:yVal>
                  <c:numRef>
                    <c:extLst>
                      <c:ext xmlns:c15="http://schemas.microsoft.com/office/drawing/2012/chart" uri="{02D57815-91ED-43cb-92C2-25804820EDAC}">
                        <c15:formulaRef>
                          <c15:sqref>'Time Series'!$J$15:$J$95</c15:sqref>
                        </c15:formulaRef>
                      </c:ext>
                    </c:extLst>
                    <c:numCache>
                      <c:formatCode>General</c:formatCode>
                      <c:ptCount val="81"/>
                      <c:pt idx="0">
                        <c:v>-55.439099668774361</c:v>
                      </c:pt>
                      <c:pt idx="1">
                        <c:v>-28.439099668774361</c:v>
                      </c:pt>
                      <c:pt idx="2">
                        <c:v>44.807512797349773</c:v>
                      </c:pt>
                      <c:pt idx="3">
                        <c:v>82.560900331225639</c:v>
                      </c:pt>
                      <c:pt idx="4">
                        <c:v>10.560900331225639</c:v>
                      </c:pt>
                      <c:pt idx="5">
                        <c:v>68.807512797350682</c:v>
                      </c:pt>
                      <c:pt idx="6">
                        <c:v>44.807512797349773</c:v>
                      </c:pt>
                      <c:pt idx="7">
                        <c:v>7.3142878651005958</c:v>
                      </c:pt>
                      <c:pt idx="8">
                        <c:v>7.3142878651005958</c:v>
                      </c:pt>
                      <c:pt idx="9">
                        <c:v>9.4375940981635722</c:v>
                      </c:pt>
                      <c:pt idx="10">
                        <c:v>-93.315793435711385</c:v>
                      </c:pt>
                      <c:pt idx="11">
                        <c:v>-253.81579343571138</c:v>
                      </c:pt>
                      <c:pt idx="12">
                        <c:v>7.3142878651005958</c:v>
                      </c:pt>
                      <c:pt idx="13">
                        <c:v>7.3142878651005958</c:v>
                      </c:pt>
                      <c:pt idx="14">
                        <c:v>-38.439099668774361</c:v>
                      </c:pt>
                      <c:pt idx="15">
                        <c:v>7.3142878651005958</c:v>
                      </c:pt>
                      <c:pt idx="16">
                        <c:v>7.3142878651005958</c:v>
                      </c:pt>
                      <c:pt idx="17">
                        <c:v>5.5609003312256391</c:v>
                      </c:pt>
                      <c:pt idx="18">
                        <c:v>-17.439099668774361</c:v>
                      </c:pt>
                      <c:pt idx="19">
                        <c:v>77.067675398976462</c:v>
                      </c:pt>
                      <c:pt idx="20">
                        <c:v>24.067675398975553</c:v>
                      </c:pt>
                      <c:pt idx="21">
                        <c:v>5.1909816320385289</c:v>
                      </c:pt>
                      <c:pt idx="22">
                        <c:v>-5.5624059018364278</c:v>
                      </c:pt>
                      <c:pt idx="23">
                        <c:v>-30.062405901837337</c:v>
                      </c:pt>
                      <c:pt idx="24">
                        <c:v>78.067675398975553</c:v>
                      </c:pt>
                      <c:pt idx="25">
                        <c:v>43.067675398975553</c:v>
                      </c:pt>
                      <c:pt idx="26">
                        <c:v>7.3142878651005958</c:v>
                      </c:pt>
                      <c:pt idx="27">
                        <c:v>-6.932324601023538</c:v>
                      </c:pt>
                      <c:pt idx="28">
                        <c:v>-46.932324601024447</c:v>
                      </c:pt>
                      <c:pt idx="29">
                        <c:v>7.3142878651005958</c:v>
                      </c:pt>
                      <c:pt idx="30">
                        <c:v>7.3142878651005958</c:v>
                      </c:pt>
                      <c:pt idx="31">
                        <c:v>-53.178937067148581</c:v>
                      </c:pt>
                      <c:pt idx="32">
                        <c:v>-129.17893706714949</c:v>
                      </c:pt>
                      <c:pt idx="33">
                        <c:v>-51.055630834086514</c:v>
                      </c:pt>
                      <c:pt idx="34">
                        <c:v>20.190981632038529</c:v>
                      </c:pt>
                      <c:pt idx="35">
                        <c:v>44.690981632038529</c:v>
                      </c:pt>
                      <c:pt idx="36">
                        <c:v>-126.17893706714858</c:v>
                      </c:pt>
                      <c:pt idx="37">
                        <c:v>22.821062932851419</c:v>
                      </c:pt>
                      <c:pt idx="38">
                        <c:v>68.067675398975553</c:v>
                      </c:pt>
                      <c:pt idx="39">
                        <c:v>47.821062932851419</c:v>
                      </c:pt>
                      <c:pt idx="40">
                        <c:v>39.821062932851419</c:v>
                      </c:pt>
                      <c:pt idx="41">
                        <c:v>131.06767539897555</c:v>
                      </c:pt>
                      <c:pt idx="42">
                        <c:v>103.06767539897555</c:v>
                      </c:pt>
                      <c:pt idx="43">
                        <c:v>290.57445046672638</c:v>
                      </c:pt>
                      <c:pt idx="44">
                        <c:v>301.57445046672638</c:v>
                      </c:pt>
                      <c:pt idx="45">
                        <c:v>325.69775669978935</c:v>
                      </c:pt>
                      <c:pt idx="46">
                        <c:v>282.94436916591349</c:v>
                      </c:pt>
                      <c:pt idx="47">
                        <c:v>303.4443691659144</c:v>
                      </c:pt>
                      <c:pt idx="48">
                        <c:v>199.57445046672638</c:v>
                      </c:pt>
                      <c:pt idx="49">
                        <c:v>293.57445046672638</c:v>
                      </c:pt>
                      <c:pt idx="50">
                        <c:v>417.82106293285051</c:v>
                      </c:pt>
                      <c:pt idx="51">
                        <c:v>404.57445046672638</c:v>
                      </c:pt>
                      <c:pt idx="52">
                        <c:v>417.57445046672638</c:v>
                      </c:pt>
                      <c:pt idx="53">
                        <c:v>339.82106293285142</c:v>
                      </c:pt>
                      <c:pt idx="54">
                        <c:v>355.82106293285142</c:v>
                      </c:pt>
                      <c:pt idx="55">
                        <c:v>402.32783800060133</c:v>
                      </c:pt>
                      <c:pt idx="56">
                        <c:v>252.32783800060133</c:v>
                      </c:pt>
                      <c:pt idx="57">
                        <c:v>288.45114423366431</c:v>
                      </c:pt>
                      <c:pt idx="58">
                        <c:v>177.69775669978935</c:v>
                      </c:pt>
                      <c:pt idx="59">
                        <c:v>-275.80224330021156</c:v>
                      </c:pt>
                      <c:pt idx="60">
                        <c:v>39.327838000601332</c:v>
                      </c:pt>
                      <c:pt idx="61">
                        <c:v>-87.672161999398668</c:v>
                      </c:pt>
                      <c:pt idx="62">
                        <c:v>-82.425549533273625</c:v>
                      </c:pt>
                      <c:pt idx="63">
                        <c:v>-134.67216199939776</c:v>
                      </c:pt>
                      <c:pt idx="64">
                        <c:v>-102.67216199939776</c:v>
                      </c:pt>
                      <c:pt idx="65">
                        <c:v>-92.425549533273625</c:v>
                      </c:pt>
                      <c:pt idx="66">
                        <c:v>-18.425549533273625</c:v>
                      </c:pt>
                      <c:pt idx="67">
                        <c:v>-56.918774465523711</c:v>
                      </c:pt>
                      <c:pt idx="68">
                        <c:v>-355.91877446552371</c:v>
                      </c:pt>
                      <c:pt idx="69">
                        <c:v>-287.79546823246073</c:v>
                      </c:pt>
                      <c:pt idx="70">
                        <c:v>-25.548855766335691</c:v>
                      </c:pt>
                      <c:pt idx="71">
                        <c:v>126.95114423366431</c:v>
                      </c:pt>
                      <c:pt idx="72">
                        <c:v>-234.9187744655228</c:v>
                      </c:pt>
                      <c:pt idx="73">
                        <c:v>-207.91877446552371</c:v>
                      </c:pt>
                      <c:pt idx="74">
                        <c:v>-74.672161999398668</c:v>
                      </c:pt>
                      <c:pt idx="75">
                        <c:v>-168.9187744655228</c:v>
                      </c:pt>
                      <c:pt idx="76">
                        <c:v>-124.91877446552371</c:v>
                      </c:pt>
                      <c:pt idx="77">
                        <c:v>-199.67216199939867</c:v>
                      </c:pt>
                      <c:pt idx="78">
                        <c:v>-278.67216199939867</c:v>
                      </c:pt>
                      <c:pt idx="79">
                        <c:v>-160.16538693164694</c:v>
                      </c:pt>
                      <c:pt idx="80">
                        <c:v>-343.16538693164784</c:v>
                      </c:pt>
                    </c:numCache>
                  </c:numRef>
                </c:yVal>
                <c:smooth val="0"/>
              </c15:ser>
            </c15:filteredScatterSeries>
            <c15:filteredScatterSeries>
              <c15:ser>
                <c:idx val="8"/>
                <c:order val="8"/>
                <c:tx>
                  <c:strRef>
                    <c:extLst>
                      <c:ext xmlns:c15="http://schemas.microsoft.com/office/drawing/2012/chart" uri="{02D57815-91ED-43cb-92C2-25804820EDAC}">
                        <c15:formulaRef>
                          <c15:sqref>'Time Series'!$L$14</c15:sqref>
                        </c15:formulaRef>
                      </c:ext>
                    </c:extLst>
                    <c:strCache>
                      <c:ptCount val="1"/>
                      <c:pt idx="0">
                        <c:v>Forecasted sales</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multiLvlStrRef>
                    <c:extLst>
                      <c:ext xmlns:c15="http://schemas.microsoft.com/office/drawing/2012/chart" uri="{02D57815-91ED-43cb-92C2-25804820EDAC}">
                        <c15:formulaRef>
                          <c15:sqref>'Time Series'!$A$15:$C$95</c15:sqref>
                        </c15:formulaRef>
                      </c:ext>
                    </c:extLst>
                    <c:multiLvlStrCache>
                      <c:ptCount val="81"/>
                      <c:lvl>
                        <c:pt idx="0">
                          <c:v>4964</c:v>
                        </c:pt>
                        <c:pt idx="1">
                          <c:v>4968</c:v>
                        </c:pt>
                        <c:pt idx="2">
                          <c:v>5601</c:v>
                        </c:pt>
                        <c:pt idx="3">
                          <c:v>5454</c:v>
                        </c:pt>
                        <c:pt idx="4">
                          <c:v>5721</c:v>
                        </c:pt>
                        <c:pt idx="5">
                          <c:v>5690</c:v>
                        </c:pt>
                        <c:pt idx="6">
                          <c:v>5804</c:v>
                        </c:pt>
                        <c:pt idx="7">
                          <c:v>6040</c:v>
                        </c:pt>
                        <c:pt idx="8">
                          <c:v>5843</c:v>
                        </c:pt>
                        <c:pt idx="9">
                          <c:v>6087</c:v>
                        </c:pt>
                        <c:pt idx="10">
                          <c:v>6469</c:v>
                        </c:pt>
                        <c:pt idx="11">
                          <c:v>7002</c:v>
                        </c:pt>
                        <c:pt idx="12">
                          <c:v>5416</c:v>
                        </c:pt>
                        <c:pt idx="13">
                          <c:v>5393</c:v>
                        </c:pt>
                        <c:pt idx="14">
                          <c:v>5907</c:v>
                        </c:pt>
                        <c:pt idx="15">
                          <c:v>5768</c:v>
                        </c:pt>
                        <c:pt idx="16">
                          <c:v>6107</c:v>
                        </c:pt>
                        <c:pt idx="17">
                          <c:v>6016</c:v>
                        </c:pt>
                        <c:pt idx="18">
                          <c:v>6131</c:v>
                        </c:pt>
                        <c:pt idx="19">
                          <c:v>6499</c:v>
                        </c:pt>
                        <c:pt idx="20">
                          <c:v>6249</c:v>
                        </c:pt>
                        <c:pt idx="21">
                          <c:v>6472</c:v>
                        </c:pt>
                        <c:pt idx="22">
                          <c:v>6946</c:v>
                        </c:pt>
                        <c:pt idx="23">
                          <c:v>7615</c:v>
                        </c:pt>
                        <c:pt idx="24">
                          <c:v>5876</c:v>
                        </c:pt>
                        <c:pt idx="25">
                          <c:v>5818</c:v>
                        </c:pt>
                        <c:pt idx="26">
                          <c:v>6342</c:v>
                        </c:pt>
                        <c:pt idx="27">
                          <c:v>6143</c:v>
                        </c:pt>
                        <c:pt idx="28">
                          <c:v>6442</c:v>
                        </c:pt>
                        <c:pt idx="29">
                          <c:v>6407</c:v>
                        </c:pt>
                        <c:pt idx="30">
                          <c:v>6545</c:v>
                        </c:pt>
                        <c:pt idx="31">
                          <c:v>6758</c:v>
                        </c:pt>
                        <c:pt idx="32">
                          <c:v>6485</c:v>
                        </c:pt>
                        <c:pt idx="33">
                          <c:v>6805</c:v>
                        </c:pt>
                        <c:pt idx="34">
                          <c:v>7361</c:v>
                        </c:pt>
                        <c:pt idx="35">
                          <c:v>8079</c:v>
                        </c:pt>
                        <c:pt idx="36">
                          <c:v>6061</c:v>
                        </c:pt>
                        <c:pt idx="37">
                          <c:v>6187</c:v>
                        </c:pt>
                        <c:pt idx="38">
                          <c:v>6792</c:v>
                        </c:pt>
                        <c:pt idx="39">
                          <c:v>6587</c:v>
                        </c:pt>
                        <c:pt idx="40">
                          <c:v>6918</c:v>
                        </c:pt>
                        <c:pt idx="41">
                          <c:v>6920</c:v>
                        </c:pt>
                        <c:pt idx="42">
                          <c:v>7030</c:v>
                        </c:pt>
                        <c:pt idx="43">
                          <c:v>7491</c:v>
                        </c:pt>
                        <c:pt idx="44">
                          <c:v>7305</c:v>
                        </c:pt>
                        <c:pt idx="45">
                          <c:v>7571</c:v>
                        </c:pt>
                        <c:pt idx="46">
                          <c:v>8013</c:v>
                        </c:pt>
                        <c:pt idx="47">
                          <c:v>8727</c:v>
                        </c:pt>
                        <c:pt idx="48">
                          <c:v>6776</c:v>
                        </c:pt>
                        <c:pt idx="49">
                          <c:v>6847</c:v>
                        </c:pt>
                        <c:pt idx="50">
                          <c:v>7531</c:v>
                        </c:pt>
                        <c:pt idx="51">
                          <c:v>7333</c:v>
                        </c:pt>
                        <c:pt idx="52">
                          <c:v>7685</c:v>
                        </c:pt>
                        <c:pt idx="53">
                          <c:v>7518</c:v>
                        </c:pt>
                        <c:pt idx="54">
                          <c:v>7672</c:v>
                        </c:pt>
                        <c:pt idx="55">
                          <c:v>7992</c:v>
                        </c:pt>
                        <c:pt idx="56">
                          <c:v>7645</c:v>
                        </c:pt>
                        <c:pt idx="57">
                          <c:v>7923</c:v>
                        </c:pt>
                        <c:pt idx="58">
                          <c:v>8297</c:v>
                        </c:pt>
                        <c:pt idx="59">
                          <c:v>8537</c:v>
                        </c:pt>
                        <c:pt idx="60">
                          <c:v>7005</c:v>
                        </c:pt>
                        <c:pt idx="61">
                          <c:v>6855</c:v>
                        </c:pt>
                        <c:pt idx="62">
                          <c:v>7420</c:v>
                        </c:pt>
                        <c:pt idx="63">
                          <c:v>7183</c:v>
                        </c:pt>
                        <c:pt idx="64">
                          <c:v>7554</c:v>
                        </c:pt>
                        <c:pt idx="65">
                          <c:v>7475</c:v>
                        </c:pt>
                        <c:pt idx="66">
                          <c:v>7687</c:v>
                        </c:pt>
                        <c:pt idx="67">
                          <c:v>7922</c:v>
                        </c:pt>
                        <c:pt idx="68">
                          <c:v>7426</c:v>
                        </c:pt>
                        <c:pt idx="69">
                          <c:v>7736</c:v>
                        </c:pt>
                        <c:pt idx="70">
                          <c:v>8483</c:v>
                        </c:pt>
                        <c:pt idx="71">
                          <c:v>9329</c:v>
                        </c:pt>
                        <c:pt idx="72">
                          <c:v>7120</c:v>
                        </c:pt>
                        <c:pt idx="73">
                          <c:v>7124</c:v>
                        </c:pt>
                        <c:pt idx="74">
                          <c:v>7817</c:v>
                        </c:pt>
                        <c:pt idx="75">
                          <c:v>7538</c:v>
                        </c:pt>
                        <c:pt idx="76">
                          <c:v>7921</c:v>
                        </c:pt>
                        <c:pt idx="77">
                          <c:v>7757</c:v>
                        </c:pt>
                        <c:pt idx="78">
                          <c:v>7816</c:v>
                        </c:pt>
                        <c:pt idx="79">
                          <c:v>8208</c:v>
                        </c:pt>
                        <c:pt idx="80">
                          <c:v>7828</c:v>
                        </c:pt>
                      </c:lvl>
                      <c:lvl>
                        <c:pt idx="0">
                          <c:v>Jan-96</c:v>
                        </c:pt>
                        <c:pt idx="1">
                          <c:v>Feb-96</c:v>
                        </c:pt>
                        <c:pt idx="2">
                          <c:v>Mar-96</c:v>
                        </c:pt>
                        <c:pt idx="3">
                          <c:v>Apr-96</c:v>
                        </c:pt>
                        <c:pt idx="4">
                          <c:v>May-96</c:v>
                        </c:pt>
                        <c:pt idx="5">
                          <c:v>Jun-96</c:v>
                        </c:pt>
                        <c:pt idx="6">
                          <c:v>Jul-96</c:v>
                        </c:pt>
                        <c:pt idx="7">
                          <c:v>Aug-96</c:v>
                        </c:pt>
                        <c:pt idx="8">
                          <c:v>Sep-96</c:v>
                        </c:pt>
                        <c:pt idx="9">
                          <c:v>Oct-96</c:v>
                        </c:pt>
                        <c:pt idx="10">
                          <c:v>Nov-96</c:v>
                        </c:pt>
                        <c:pt idx="11">
                          <c:v>Dec-96</c:v>
                        </c:pt>
                        <c:pt idx="12">
                          <c:v>Jan-97</c:v>
                        </c:pt>
                        <c:pt idx="13">
                          <c:v>Feb-97</c:v>
                        </c:pt>
                        <c:pt idx="14">
                          <c:v>Mar-97</c:v>
                        </c:pt>
                        <c:pt idx="15">
                          <c:v>Apr-97</c:v>
                        </c:pt>
                        <c:pt idx="16">
                          <c:v>May-97</c:v>
                        </c:pt>
                        <c:pt idx="17">
                          <c:v>Jun-97</c:v>
                        </c:pt>
                        <c:pt idx="18">
                          <c:v>Jul-97</c:v>
                        </c:pt>
                        <c:pt idx="19">
                          <c:v>Aug-97</c:v>
                        </c:pt>
                        <c:pt idx="20">
                          <c:v>Sep-97</c:v>
                        </c:pt>
                        <c:pt idx="21">
                          <c:v>Oct-97</c:v>
                        </c:pt>
                        <c:pt idx="22">
                          <c:v>Nov-97</c:v>
                        </c:pt>
                        <c:pt idx="23">
                          <c:v>Dec-97</c:v>
                        </c:pt>
                        <c:pt idx="24">
                          <c:v>Jan-98</c:v>
                        </c:pt>
                        <c:pt idx="25">
                          <c:v>Feb-98</c:v>
                        </c:pt>
                        <c:pt idx="26">
                          <c:v>Mar-98</c:v>
                        </c:pt>
                        <c:pt idx="27">
                          <c:v>Apr-98</c:v>
                        </c:pt>
                        <c:pt idx="28">
                          <c:v>May-98</c:v>
                        </c:pt>
                        <c:pt idx="29">
                          <c:v>Jun-98</c:v>
                        </c:pt>
                        <c:pt idx="30">
                          <c:v>Jul-98</c:v>
                        </c:pt>
                        <c:pt idx="31">
                          <c:v>Aug-98</c:v>
                        </c:pt>
                        <c:pt idx="32">
                          <c:v>Sep-98</c:v>
                        </c:pt>
                        <c:pt idx="33">
                          <c:v>Oct-98</c:v>
                        </c:pt>
                        <c:pt idx="34">
                          <c:v>Nov-98</c:v>
                        </c:pt>
                        <c:pt idx="35">
                          <c:v>Dec-98</c:v>
                        </c:pt>
                        <c:pt idx="36">
                          <c:v>Jan-99</c:v>
                        </c:pt>
                        <c:pt idx="37">
                          <c:v>Feb-99</c:v>
                        </c:pt>
                        <c:pt idx="38">
                          <c:v>Mar-99</c:v>
                        </c:pt>
                        <c:pt idx="39">
                          <c:v>Apr-99</c:v>
                        </c:pt>
                        <c:pt idx="40">
                          <c:v>May-99</c:v>
                        </c:pt>
                        <c:pt idx="41">
                          <c:v>Jun-99</c:v>
                        </c:pt>
                        <c:pt idx="42">
                          <c:v>Jul-99</c:v>
                        </c:pt>
                        <c:pt idx="43">
                          <c:v>Aug-99</c:v>
                        </c:pt>
                        <c:pt idx="44">
                          <c:v>Sep-99</c:v>
                        </c:pt>
                        <c:pt idx="45">
                          <c:v>Oct-99</c:v>
                        </c:pt>
                        <c:pt idx="46">
                          <c:v>Nov-99</c:v>
                        </c:pt>
                        <c:pt idx="47">
                          <c:v>Dec-99</c:v>
                        </c:pt>
                        <c:pt idx="48">
                          <c:v>Jan-00</c:v>
                        </c:pt>
                        <c:pt idx="49">
                          <c:v>Feb-00</c:v>
                        </c:pt>
                        <c:pt idx="50">
                          <c:v>Mar-00</c:v>
                        </c:pt>
                        <c:pt idx="51">
                          <c:v>Apr-00</c:v>
                        </c:pt>
                        <c:pt idx="52">
                          <c:v>May-00</c:v>
                        </c:pt>
                        <c:pt idx="53">
                          <c:v>Jun-00</c:v>
                        </c:pt>
                        <c:pt idx="54">
                          <c:v>Jul-00</c:v>
                        </c:pt>
                        <c:pt idx="55">
                          <c:v>Aug-00</c:v>
                        </c:pt>
                        <c:pt idx="56">
                          <c:v>Sep-00</c:v>
                        </c:pt>
                        <c:pt idx="57">
                          <c:v>Oct-00</c:v>
                        </c:pt>
                        <c:pt idx="58">
                          <c:v>Nov-00</c:v>
                        </c:pt>
                        <c:pt idx="59">
                          <c:v>Dec-00</c:v>
                        </c:pt>
                        <c:pt idx="60">
                          <c:v>Jan-01</c:v>
                        </c:pt>
                        <c:pt idx="61">
                          <c:v>Feb-01</c:v>
                        </c:pt>
                        <c:pt idx="62">
                          <c:v>Mar-01</c:v>
                        </c:pt>
                        <c:pt idx="63">
                          <c:v>Apr-01</c:v>
                        </c:pt>
                        <c:pt idx="64">
                          <c:v>May-01</c:v>
                        </c:pt>
                        <c:pt idx="65">
                          <c:v>Jun-01</c:v>
                        </c:pt>
                        <c:pt idx="66">
                          <c:v>Jul-01</c:v>
                        </c:pt>
                        <c:pt idx="67">
                          <c:v>Aug-01</c:v>
                        </c:pt>
                        <c:pt idx="68">
                          <c:v>Sep-01</c:v>
                        </c:pt>
                        <c:pt idx="69">
                          <c:v>Oct-01</c:v>
                        </c:pt>
                        <c:pt idx="70">
                          <c:v>Nov-01</c:v>
                        </c:pt>
                        <c:pt idx="71">
                          <c:v>Dec-01</c:v>
                        </c:pt>
                        <c:pt idx="72">
                          <c:v>Jan-02</c:v>
                        </c:pt>
                        <c:pt idx="73">
                          <c:v>Feb-02</c:v>
                        </c:pt>
                        <c:pt idx="74">
                          <c:v>Mar-02</c:v>
                        </c:pt>
                        <c:pt idx="75">
                          <c:v>Apr-02</c:v>
                        </c:pt>
                        <c:pt idx="76">
                          <c:v>May-02</c:v>
                        </c:pt>
                        <c:pt idx="77">
                          <c:v>Jun-02</c:v>
                        </c:pt>
                        <c:pt idx="78">
                          <c:v>Jul-02</c:v>
                        </c:pt>
                        <c:pt idx="79">
                          <c:v>Aug-02</c:v>
                        </c:pt>
                        <c:pt idx="80">
                          <c:v>Sep-02</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lvl>
                    </c:multiLvlStrCache>
                  </c:multiLvlStrRef>
                </c:xVal>
                <c:yVal>
                  <c:numRef>
                    <c:extLst>
                      <c:ext xmlns:c15="http://schemas.microsoft.com/office/drawing/2012/chart" uri="{02D57815-91ED-43cb-92C2-25804820EDAC}">
                        <c15:formulaRef>
                          <c15:sqref>'Time Series'!$L$15:$L$95</c15:sqref>
                        </c15:formulaRef>
                      </c:ext>
                    </c:extLst>
                    <c:numCache>
                      <c:formatCode>General</c:formatCode>
                      <c:ptCount val="81"/>
                      <c:pt idx="0">
                        <c:v>5019.4390996687744</c:v>
                      </c:pt>
                      <c:pt idx="1">
                        <c:v>4996.4390996687744</c:v>
                      </c:pt>
                      <c:pt idx="2">
                        <c:v>5556.1924872026502</c:v>
                      </c:pt>
                      <c:pt idx="3">
                        <c:v>5371.4390996687744</c:v>
                      </c:pt>
                      <c:pt idx="4">
                        <c:v>5710.4390996687744</c:v>
                      </c:pt>
                      <c:pt idx="5">
                        <c:v>5621.1924872026493</c:v>
                      </c:pt>
                      <c:pt idx="6">
                        <c:v>5759.1924872026502</c:v>
                      </c:pt>
                      <c:pt idx="7">
                        <c:v>6032.6857121348994</c:v>
                      </c:pt>
                      <c:pt idx="8">
                        <c:v>5835.6857121348994</c:v>
                      </c:pt>
                      <c:pt idx="9">
                        <c:v>6077.5624059018364</c:v>
                      </c:pt>
                      <c:pt idx="10">
                        <c:v>6562.3157934357114</c:v>
                      </c:pt>
                      <c:pt idx="11">
                        <c:v>7255.8157934357114</c:v>
                      </c:pt>
                      <c:pt idx="12">
                        <c:v>5408.6857121348994</c:v>
                      </c:pt>
                      <c:pt idx="13">
                        <c:v>5385.6857121348994</c:v>
                      </c:pt>
                      <c:pt idx="14">
                        <c:v>5945.4390996687744</c:v>
                      </c:pt>
                      <c:pt idx="15">
                        <c:v>5760.6857121348994</c:v>
                      </c:pt>
                      <c:pt idx="16">
                        <c:v>6099.6857121348994</c:v>
                      </c:pt>
                      <c:pt idx="17">
                        <c:v>6010.4390996687744</c:v>
                      </c:pt>
                      <c:pt idx="18">
                        <c:v>6148.4390996687744</c:v>
                      </c:pt>
                      <c:pt idx="19">
                        <c:v>6421.9323246010235</c:v>
                      </c:pt>
                      <c:pt idx="20">
                        <c:v>6224.9323246010244</c:v>
                      </c:pt>
                      <c:pt idx="21">
                        <c:v>6466.8090183679615</c:v>
                      </c:pt>
                      <c:pt idx="22">
                        <c:v>6951.5624059018364</c:v>
                      </c:pt>
                      <c:pt idx="23">
                        <c:v>7645.0624059018373</c:v>
                      </c:pt>
                      <c:pt idx="24">
                        <c:v>5797.9323246010244</c:v>
                      </c:pt>
                      <c:pt idx="25">
                        <c:v>5774.9323246010244</c:v>
                      </c:pt>
                      <c:pt idx="26">
                        <c:v>6334.6857121348994</c:v>
                      </c:pt>
                      <c:pt idx="27">
                        <c:v>6149.9323246010235</c:v>
                      </c:pt>
                      <c:pt idx="28">
                        <c:v>6488.9323246010244</c:v>
                      </c:pt>
                      <c:pt idx="29">
                        <c:v>6399.6857121348994</c:v>
                      </c:pt>
                      <c:pt idx="30">
                        <c:v>6537.6857121348994</c:v>
                      </c:pt>
                      <c:pt idx="31">
                        <c:v>6811.1789370671486</c:v>
                      </c:pt>
                      <c:pt idx="32">
                        <c:v>6614.1789370671495</c:v>
                      </c:pt>
                      <c:pt idx="33">
                        <c:v>6856.0556308340865</c:v>
                      </c:pt>
                      <c:pt idx="34">
                        <c:v>7340.8090183679615</c:v>
                      </c:pt>
                      <c:pt idx="35">
                        <c:v>8034.3090183679615</c:v>
                      </c:pt>
                      <c:pt idx="36">
                        <c:v>6187.1789370671486</c:v>
                      </c:pt>
                      <c:pt idx="37">
                        <c:v>6164.1789370671486</c:v>
                      </c:pt>
                      <c:pt idx="38">
                        <c:v>6723.9323246010244</c:v>
                      </c:pt>
                      <c:pt idx="39">
                        <c:v>6539.1789370671486</c:v>
                      </c:pt>
                      <c:pt idx="40">
                        <c:v>6878.1789370671486</c:v>
                      </c:pt>
                      <c:pt idx="41">
                        <c:v>6788.9323246010244</c:v>
                      </c:pt>
                      <c:pt idx="42">
                        <c:v>6926.9323246010244</c:v>
                      </c:pt>
                      <c:pt idx="43">
                        <c:v>7200.4255495332736</c:v>
                      </c:pt>
                      <c:pt idx="44">
                        <c:v>7003.4255495332736</c:v>
                      </c:pt>
                      <c:pt idx="45">
                        <c:v>7245.3022433002106</c:v>
                      </c:pt>
                      <c:pt idx="46">
                        <c:v>7730.0556308340865</c:v>
                      </c:pt>
                      <c:pt idx="47">
                        <c:v>8423.5556308340856</c:v>
                      </c:pt>
                      <c:pt idx="48">
                        <c:v>6576.4255495332736</c:v>
                      </c:pt>
                      <c:pt idx="49">
                        <c:v>6553.4255495332736</c:v>
                      </c:pt>
                      <c:pt idx="50">
                        <c:v>7113.1789370671495</c:v>
                      </c:pt>
                      <c:pt idx="51">
                        <c:v>6928.4255495332736</c:v>
                      </c:pt>
                      <c:pt idx="52">
                        <c:v>7267.4255495332736</c:v>
                      </c:pt>
                      <c:pt idx="53">
                        <c:v>7178.1789370671486</c:v>
                      </c:pt>
                      <c:pt idx="54">
                        <c:v>7316.1789370671486</c:v>
                      </c:pt>
                      <c:pt idx="55">
                        <c:v>7589.6721619993987</c:v>
                      </c:pt>
                      <c:pt idx="56">
                        <c:v>7392.6721619993987</c:v>
                      </c:pt>
                      <c:pt idx="57">
                        <c:v>7634.5488557663357</c:v>
                      </c:pt>
                      <c:pt idx="58">
                        <c:v>8119.3022433002106</c:v>
                      </c:pt>
                      <c:pt idx="59">
                        <c:v>8812.8022433002116</c:v>
                      </c:pt>
                      <c:pt idx="60">
                        <c:v>6965.6721619993987</c:v>
                      </c:pt>
                      <c:pt idx="61">
                        <c:v>6942.6721619993987</c:v>
                      </c:pt>
                      <c:pt idx="62">
                        <c:v>7502.4255495332736</c:v>
                      </c:pt>
                      <c:pt idx="63">
                        <c:v>7317.6721619993978</c:v>
                      </c:pt>
                      <c:pt idx="64">
                        <c:v>7656.6721619993978</c:v>
                      </c:pt>
                      <c:pt idx="65">
                        <c:v>7567.4255495332736</c:v>
                      </c:pt>
                      <c:pt idx="66">
                        <c:v>7705.4255495332736</c:v>
                      </c:pt>
                      <c:pt idx="67">
                        <c:v>7978.9187744655237</c:v>
                      </c:pt>
                      <c:pt idx="68">
                        <c:v>7781.9187744655237</c:v>
                      </c:pt>
                      <c:pt idx="69">
                        <c:v>8023.7954682324607</c:v>
                      </c:pt>
                      <c:pt idx="70">
                        <c:v>8508.5488557663357</c:v>
                      </c:pt>
                      <c:pt idx="71">
                        <c:v>9202.0488557663357</c:v>
                      </c:pt>
                      <c:pt idx="72">
                        <c:v>7354.9187744655228</c:v>
                      </c:pt>
                      <c:pt idx="73">
                        <c:v>7331.9187744655237</c:v>
                      </c:pt>
                      <c:pt idx="74">
                        <c:v>7891.6721619993987</c:v>
                      </c:pt>
                      <c:pt idx="75">
                        <c:v>7706.9187744655228</c:v>
                      </c:pt>
                      <c:pt idx="76">
                        <c:v>8045.9187744655237</c:v>
                      </c:pt>
                      <c:pt idx="77">
                        <c:v>7956.6721619993987</c:v>
                      </c:pt>
                      <c:pt idx="78">
                        <c:v>8094.6721619993987</c:v>
                      </c:pt>
                      <c:pt idx="79">
                        <c:v>8368.1653869316469</c:v>
                      </c:pt>
                      <c:pt idx="80">
                        <c:v>8171.1653869316478</c:v>
                      </c:pt>
                    </c:numCache>
                  </c:numRef>
                </c:yVal>
                <c:smooth val="0"/>
              </c15:ser>
            </c15:filteredScatterSeries>
            <c15:filteredScatterSeries>
              <c15:ser>
                <c:idx val="9"/>
                <c:order val="9"/>
                <c:tx>
                  <c:strRef>
                    <c:extLst>
                      <c:ext xmlns:c15="http://schemas.microsoft.com/office/drawing/2012/chart" uri="{02D57815-91ED-43cb-92C2-25804820EDAC}">
                        <c15:formulaRef>
                          <c15:sqref>'Time Series'!$M$14</c15:sqref>
                        </c15:formulaRef>
                      </c:ext>
                    </c:extLst>
                    <c:strCache>
                      <c:ptCount val="1"/>
                      <c:pt idx="0">
                        <c:v>Forecasted sales and actual sales Comparison</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multiLvlStrRef>
                    <c:extLst>
                      <c:ext xmlns:c15="http://schemas.microsoft.com/office/drawing/2012/chart" uri="{02D57815-91ED-43cb-92C2-25804820EDAC}">
                        <c15:formulaRef>
                          <c15:sqref>'Time Series'!$A$15:$C$95</c15:sqref>
                        </c15:formulaRef>
                      </c:ext>
                    </c:extLst>
                    <c:multiLvlStrCache>
                      <c:ptCount val="81"/>
                      <c:lvl>
                        <c:pt idx="0">
                          <c:v>4964</c:v>
                        </c:pt>
                        <c:pt idx="1">
                          <c:v>4968</c:v>
                        </c:pt>
                        <c:pt idx="2">
                          <c:v>5601</c:v>
                        </c:pt>
                        <c:pt idx="3">
                          <c:v>5454</c:v>
                        </c:pt>
                        <c:pt idx="4">
                          <c:v>5721</c:v>
                        </c:pt>
                        <c:pt idx="5">
                          <c:v>5690</c:v>
                        </c:pt>
                        <c:pt idx="6">
                          <c:v>5804</c:v>
                        </c:pt>
                        <c:pt idx="7">
                          <c:v>6040</c:v>
                        </c:pt>
                        <c:pt idx="8">
                          <c:v>5843</c:v>
                        </c:pt>
                        <c:pt idx="9">
                          <c:v>6087</c:v>
                        </c:pt>
                        <c:pt idx="10">
                          <c:v>6469</c:v>
                        </c:pt>
                        <c:pt idx="11">
                          <c:v>7002</c:v>
                        </c:pt>
                        <c:pt idx="12">
                          <c:v>5416</c:v>
                        </c:pt>
                        <c:pt idx="13">
                          <c:v>5393</c:v>
                        </c:pt>
                        <c:pt idx="14">
                          <c:v>5907</c:v>
                        </c:pt>
                        <c:pt idx="15">
                          <c:v>5768</c:v>
                        </c:pt>
                        <c:pt idx="16">
                          <c:v>6107</c:v>
                        </c:pt>
                        <c:pt idx="17">
                          <c:v>6016</c:v>
                        </c:pt>
                        <c:pt idx="18">
                          <c:v>6131</c:v>
                        </c:pt>
                        <c:pt idx="19">
                          <c:v>6499</c:v>
                        </c:pt>
                        <c:pt idx="20">
                          <c:v>6249</c:v>
                        </c:pt>
                        <c:pt idx="21">
                          <c:v>6472</c:v>
                        </c:pt>
                        <c:pt idx="22">
                          <c:v>6946</c:v>
                        </c:pt>
                        <c:pt idx="23">
                          <c:v>7615</c:v>
                        </c:pt>
                        <c:pt idx="24">
                          <c:v>5876</c:v>
                        </c:pt>
                        <c:pt idx="25">
                          <c:v>5818</c:v>
                        </c:pt>
                        <c:pt idx="26">
                          <c:v>6342</c:v>
                        </c:pt>
                        <c:pt idx="27">
                          <c:v>6143</c:v>
                        </c:pt>
                        <c:pt idx="28">
                          <c:v>6442</c:v>
                        </c:pt>
                        <c:pt idx="29">
                          <c:v>6407</c:v>
                        </c:pt>
                        <c:pt idx="30">
                          <c:v>6545</c:v>
                        </c:pt>
                        <c:pt idx="31">
                          <c:v>6758</c:v>
                        </c:pt>
                        <c:pt idx="32">
                          <c:v>6485</c:v>
                        </c:pt>
                        <c:pt idx="33">
                          <c:v>6805</c:v>
                        </c:pt>
                        <c:pt idx="34">
                          <c:v>7361</c:v>
                        </c:pt>
                        <c:pt idx="35">
                          <c:v>8079</c:v>
                        </c:pt>
                        <c:pt idx="36">
                          <c:v>6061</c:v>
                        </c:pt>
                        <c:pt idx="37">
                          <c:v>6187</c:v>
                        </c:pt>
                        <c:pt idx="38">
                          <c:v>6792</c:v>
                        </c:pt>
                        <c:pt idx="39">
                          <c:v>6587</c:v>
                        </c:pt>
                        <c:pt idx="40">
                          <c:v>6918</c:v>
                        </c:pt>
                        <c:pt idx="41">
                          <c:v>6920</c:v>
                        </c:pt>
                        <c:pt idx="42">
                          <c:v>7030</c:v>
                        </c:pt>
                        <c:pt idx="43">
                          <c:v>7491</c:v>
                        </c:pt>
                        <c:pt idx="44">
                          <c:v>7305</c:v>
                        </c:pt>
                        <c:pt idx="45">
                          <c:v>7571</c:v>
                        </c:pt>
                        <c:pt idx="46">
                          <c:v>8013</c:v>
                        </c:pt>
                        <c:pt idx="47">
                          <c:v>8727</c:v>
                        </c:pt>
                        <c:pt idx="48">
                          <c:v>6776</c:v>
                        </c:pt>
                        <c:pt idx="49">
                          <c:v>6847</c:v>
                        </c:pt>
                        <c:pt idx="50">
                          <c:v>7531</c:v>
                        </c:pt>
                        <c:pt idx="51">
                          <c:v>7333</c:v>
                        </c:pt>
                        <c:pt idx="52">
                          <c:v>7685</c:v>
                        </c:pt>
                        <c:pt idx="53">
                          <c:v>7518</c:v>
                        </c:pt>
                        <c:pt idx="54">
                          <c:v>7672</c:v>
                        </c:pt>
                        <c:pt idx="55">
                          <c:v>7992</c:v>
                        </c:pt>
                        <c:pt idx="56">
                          <c:v>7645</c:v>
                        </c:pt>
                        <c:pt idx="57">
                          <c:v>7923</c:v>
                        </c:pt>
                        <c:pt idx="58">
                          <c:v>8297</c:v>
                        </c:pt>
                        <c:pt idx="59">
                          <c:v>8537</c:v>
                        </c:pt>
                        <c:pt idx="60">
                          <c:v>7005</c:v>
                        </c:pt>
                        <c:pt idx="61">
                          <c:v>6855</c:v>
                        </c:pt>
                        <c:pt idx="62">
                          <c:v>7420</c:v>
                        </c:pt>
                        <c:pt idx="63">
                          <c:v>7183</c:v>
                        </c:pt>
                        <c:pt idx="64">
                          <c:v>7554</c:v>
                        </c:pt>
                        <c:pt idx="65">
                          <c:v>7475</c:v>
                        </c:pt>
                        <c:pt idx="66">
                          <c:v>7687</c:v>
                        </c:pt>
                        <c:pt idx="67">
                          <c:v>7922</c:v>
                        </c:pt>
                        <c:pt idx="68">
                          <c:v>7426</c:v>
                        </c:pt>
                        <c:pt idx="69">
                          <c:v>7736</c:v>
                        </c:pt>
                        <c:pt idx="70">
                          <c:v>8483</c:v>
                        </c:pt>
                        <c:pt idx="71">
                          <c:v>9329</c:v>
                        </c:pt>
                        <c:pt idx="72">
                          <c:v>7120</c:v>
                        </c:pt>
                        <c:pt idx="73">
                          <c:v>7124</c:v>
                        </c:pt>
                        <c:pt idx="74">
                          <c:v>7817</c:v>
                        </c:pt>
                        <c:pt idx="75">
                          <c:v>7538</c:v>
                        </c:pt>
                        <c:pt idx="76">
                          <c:v>7921</c:v>
                        </c:pt>
                        <c:pt idx="77">
                          <c:v>7757</c:v>
                        </c:pt>
                        <c:pt idx="78">
                          <c:v>7816</c:v>
                        </c:pt>
                        <c:pt idx="79">
                          <c:v>8208</c:v>
                        </c:pt>
                        <c:pt idx="80">
                          <c:v>7828</c:v>
                        </c:pt>
                      </c:lvl>
                      <c:lvl>
                        <c:pt idx="0">
                          <c:v>Jan-96</c:v>
                        </c:pt>
                        <c:pt idx="1">
                          <c:v>Feb-96</c:v>
                        </c:pt>
                        <c:pt idx="2">
                          <c:v>Mar-96</c:v>
                        </c:pt>
                        <c:pt idx="3">
                          <c:v>Apr-96</c:v>
                        </c:pt>
                        <c:pt idx="4">
                          <c:v>May-96</c:v>
                        </c:pt>
                        <c:pt idx="5">
                          <c:v>Jun-96</c:v>
                        </c:pt>
                        <c:pt idx="6">
                          <c:v>Jul-96</c:v>
                        </c:pt>
                        <c:pt idx="7">
                          <c:v>Aug-96</c:v>
                        </c:pt>
                        <c:pt idx="8">
                          <c:v>Sep-96</c:v>
                        </c:pt>
                        <c:pt idx="9">
                          <c:v>Oct-96</c:v>
                        </c:pt>
                        <c:pt idx="10">
                          <c:v>Nov-96</c:v>
                        </c:pt>
                        <c:pt idx="11">
                          <c:v>Dec-96</c:v>
                        </c:pt>
                        <c:pt idx="12">
                          <c:v>Jan-97</c:v>
                        </c:pt>
                        <c:pt idx="13">
                          <c:v>Feb-97</c:v>
                        </c:pt>
                        <c:pt idx="14">
                          <c:v>Mar-97</c:v>
                        </c:pt>
                        <c:pt idx="15">
                          <c:v>Apr-97</c:v>
                        </c:pt>
                        <c:pt idx="16">
                          <c:v>May-97</c:v>
                        </c:pt>
                        <c:pt idx="17">
                          <c:v>Jun-97</c:v>
                        </c:pt>
                        <c:pt idx="18">
                          <c:v>Jul-97</c:v>
                        </c:pt>
                        <c:pt idx="19">
                          <c:v>Aug-97</c:v>
                        </c:pt>
                        <c:pt idx="20">
                          <c:v>Sep-97</c:v>
                        </c:pt>
                        <c:pt idx="21">
                          <c:v>Oct-97</c:v>
                        </c:pt>
                        <c:pt idx="22">
                          <c:v>Nov-97</c:v>
                        </c:pt>
                        <c:pt idx="23">
                          <c:v>Dec-97</c:v>
                        </c:pt>
                        <c:pt idx="24">
                          <c:v>Jan-98</c:v>
                        </c:pt>
                        <c:pt idx="25">
                          <c:v>Feb-98</c:v>
                        </c:pt>
                        <c:pt idx="26">
                          <c:v>Mar-98</c:v>
                        </c:pt>
                        <c:pt idx="27">
                          <c:v>Apr-98</c:v>
                        </c:pt>
                        <c:pt idx="28">
                          <c:v>May-98</c:v>
                        </c:pt>
                        <c:pt idx="29">
                          <c:v>Jun-98</c:v>
                        </c:pt>
                        <c:pt idx="30">
                          <c:v>Jul-98</c:v>
                        </c:pt>
                        <c:pt idx="31">
                          <c:v>Aug-98</c:v>
                        </c:pt>
                        <c:pt idx="32">
                          <c:v>Sep-98</c:v>
                        </c:pt>
                        <c:pt idx="33">
                          <c:v>Oct-98</c:v>
                        </c:pt>
                        <c:pt idx="34">
                          <c:v>Nov-98</c:v>
                        </c:pt>
                        <c:pt idx="35">
                          <c:v>Dec-98</c:v>
                        </c:pt>
                        <c:pt idx="36">
                          <c:v>Jan-99</c:v>
                        </c:pt>
                        <c:pt idx="37">
                          <c:v>Feb-99</c:v>
                        </c:pt>
                        <c:pt idx="38">
                          <c:v>Mar-99</c:v>
                        </c:pt>
                        <c:pt idx="39">
                          <c:v>Apr-99</c:v>
                        </c:pt>
                        <c:pt idx="40">
                          <c:v>May-99</c:v>
                        </c:pt>
                        <c:pt idx="41">
                          <c:v>Jun-99</c:v>
                        </c:pt>
                        <c:pt idx="42">
                          <c:v>Jul-99</c:v>
                        </c:pt>
                        <c:pt idx="43">
                          <c:v>Aug-99</c:v>
                        </c:pt>
                        <c:pt idx="44">
                          <c:v>Sep-99</c:v>
                        </c:pt>
                        <c:pt idx="45">
                          <c:v>Oct-99</c:v>
                        </c:pt>
                        <c:pt idx="46">
                          <c:v>Nov-99</c:v>
                        </c:pt>
                        <c:pt idx="47">
                          <c:v>Dec-99</c:v>
                        </c:pt>
                        <c:pt idx="48">
                          <c:v>Jan-00</c:v>
                        </c:pt>
                        <c:pt idx="49">
                          <c:v>Feb-00</c:v>
                        </c:pt>
                        <c:pt idx="50">
                          <c:v>Mar-00</c:v>
                        </c:pt>
                        <c:pt idx="51">
                          <c:v>Apr-00</c:v>
                        </c:pt>
                        <c:pt idx="52">
                          <c:v>May-00</c:v>
                        </c:pt>
                        <c:pt idx="53">
                          <c:v>Jun-00</c:v>
                        </c:pt>
                        <c:pt idx="54">
                          <c:v>Jul-00</c:v>
                        </c:pt>
                        <c:pt idx="55">
                          <c:v>Aug-00</c:v>
                        </c:pt>
                        <c:pt idx="56">
                          <c:v>Sep-00</c:v>
                        </c:pt>
                        <c:pt idx="57">
                          <c:v>Oct-00</c:v>
                        </c:pt>
                        <c:pt idx="58">
                          <c:v>Nov-00</c:v>
                        </c:pt>
                        <c:pt idx="59">
                          <c:v>Dec-00</c:v>
                        </c:pt>
                        <c:pt idx="60">
                          <c:v>Jan-01</c:v>
                        </c:pt>
                        <c:pt idx="61">
                          <c:v>Feb-01</c:v>
                        </c:pt>
                        <c:pt idx="62">
                          <c:v>Mar-01</c:v>
                        </c:pt>
                        <c:pt idx="63">
                          <c:v>Apr-01</c:v>
                        </c:pt>
                        <c:pt idx="64">
                          <c:v>May-01</c:v>
                        </c:pt>
                        <c:pt idx="65">
                          <c:v>Jun-01</c:v>
                        </c:pt>
                        <c:pt idx="66">
                          <c:v>Jul-01</c:v>
                        </c:pt>
                        <c:pt idx="67">
                          <c:v>Aug-01</c:v>
                        </c:pt>
                        <c:pt idx="68">
                          <c:v>Sep-01</c:v>
                        </c:pt>
                        <c:pt idx="69">
                          <c:v>Oct-01</c:v>
                        </c:pt>
                        <c:pt idx="70">
                          <c:v>Nov-01</c:v>
                        </c:pt>
                        <c:pt idx="71">
                          <c:v>Dec-01</c:v>
                        </c:pt>
                        <c:pt idx="72">
                          <c:v>Jan-02</c:v>
                        </c:pt>
                        <c:pt idx="73">
                          <c:v>Feb-02</c:v>
                        </c:pt>
                        <c:pt idx="74">
                          <c:v>Mar-02</c:v>
                        </c:pt>
                        <c:pt idx="75">
                          <c:v>Apr-02</c:v>
                        </c:pt>
                        <c:pt idx="76">
                          <c:v>May-02</c:v>
                        </c:pt>
                        <c:pt idx="77">
                          <c:v>Jun-02</c:v>
                        </c:pt>
                        <c:pt idx="78">
                          <c:v>Jul-02</c:v>
                        </c:pt>
                        <c:pt idx="79">
                          <c:v>Aug-02</c:v>
                        </c:pt>
                        <c:pt idx="80">
                          <c:v>Sep-02</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lvl>
                    </c:multiLvlStrCache>
                  </c:multiLvlStrRef>
                </c:xVal>
                <c:yVal>
                  <c:numRef>
                    <c:extLst>
                      <c:ext xmlns:c15="http://schemas.microsoft.com/office/drawing/2012/chart" uri="{02D57815-91ED-43cb-92C2-25804820EDAC}">
                        <c15:formulaRef>
                          <c15:sqref>'Time Series'!$M$15:$M$95</c15:sqref>
                        </c15:formulaRef>
                      </c:ext>
                    </c:extLst>
                    <c:numCache>
                      <c:formatCode>General</c:formatCode>
                      <c:ptCount val="81"/>
                      <c:pt idx="0">
                        <c:v>55.439099668774361</c:v>
                      </c:pt>
                      <c:pt idx="1">
                        <c:v>28.439099668774361</c:v>
                      </c:pt>
                      <c:pt idx="2">
                        <c:v>-44.807512797349773</c:v>
                      </c:pt>
                      <c:pt idx="3">
                        <c:v>-82.560900331225639</c:v>
                      </c:pt>
                      <c:pt idx="4">
                        <c:v>-10.560900331225639</c:v>
                      </c:pt>
                      <c:pt idx="5">
                        <c:v>-68.807512797350682</c:v>
                      </c:pt>
                      <c:pt idx="6">
                        <c:v>-44.807512797349773</c:v>
                      </c:pt>
                      <c:pt idx="7">
                        <c:v>-7.3142878651005958</c:v>
                      </c:pt>
                      <c:pt idx="8">
                        <c:v>-7.3142878651005958</c:v>
                      </c:pt>
                      <c:pt idx="9">
                        <c:v>-9.4375940981635722</c:v>
                      </c:pt>
                      <c:pt idx="10">
                        <c:v>93.315793435711385</c:v>
                      </c:pt>
                      <c:pt idx="11">
                        <c:v>253.81579343571138</c:v>
                      </c:pt>
                      <c:pt idx="12">
                        <c:v>-7.3142878651005958</c:v>
                      </c:pt>
                      <c:pt idx="13">
                        <c:v>-7.3142878651005958</c:v>
                      </c:pt>
                      <c:pt idx="14">
                        <c:v>38.439099668774361</c:v>
                      </c:pt>
                      <c:pt idx="15">
                        <c:v>-7.3142878651005958</c:v>
                      </c:pt>
                      <c:pt idx="16">
                        <c:v>-7.3142878651005958</c:v>
                      </c:pt>
                      <c:pt idx="17">
                        <c:v>-5.5609003312256391</c:v>
                      </c:pt>
                      <c:pt idx="18">
                        <c:v>17.439099668774361</c:v>
                      </c:pt>
                      <c:pt idx="19">
                        <c:v>-77.067675398976462</c:v>
                      </c:pt>
                      <c:pt idx="20">
                        <c:v>-24.067675398975553</c:v>
                      </c:pt>
                      <c:pt idx="21">
                        <c:v>-5.1909816320385289</c:v>
                      </c:pt>
                      <c:pt idx="22">
                        <c:v>5.5624059018364278</c:v>
                      </c:pt>
                      <c:pt idx="23">
                        <c:v>30.062405901837337</c:v>
                      </c:pt>
                      <c:pt idx="24">
                        <c:v>-78.067675398975553</c:v>
                      </c:pt>
                      <c:pt idx="25">
                        <c:v>-43.067675398975553</c:v>
                      </c:pt>
                      <c:pt idx="26">
                        <c:v>-7.3142878651005958</c:v>
                      </c:pt>
                      <c:pt idx="27">
                        <c:v>6.932324601023538</c:v>
                      </c:pt>
                      <c:pt idx="28">
                        <c:v>46.932324601024447</c:v>
                      </c:pt>
                      <c:pt idx="29">
                        <c:v>-7.3142878651005958</c:v>
                      </c:pt>
                      <c:pt idx="30">
                        <c:v>-7.3142878651005958</c:v>
                      </c:pt>
                      <c:pt idx="31">
                        <c:v>53.178937067148581</c:v>
                      </c:pt>
                      <c:pt idx="32">
                        <c:v>129.17893706714949</c:v>
                      </c:pt>
                      <c:pt idx="33">
                        <c:v>51.055630834086514</c:v>
                      </c:pt>
                      <c:pt idx="34">
                        <c:v>-20.190981632038529</c:v>
                      </c:pt>
                      <c:pt idx="35">
                        <c:v>-44.690981632038529</c:v>
                      </c:pt>
                      <c:pt idx="36">
                        <c:v>126.17893706714858</c:v>
                      </c:pt>
                      <c:pt idx="37">
                        <c:v>-22.821062932851419</c:v>
                      </c:pt>
                      <c:pt idx="38">
                        <c:v>-68.067675398975553</c:v>
                      </c:pt>
                      <c:pt idx="39">
                        <c:v>-47.821062932851419</c:v>
                      </c:pt>
                      <c:pt idx="40">
                        <c:v>-39.821062932851419</c:v>
                      </c:pt>
                      <c:pt idx="41">
                        <c:v>-131.06767539897555</c:v>
                      </c:pt>
                      <c:pt idx="42">
                        <c:v>-103.06767539897555</c:v>
                      </c:pt>
                      <c:pt idx="43">
                        <c:v>-290.57445046672638</c:v>
                      </c:pt>
                      <c:pt idx="44">
                        <c:v>-301.57445046672638</c:v>
                      </c:pt>
                      <c:pt idx="45">
                        <c:v>-325.69775669978935</c:v>
                      </c:pt>
                      <c:pt idx="46">
                        <c:v>-282.94436916591349</c:v>
                      </c:pt>
                      <c:pt idx="47">
                        <c:v>-303.4443691659144</c:v>
                      </c:pt>
                      <c:pt idx="48">
                        <c:v>-199.57445046672638</c:v>
                      </c:pt>
                      <c:pt idx="49">
                        <c:v>-293.57445046672638</c:v>
                      </c:pt>
                      <c:pt idx="50">
                        <c:v>-417.82106293285051</c:v>
                      </c:pt>
                      <c:pt idx="51">
                        <c:v>-404.57445046672638</c:v>
                      </c:pt>
                      <c:pt idx="52">
                        <c:v>-417.57445046672638</c:v>
                      </c:pt>
                      <c:pt idx="53">
                        <c:v>-339.82106293285142</c:v>
                      </c:pt>
                      <c:pt idx="54">
                        <c:v>-355.82106293285142</c:v>
                      </c:pt>
                      <c:pt idx="55">
                        <c:v>-402.32783800060133</c:v>
                      </c:pt>
                      <c:pt idx="56">
                        <c:v>-252.32783800060133</c:v>
                      </c:pt>
                      <c:pt idx="57">
                        <c:v>-288.45114423366431</c:v>
                      </c:pt>
                      <c:pt idx="58">
                        <c:v>-177.69775669978935</c:v>
                      </c:pt>
                      <c:pt idx="59">
                        <c:v>275.80224330021156</c:v>
                      </c:pt>
                      <c:pt idx="60">
                        <c:v>-39.327838000601332</c:v>
                      </c:pt>
                      <c:pt idx="61">
                        <c:v>87.672161999398668</c:v>
                      </c:pt>
                      <c:pt idx="62">
                        <c:v>82.425549533273625</c:v>
                      </c:pt>
                      <c:pt idx="63">
                        <c:v>134.67216199939776</c:v>
                      </c:pt>
                      <c:pt idx="64">
                        <c:v>102.67216199939776</c:v>
                      </c:pt>
                      <c:pt idx="65">
                        <c:v>92.425549533273625</c:v>
                      </c:pt>
                      <c:pt idx="66">
                        <c:v>18.425549533273625</c:v>
                      </c:pt>
                      <c:pt idx="67">
                        <c:v>56.918774465523711</c:v>
                      </c:pt>
                      <c:pt idx="68">
                        <c:v>355.91877446552371</c:v>
                      </c:pt>
                      <c:pt idx="69">
                        <c:v>287.79546823246073</c:v>
                      </c:pt>
                      <c:pt idx="70">
                        <c:v>25.548855766335691</c:v>
                      </c:pt>
                      <c:pt idx="71">
                        <c:v>-126.95114423366431</c:v>
                      </c:pt>
                      <c:pt idx="72">
                        <c:v>234.9187744655228</c:v>
                      </c:pt>
                      <c:pt idx="73">
                        <c:v>207.91877446552371</c:v>
                      </c:pt>
                      <c:pt idx="74">
                        <c:v>74.672161999398668</c:v>
                      </c:pt>
                      <c:pt idx="75">
                        <c:v>168.9187744655228</c:v>
                      </c:pt>
                      <c:pt idx="76">
                        <c:v>124.91877446552371</c:v>
                      </c:pt>
                      <c:pt idx="77">
                        <c:v>199.67216199939867</c:v>
                      </c:pt>
                      <c:pt idx="78">
                        <c:v>278.67216199939867</c:v>
                      </c:pt>
                      <c:pt idx="79">
                        <c:v>160.16538693164694</c:v>
                      </c:pt>
                      <c:pt idx="80">
                        <c:v>343.16538693164784</c:v>
                      </c:pt>
                    </c:numCache>
                  </c:numRef>
                </c:yVal>
                <c:smooth val="0"/>
              </c15:ser>
            </c15:filteredScatterSeries>
            <c15:filteredScatterSeries>
              <c15:ser>
                <c:idx val="10"/>
                <c:order val="10"/>
                <c:tx>
                  <c:strRef>
                    <c:extLst>
                      <c:ext xmlns:c15="http://schemas.microsoft.com/office/drawing/2012/chart" uri="{02D57815-91ED-43cb-92C2-25804820EDAC}">
                        <c15:formulaRef>
                          <c15:sqref>'Time Series'!$N$14</c15:sqref>
                        </c15:formulaRef>
                      </c:ext>
                    </c:extLst>
                    <c:strCache>
                      <c:ptCount val="1"/>
                      <c:pt idx="0">
                        <c:v>SAM Sales Vs Actual Sales</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multiLvlStrRef>
                    <c:extLst>
                      <c:ext xmlns:c15="http://schemas.microsoft.com/office/drawing/2012/chart" uri="{02D57815-91ED-43cb-92C2-25804820EDAC}">
                        <c15:formulaRef>
                          <c15:sqref>'Time Series'!$A$15:$C$95</c15:sqref>
                        </c15:formulaRef>
                      </c:ext>
                    </c:extLst>
                    <c:multiLvlStrCache>
                      <c:ptCount val="81"/>
                      <c:lvl>
                        <c:pt idx="0">
                          <c:v>4964</c:v>
                        </c:pt>
                        <c:pt idx="1">
                          <c:v>4968</c:v>
                        </c:pt>
                        <c:pt idx="2">
                          <c:v>5601</c:v>
                        </c:pt>
                        <c:pt idx="3">
                          <c:v>5454</c:v>
                        </c:pt>
                        <c:pt idx="4">
                          <c:v>5721</c:v>
                        </c:pt>
                        <c:pt idx="5">
                          <c:v>5690</c:v>
                        </c:pt>
                        <c:pt idx="6">
                          <c:v>5804</c:v>
                        </c:pt>
                        <c:pt idx="7">
                          <c:v>6040</c:v>
                        </c:pt>
                        <c:pt idx="8">
                          <c:v>5843</c:v>
                        </c:pt>
                        <c:pt idx="9">
                          <c:v>6087</c:v>
                        </c:pt>
                        <c:pt idx="10">
                          <c:v>6469</c:v>
                        </c:pt>
                        <c:pt idx="11">
                          <c:v>7002</c:v>
                        </c:pt>
                        <c:pt idx="12">
                          <c:v>5416</c:v>
                        </c:pt>
                        <c:pt idx="13">
                          <c:v>5393</c:v>
                        </c:pt>
                        <c:pt idx="14">
                          <c:v>5907</c:v>
                        </c:pt>
                        <c:pt idx="15">
                          <c:v>5768</c:v>
                        </c:pt>
                        <c:pt idx="16">
                          <c:v>6107</c:v>
                        </c:pt>
                        <c:pt idx="17">
                          <c:v>6016</c:v>
                        </c:pt>
                        <c:pt idx="18">
                          <c:v>6131</c:v>
                        </c:pt>
                        <c:pt idx="19">
                          <c:v>6499</c:v>
                        </c:pt>
                        <c:pt idx="20">
                          <c:v>6249</c:v>
                        </c:pt>
                        <c:pt idx="21">
                          <c:v>6472</c:v>
                        </c:pt>
                        <c:pt idx="22">
                          <c:v>6946</c:v>
                        </c:pt>
                        <c:pt idx="23">
                          <c:v>7615</c:v>
                        </c:pt>
                        <c:pt idx="24">
                          <c:v>5876</c:v>
                        </c:pt>
                        <c:pt idx="25">
                          <c:v>5818</c:v>
                        </c:pt>
                        <c:pt idx="26">
                          <c:v>6342</c:v>
                        </c:pt>
                        <c:pt idx="27">
                          <c:v>6143</c:v>
                        </c:pt>
                        <c:pt idx="28">
                          <c:v>6442</c:v>
                        </c:pt>
                        <c:pt idx="29">
                          <c:v>6407</c:v>
                        </c:pt>
                        <c:pt idx="30">
                          <c:v>6545</c:v>
                        </c:pt>
                        <c:pt idx="31">
                          <c:v>6758</c:v>
                        </c:pt>
                        <c:pt idx="32">
                          <c:v>6485</c:v>
                        </c:pt>
                        <c:pt idx="33">
                          <c:v>6805</c:v>
                        </c:pt>
                        <c:pt idx="34">
                          <c:v>7361</c:v>
                        </c:pt>
                        <c:pt idx="35">
                          <c:v>8079</c:v>
                        </c:pt>
                        <c:pt idx="36">
                          <c:v>6061</c:v>
                        </c:pt>
                        <c:pt idx="37">
                          <c:v>6187</c:v>
                        </c:pt>
                        <c:pt idx="38">
                          <c:v>6792</c:v>
                        </c:pt>
                        <c:pt idx="39">
                          <c:v>6587</c:v>
                        </c:pt>
                        <c:pt idx="40">
                          <c:v>6918</c:v>
                        </c:pt>
                        <c:pt idx="41">
                          <c:v>6920</c:v>
                        </c:pt>
                        <c:pt idx="42">
                          <c:v>7030</c:v>
                        </c:pt>
                        <c:pt idx="43">
                          <c:v>7491</c:v>
                        </c:pt>
                        <c:pt idx="44">
                          <c:v>7305</c:v>
                        </c:pt>
                        <c:pt idx="45">
                          <c:v>7571</c:v>
                        </c:pt>
                        <c:pt idx="46">
                          <c:v>8013</c:v>
                        </c:pt>
                        <c:pt idx="47">
                          <c:v>8727</c:v>
                        </c:pt>
                        <c:pt idx="48">
                          <c:v>6776</c:v>
                        </c:pt>
                        <c:pt idx="49">
                          <c:v>6847</c:v>
                        </c:pt>
                        <c:pt idx="50">
                          <c:v>7531</c:v>
                        </c:pt>
                        <c:pt idx="51">
                          <c:v>7333</c:v>
                        </c:pt>
                        <c:pt idx="52">
                          <c:v>7685</c:v>
                        </c:pt>
                        <c:pt idx="53">
                          <c:v>7518</c:v>
                        </c:pt>
                        <c:pt idx="54">
                          <c:v>7672</c:v>
                        </c:pt>
                        <c:pt idx="55">
                          <c:v>7992</c:v>
                        </c:pt>
                        <c:pt idx="56">
                          <c:v>7645</c:v>
                        </c:pt>
                        <c:pt idx="57">
                          <c:v>7923</c:v>
                        </c:pt>
                        <c:pt idx="58">
                          <c:v>8297</c:v>
                        </c:pt>
                        <c:pt idx="59">
                          <c:v>8537</c:v>
                        </c:pt>
                        <c:pt idx="60">
                          <c:v>7005</c:v>
                        </c:pt>
                        <c:pt idx="61">
                          <c:v>6855</c:v>
                        </c:pt>
                        <c:pt idx="62">
                          <c:v>7420</c:v>
                        </c:pt>
                        <c:pt idx="63">
                          <c:v>7183</c:v>
                        </c:pt>
                        <c:pt idx="64">
                          <c:v>7554</c:v>
                        </c:pt>
                        <c:pt idx="65">
                          <c:v>7475</c:v>
                        </c:pt>
                        <c:pt idx="66">
                          <c:v>7687</c:v>
                        </c:pt>
                        <c:pt idx="67">
                          <c:v>7922</c:v>
                        </c:pt>
                        <c:pt idx="68">
                          <c:v>7426</c:v>
                        </c:pt>
                        <c:pt idx="69">
                          <c:v>7736</c:v>
                        </c:pt>
                        <c:pt idx="70">
                          <c:v>8483</c:v>
                        </c:pt>
                        <c:pt idx="71">
                          <c:v>9329</c:v>
                        </c:pt>
                        <c:pt idx="72">
                          <c:v>7120</c:v>
                        </c:pt>
                        <c:pt idx="73">
                          <c:v>7124</c:v>
                        </c:pt>
                        <c:pt idx="74">
                          <c:v>7817</c:v>
                        </c:pt>
                        <c:pt idx="75">
                          <c:v>7538</c:v>
                        </c:pt>
                        <c:pt idx="76">
                          <c:v>7921</c:v>
                        </c:pt>
                        <c:pt idx="77">
                          <c:v>7757</c:v>
                        </c:pt>
                        <c:pt idx="78">
                          <c:v>7816</c:v>
                        </c:pt>
                        <c:pt idx="79">
                          <c:v>8208</c:v>
                        </c:pt>
                        <c:pt idx="80">
                          <c:v>7828</c:v>
                        </c:pt>
                      </c:lvl>
                      <c:lvl>
                        <c:pt idx="0">
                          <c:v>Jan-96</c:v>
                        </c:pt>
                        <c:pt idx="1">
                          <c:v>Feb-96</c:v>
                        </c:pt>
                        <c:pt idx="2">
                          <c:v>Mar-96</c:v>
                        </c:pt>
                        <c:pt idx="3">
                          <c:v>Apr-96</c:v>
                        </c:pt>
                        <c:pt idx="4">
                          <c:v>May-96</c:v>
                        </c:pt>
                        <c:pt idx="5">
                          <c:v>Jun-96</c:v>
                        </c:pt>
                        <c:pt idx="6">
                          <c:v>Jul-96</c:v>
                        </c:pt>
                        <c:pt idx="7">
                          <c:v>Aug-96</c:v>
                        </c:pt>
                        <c:pt idx="8">
                          <c:v>Sep-96</c:v>
                        </c:pt>
                        <c:pt idx="9">
                          <c:v>Oct-96</c:v>
                        </c:pt>
                        <c:pt idx="10">
                          <c:v>Nov-96</c:v>
                        </c:pt>
                        <c:pt idx="11">
                          <c:v>Dec-96</c:v>
                        </c:pt>
                        <c:pt idx="12">
                          <c:v>Jan-97</c:v>
                        </c:pt>
                        <c:pt idx="13">
                          <c:v>Feb-97</c:v>
                        </c:pt>
                        <c:pt idx="14">
                          <c:v>Mar-97</c:v>
                        </c:pt>
                        <c:pt idx="15">
                          <c:v>Apr-97</c:v>
                        </c:pt>
                        <c:pt idx="16">
                          <c:v>May-97</c:v>
                        </c:pt>
                        <c:pt idx="17">
                          <c:v>Jun-97</c:v>
                        </c:pt>
                        <c:pt idx="18">
                          <c:v>Jul-97</c:v>
                        </c:pt>
                        <c:pt idx="19">
                          <c:v>Aug-97</c:v>
                        </c:pt>
                        <c:pt idx="20">
                          <c:v>Sep-97</c:v>
                        </c:pt>
                        <c:pt idx="21">
                          <c:v>Oct-97</c:v>
                        </c:pt>
                        <c:pt idx="22">
                          <c:v>Nov-97</c:v>
                        </c:pt>
                        <c:pt idx="23">
                          <c:v>Dec-97</c:v>
                        </c:pt>
                        <c:pt idx="24">
                          <c:v>Jan-98</c:v>
                        </c:pt>
                        <c:pt idx="25">
                          <c:v>Feb-98</c:v>
                        </c:pt>
                        <c:pt idx="26">
                          <c:v>Mar-98</c:v>
                        </c:pt>
                        <c:pt idx="27">
                          <c:v>Apr-98</c:v>
                        </c:pt>
                        <c:pt idx="28">
                          <c:v>May-98</c:v>
                        </c:pt>
                        <c:pt idx="29">
                          <c:v>Jun-98</c:v>
                        </c:pt>
                        <c:pt idx="30">
                          <c:v>Jul-98</c:v>
                        </c:pt>
                        <c:pt idx="31">
                          <c:v>Aug-98</c:v>
                        </c:pt>
                        <c:pt idx="32">
                          <c:v>Sep-98</c:v>
                        </c:pt>
                        <c:pt idx="33">
                          <c:v>Oct-98</c:v>
                        </c:pt>
                        <c:pt idx="34">
                          <c:v>Nov-98</c:v>
                        </c:pt>
                        <c:pt idx="35">
                          <c:v>Dec-98</c:v>
                        </c:pt>
                        <c:pt idx="36">
                          <c:v>Jan-99</c:v>
                        </c:pt>
                        <c:pt idx="37">
                          <c:v>Feb-99</c:v>
                        </c:pt>
                        <c:pt idx="38">
                          <c:v>Mar-99</c:v>
                        </c:pt>
                        <c:pt idx="39">
                          <c:v>Apr-99</c:v>
                        </c:pt>
                        <c:pt idx="40">
                          <c:v>May-99</c:v>
                        </c:pt>
                        <c:pt idx="41">
                          <c:v>Jun-99</c:v>
                        </c:pt>
                        <c:pt idx="42">
                          <c:v>Jul-99</c:v>
                        </c:pt>
                        <c:pt idx="43">
                          <c:v>Aug-99</c:v>
                        </c:pt>
                        <c:pt idx="44">
                          <c:v>Sep-99</c:v>
                        </c:pt>
                        <c:pt idx="45">
                          <c:v>Oct-99</c:v>
                        </c:pt>
                        <c:pt idx="46">
                          <c:v>Nov-99</c:v>
                        </c:pt>
                        <c:pt idx="47">
                          <c:v>Dec-99</c:v>
                        </c:pt>
                        <c:pt idx="48">
                          <c:v>Jan-00</c:v>
                        </c:pt>
                        <c:pt idx="49">
                          <c:v>Feb-00</c:v>
                        </c:pt>
                        <c:pt idx="50">
                          <c:v>Mar-00</c:v>
                        </c:pt>
                        <c:pt idx="51">
                          <c:v>Apr-00</c:v>
                        </c:pt>
                        <c:pt idx="52">
                          <c:v>May-00</c:v>
                        </c:pt>
                        <c:pt idx="53">
                          <c:v>Jun-00</c:v>
                        </c:pt>
                        <c:pt idx="54">
                          <c:v>Jul-00</c:v>
                        </c:pt>
                        <c:pt idx="55">
                          <c:v>Aug-00</c:v>
                        </c:pt>
                        <c:pt idx="56">
                          <c:v>Sep-00</c:v>
                        </c:pt>
                        <c:pt idx="57">
                          <c:v>Oct-00</c:v>
                        </c:pt>
                        <c:pt idx="58">
                          <c:v>Nov-00</c:v>
                        </c:pt>
                        <c:pt idx="59">
                          <c:v>Dec-00</c:v>
                        </c:pt>
                        <c:pt idx="60">
                          <c:v>Jan-01</c:v>
                        </c:pt>
                        <c:pt idx="61">
                          <c:v>Feb-01</c:v>
                        </c:pt>
                        <c:pt idx="62">
                          <c:v>Mar-01</c:v>
                        </c:pt>
                        <c:pt idx="63">
                          <c:v>Apr-01</c:v>
                        </c:pt>
                        <c:pt idx="64">
                          <c:v>May-01</c:v>
                        </c:pt>
                        <c:pt idx="65">
                          <c:v>Jun-01</c:v>
                        </c:pt>
                        <c:pt idx="66">
                          <c:v>Jul-01</c:v>
                        </c:pt>
                        <c:pt idx="67">
                          <c:v>Aug-01</c:v>
                        </c:pt>
                        <c:pt idx="68">
                          <c:v>Sep-01</c:v>
                        </c:pt>
                        <c:pt idx="69">
                          <c:v>Oct-01</c:v>
                        </c:pt>
                        <c:pt idx="70">
                          <c:v>Nov-01</c:v>
                        </c:pt>
                        <c:pt idx="71">
                          <c:v>Dec-01</c:v>
                        </c:pt>
                        <c:pt idx="72">
                          <c:v>Jan-02</c:v>
                        </c:pt>
                        <c:pt idx="73">
                          <c:v>Feb-02</c:v>
                        </c:pt>
                        <c:pt idx="74">
                          <c:v>Mar-02</c:v>
                        </c:pt>
                        <c:pt idx="75">
                          <c:v>Apr-02</c:v>
                        </c:pt>
                        <c:pt idx="76">
                          <c:v>May-02</c:v>
                        </c:pt>
                        <c:pt idx="77">
                          <c:v>Jun-02</c:v>
                        </c:pt>
                        <c:pt idx="78">
                          <c:v>Jul-02</c:v>
                        </c:pt>
                        <c:pt idx="79">
                          <c:v>Aug-02</c:v>
                        </c:pt>
                        <c:pt idx="80">
                          <c:v>Sep-02</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lvl>
                    </c:multiLvlStrCache>
                  </c:multiLvlStrRef>
                </c:xVal>
                <c:yVal>
                  <c:numRef>
                    <c:extLst>
                      <c:ext xmlns:c15="http://schemas.microsoft.com/office/drawing/2012/chart" uri="{02D57815-91ED-43cb-92C2-25804820EDAC}">
                        <c15:formulaRef>
                          <c15:sqref>'Time Series'!$N$15:$N$95</c15:sqref>
                        </c15:formulaRef>
                      </c:ext>
                    </c:extLst>
                    <c:numCache>
                      <c:formatCode>General</c:formatCode>
                      <c:ptCount val="81"/>
                      <c:pt idx="0">
                        <c:v>618.68947606142683</c:v>
                      </c:pt>
                      <c:pt idx="1">
                        <c:v>674.12669376693702</c:v>
                      </c:pt>
                      <c:pt idx="2">
                        <c:v>146.81052393857226</c:v>
                      </c:pt>
                      <c:pt idx="3">
                        <c:v>364.00112917795832</c:v>
                      </c:pt>
                      <c:pt idx="4">
                        <c:v>57.438346883468512</c:v>
                      </c:pt>
                      <c:pt idx="5">
                        <c:v>179.12217705510375</c:v>
                      </c:pt>
                      <c:pt idx="6">
                        <c:v>73.559394760613941</c:v>
                      </c:pt>
                      <c:pt idx="7">
                        <c:v>-167.49661246612504</c:v>
                      </c:pt>
                      <c:pt idx="8">
                        <c:v>61.94060523938515</c:v>
                      </c:pt>
                      <c:pt idx="9">
                        <c:v>-147.49887082204168</c:v>
                      </c:pt>
                      <c:pt idx="10">
                        <c:v>-599.81504065040644</c:v>
                      </c:pt>
                      <c:pt idx="11">
                        <c:v>-1260.8778229448963</c:v>
                      </c:pt>
                      <c:pt idx="12">
                        <c:v>618.68947606142683</c:v>
                      </c:pt>
                      <c:pt idx="13">
                        <c:v>674.12669376693702</c:v>
                      </c:pt>
                      <c:pt idx="14">
                        <c:v>146.81052393857226</c:v>
                      </c:pt>
                      <c:pt idx="15">
                        <c:v>364.00112917795832</c:v>
                      </c:pt>
                      <c:pt idx="16">
                        <c:v>57.438346883468512</c:v>
                      </c:pt>
                      <c:pt idx="17">
                        <c:v>179.12217705510375</c:v>
                      </c:pt>
                      <c:pt idx="18">
                        <c:v>73.559394760613941</c:v>
                      </c:pt>
                      <c:pt idx="19">
                        <c:v>-167.49661246612504</c:v>
                      </c:pt>
                      <c:pt idx="20">
                        <c:v>61.94060523938515</c:v>
                      </c:pt>
                      <c:pt idx="21">
                        <c:v>-147.49887082204168</c:v>
                      </c:pt>
                      <c:pt idx="22">
                        <c:v>-599.81504065040644</c:v>
                      </c:pt>
                      <c:pt idx="23">
                        <c:v>-1260.8778229448963</c:v>
                      </c:pt>
                      <c:pt idx="24">
                        <c:v>618.68947606142683</c:v>
                      </c:pt>
                      <c:pt idx="25">
                        <c:v>674.12669376693702</c:v>
                      </c:pt>
                      <c:pt idx="26">
                        <c:v>146.81052393857226</c:v>
                      </c:pt>
                      <c:pt idx="27">
                        <c:v>364.00112917795832</c:v>
                      </c:pt>
                      <c:pt idx="28">
                        <c:v>57.438346883468512</c:v>
                      </c:pt>
                      <c:pt idx="29">
                        <c:v>179.12217705510375</c:v>
                      </c:pt>
                      <c:pt idx="30">
                        <c:v>73.559394760613941</c:v>
                      </c:pt>
                      <c:pt idx="31">
                        <c:v>-167.49661246612504</c:v>
                      </c:pt>
                      <c:pt idx="32">
                        <c:v>61.94060523938515</c:v>
                      </c:pt>
                      <c:pt idx="33">
                        <c:v>-147.49887082204168</c:v>
                      </c:pt>
                      <c:pt idx="34">
                        <c:v>-599.81504065040644</c:v>
                      </c:pt>
                      <c:pt idx="35">
                        <c:v>-1260.8778229448963</c:v>
                      </c:pt>
                      <c:pt idx="36">
                        <c:v>618.68947606142683</c:v>
                      </c:pt>
                      <c:pt idx="37">
                        <c:v>674.12669376693702</c:v>
                      </c:pt>
                      <c:pt idx="38">
                        <c:v>146.81052393857226</c:v>
                      </c:pt>
                      <c:pt idx="39">
                        <c:v>364.00112917795832</c:v>
                      </c:pt>
                      <c:pt idx="40">
                        <c:v>57.438346883468512</c:v>
                      </c:pt>
                      <c:pt idx="41">
                        <c:v>179.12217705510375</c:v>
                      </c:pt>
                      <c:pt idx="42">
                        <c:v>73.559394760613941</c:v>
                      </c:pt>
                      <c:pt idx="43">
                        <c:v>-167.49661246612504</c:v>
                      </c:pt>
                      <c:pt idx="44">
                        <c:v>61.94060523938515</c:v>
                      </c:pt>
                      <c:pt idx="45">
                        <c:v>-147.49887082204168</c:v>
                      </c:pt>
                      <c:pt idx="46">
                        <c:v>-599.81504065040644</c:v>
                      </c:pt>
                      <c:pt idx="47">
                        <c:v>-1260.8778229448963</c:v>
                      </c:pt>
                      <c:pt idx="48">
                        <c:v>618.68947606142683</c:v>
                      </c:pt>
                      <c:pt idx="49">
                        <c:v>674.12669376693702</c:v>
                      </c:pt>
                      <c:pt idx="50">
                        <c:v>146.81052393857226</c:v>
                      </c:pt>
                      <c:pt idx="51">
                        <c:v>364.00112917795832</c:v>
                      </c:pt>
                      <c:pt idx="52">
                        <c:v>57.438346883468512</c:v>
                      </c:pt>
                      <c:pt idx="53">
                        <c:v>179.12217705510375</c:v>
                      </c:pt>
                      <c:pt idx="54">
                        <c:v>73.559394760613941</c:v>
                      </c:pt>
                      <c:pt idx="55">
                        <c:v>-167.49661246612504</c:v>
                      </c:pt>
                      <c:pt idx="56">
                        <c:v>61.94060523938515</c:v>
                      </c:pt>
                      <c:pt idx="57">
                        <c:v>-147.49887082204168</c:v>
                      </c:pt>
                      <c:pt idx="58">
                        <c:v>-599.81504065040644</c:v>
                      </c:pt>
                      <c:pt idx="59">
                        <c:v>-1260.8778229448963</c:v>
                      </c:pt>
                      <c:pt idx="60">
                        <c:v>618.68947606142683</c:v>
                      </c:pt>
                      <c:pt idx="61">
                        <c:v>674.12669376693702</c:v>
                      </c:pt>
                      <c:pt idx="62">
                        <c:v>146.81052393857226</c:v>
                      </c:pt>
                      <c:pt idx="63">
                        <c:v>364.00112917795832</c:v>
                      </c:pt>
                      <c:pt idx="64">
                        <c:v>57.438346883468512</c:v>
                      </c:pt>
                      <c:pt idx="65">
                        <c:v>179.12217705510375</c:v>
                      </c:pt>
                      <c:pt idx="66">
                        <c:v>73.559394760613941</c:v>
                      </c:pt>
                      <c:pt idx="67">
                        <c:v>-167.49661246612504</c:v>
                      </c:pt>
                      <c:pt idx="68">
                        <c:v>61.94060523938515</c:v>
                      </c:pt>
                      <c:pt idx="69">
                        <c:v>-147.49887082204168</c:v>
                      </c:pt>
                      <c:pt idx="70">
                        <c:v>-599.81504065040644</c:v>
                      </c:pt>
                      <c:pt idx="71">
                        <c:v>-1260.8778229448963</c:v>
                      </c:pt>
                      <c:pt idx="72">
                        <c:v>618.68947606142683</c:v>
                      </c:pt>
                      <c:pt idx="73">
                        <c:v>674.12669376693702</c:v>
                      </c:pt>
                      <c:pt idx="74">
                        <c:v>146.81052393857226</c:v>
                      </c:pt>
                      <c:pt idx="75">
                        <c:v>364.00112917795832</c:v>
                      </c:pt>
                      <c:pt idx="76">
                        <c:v>57.438346883468512</c:v>
                      </c:pt>
                      <c:pt idx="77">
                        <c:v>179.12217705510375</c:v>
                      </c:pt>
                      <c:pt idx="78">
                        <c:v>73.559394760613941</c:v>
                      </c:pt>
                      <c:pt idx="79">
                        <c:v>-167.49661246612504</c:v>
                      </c:pt>
                      <c:pt idx="80">
                        <c:v>61.94060523938515</c:v>
                      </c:pt>
                    </c:numCache>
                  </c:numRef>
                </c:yVal>
                <c:smooth val="0"/>
              </c15:ser>
            </c15:filteredScatterSeries>
            <c15:filteredScatterSeries>
              <c15:ser>
                <c:idx val="11"/>
                <c:order val="11"/>
                <c:tx>
                  <c:v>Actual Sales</c:v>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extLst>
                      <c:ext xmlns:c15="http://schemas.microsoft.com/office/drawing/2012/chart" uri="{02D57815-91ED-43cb-92C2-25804820EDAC}">
                        <c15:formulaRef>
                          <c15:sqref>'Time Series'!$A$15:$A$95</c15:sqref>
                        </c15:formulaRef>
                      </c:ext>
                    </c:extLst>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xVal>
                <c:yVal>
                  <c:numRef>
                    <c:extLst>
                      <c:ext xmlns:c15="http://schemas.microsoft.com/office/drawing/2012/chart" uri="{02D57815-91ED-43cb-92C2-25804820EDAC}">
                        <c15:formulaRef>
                          <c15:sqref>'Time Series'!$C$15:$C$95</c15:sqref>
                        </c15:formulaRef>
                      </c:ext>
                    </c:extLst>
                    <c:numCache>
                      <c:formatCode>General</c:formatCode>
                      <c:ptCount val="81"/>
                      <c:pt idx="0">
                        <c:v>4964</c:v>
                      </c:pt>
                      <c:pt idx="1">
                        <c:v>4968</c:v>
                      </c:pt>
                      <c:pt idx="2">
                        <c:v>5601</c:v>
                      </c:pt>
                      <c:pt idx="3">
                        <c:v>5454</c:v>
                      </c:pt>
                      <c:pt idx="4">
                        <c:v>5721</c:v>
                      </c:pt>
                      <c:pt idx="5">
                        <c:v>5690</c:v>
                      </c:pt>
                      <c:pt idx="6">
                        <c:v>5804</c:v>
                      </c:pt>
                      <c:pt idx="7">
                        <c:v>6040</c:v>
                      </c:pt>
                      <c:pt idx="8">
                        <c:v>5843</c:v>
                      </c:pt>
                      <c:pt idx="9">
                        <c:v>6087</c:v>
                      </c:pt>
                      <c:pt idx="10">
                        <c:v>6469</c:v>
                      </c:pt>
                      <c:pt idx="11">
                        <c:v>7002</c:v>
                      </c:pt>
                      <c:pt idx="12">
                        <c:v>5416</c:v>
                      </c:pt>
                      <c:pt idx="13">
                        <c:v>5393</c:v>
                      </c:pt>
                      <c:pt idx="14">
                        <c:v>5907</c:v>
                      </c:pt>
                      <c:pt idx="15">
                        <c:v>5768</c:v>
                      </c:pt>
                      <c:pt idx="16">
                        <c:v>6107</c:v>
                      </c:pt>
                      <c:pt idx="17">
                        <c:v>6016</c:v>
                      </c:pt>
                      <c:pt idx="18">
                        <c:v>6131</c:v>
                      </c:pt>
                      <c:pt idx="19">
                        <c:v>6499</c:v>
                      </c:pt>
                      <c:pt idx="20">
                        <c:v>6249</c:v>
                      </c:pt>
                      <c:pt idx="21">
                        <c:v>6472</c:v>
                      </c:pt>
                      <c:pt idx="22">
                        <c:v>6946</c:v>
                      </c:pt>
                      <c:pt idx="23">
                        <c:v>7615</c:v>
                      </c:pt>
                      <c:pt idx="24">
                        <c:v>5876</c:v>
                      </c:pt>
                      <c:pt idx="25">
                        <c:v>5818</c:v>
                      </c:pt>
                      <c:pt idx="26">
                        <c:v>6342</c:v>
                      </c:pt>
                      <c:pt idx="27">
                        <c:v>6143</c:v>
                      </c:pt>
                      <c:pt idx="28">
                        <c:v>6442</c:v>
                      </c:pt>
                      <c:pt idx="29">
                        <c:v>6407</c:v>
                      </c:pt>
                      <c:pt idx="30">
                        <c:v>6545</c:v>
                      </c:pt>
                      <c:pt idx="31">
                        <c:v>6758</c:v>
                      </c:pt>
                      <c:pt idx="32">
                        <c:v>6485</c:v>
                      </c:pt>
                      <c:pt idx="33">
                        <c:v>6805</c:v>
                      </c:pt>
                      <c:pt idx="34">
                        <c:v>7361</c:v>
                      </c:pt>
                      <c:pt idx="35">
                        <c:v>8079</c:v>
                      </c:pt>
                      <c:pt idx="36">
                        <c:v>6061</c:v>
                      </c:pt>
                      <c:pt idx="37">
                        <c:v>6187</c:v>
                      </c:pt>
                      <c:pt idx="38">
                        <c:v>6792</c:v>
                      </c:pt>
                      <c:pt idx="39">
                        <c:v>6587</c:v>
                      </c:pt>
                      <c:pt idx="40">
                        <c:v>6918</c:v>
                      </c:pt>
                      <c:pt idx="41">
                        <c:v>6920</c:v>
                      </c:pt>
                      <c:pt idx="42">
                        <c:v>7030</c:v>
                      </c:pt>
                      <c:pt idx="43">
                        <c:v>7491</c:v>
                      </c:pt>
                      <c:pt idx="44">
                        <c:v>7305</c:v>
                      </c:pt>
                      <c:pt idx="45">
                        <c:v>7571</c:v>
                      </c:pt>
                      <c:pt idx="46">
                        <c:v>8013</c:v>
                      </c:pt>
                      <c:pt idx="47">
                        <c:v>8727</c:v>
                      </c:pt>
                      <c:pt idx="48">
                        <c:v>6776</c:v>
                      </c:pt>
                      <c:pt idx="49">
                        <c:v>6847</c:v>
                      </c:pt>
                      <c:pt idx="50">
                        <c:v>7531</c:v>
                      </c:pt>
                      <c:pt idx="51">
                        <c:v>7333</c:v>
                      </c:pt>
                      <c:pt idx="52">
                        <c:v>7685</c:v>
                      </c:pt>
                      <c:pt idx="53">
                        <c:v>7518</c:v>
                      </c:pt>
                      <c:pt idx="54">
                        <c:v>7672</c:v>
                      </c:pt>
                      <c:pt idx="55">
                        <c:v>7992</c:v>
                      </c:pt>
                      <c:pt idx="56">
                        <c:v>7645</c:v>
                      </c:pt>
                      <c:pt idx="57">
                        <c:v>7923</c:v>
                      </c:pt>
                      <c:pt idx="58">
                        <c:v>8297</c:v>
                      </c:pt>
                      <c:pt idx="59">
                        <c:v>8537</c:v>
                      </c:pt>
                      <c:pt idx="60">
                        <c:v>7005</c:v>
                      </c:pt>
                      <c:pt idx="61">
                        <c:v>6855</c:v>
                      </c:pt>
                      <c:pt idx="62">
                        <c:v>7420</c:v>
                      </c:pt>
                      <c:pt idx="63">
                        <c:v>7183</c:v>
                      </c:pt>
                      <c:pt idx="64">
                        <c:v>7554</c:v>
                      </c:pt>
                      <c:pt idx="65">
                        <c:v>7475</c:v>
                      </c:pt>
                      <c:pt idx="66">
                        <c:v>7687</c:v>
                      </c:pt>
                      <c:pt idx="67">
                        <c:v>7922</c:v>
                      </c:pt>
                      <c:pt idx="68">
                        <c:v>7426</c:v>
                      </c:pt>
                      <c:pt idx="69">
                        <c:v>7736</c:v>
                      </c:pt>
                      <c:pt idx="70">
                        <c:v>8483</c:v>
                      </c:pt>
                      <c:pt idx="71">
                        <c:v>9329</c:v>
                      </c:pt>
                      <c:pt idx="72">
                        <c:v>7120</c:v>
                      </c:pt>
                      <c:pt idx="73">
                        <c:v>7124</c:v>
                      </c:pt>
                      <c:pt idx="74">
                        <c:v>7817</c:v>
                      </c:pt>
                      <c:pt idx="75">
                        <c:v>7538</c:v>
                      </c:pt>
                      <c:pt idx="76">
                        <c:v>7921</c:v>
                      </c:pt>
                      <c:pt idx="77">
                        <c:v>7757</c:v>
                      </c:pt>
                      <c:pt idx="78">
                        <c:v>7816</c:v>
                      </c:pt>
                      <c:pt idx="79">
                        <c:v>8208</c:v>
                      </c:pt>
                      <c:pt idx="80">
                        <c:v>7828</c:v>
                      </c:pt>
                    </c:numCache>
                  </c:numRef>
                </c:yVal>
                <c:smooth val="0"/>
              </c15:ser>
            </c15:filteredScatterSeries>
          </c:ext>
        </c:extLst>
      </c:scatterChart>
      <c:valAx>
        <c:axId val="39703724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036848"/>
        <c:crosses val="autoZero"/>
        <c:crossBetween val="midCat"/>
      </c:valAx>
      <c:valAx>
        <c:axId val="397036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03724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Actual</a:t>
            </a:r>
            <a:r>
              <a:rPr lang="en-IN" baseline="0"/>
              <a:t> Sales VS Forecast Sales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8"/>
          <c:order val="8"/>
          <c:tx>
            <c:strRef>
              <c:f>'Time Series'!$L$14</c:f>
              <c:strCache>
                <c:ptCount val="1"/>
                <c:pt idx="0">
                  <c:v>Forecasted sales</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multiLvlStrRef>
              <c:f>'Time Series'!$A$15:$C$95</c:f>
              <c:multiLvlStrCache>
                <c:ptCount val="81"/>
                <c:lvl>
                  <c:pt idx="0">
                    <c:v>4964</c:v>
                  </c:pt>
                  <c:pt idx="1">
                    <c:v>4968</c:v>
                  </c:pt>
                  <c:pt idx="2">
                    <c:v>5601</c:v>
                  </c:pt>
                  <c:pt idx="3">
                    <c:v>5454</c:v>
                  </c:pt>
                  <c:pt idx="4">
                    <c:v>5721</c:v>
                  </c:pt>
                  <c:pt idx="5">
                    <c:v>5690</c:v>
                  </c:pt>
                  <c:pt idx="6">
                    <c:v>5804</c:v>
                  </c:pt>
                  <c:pt idx="7">
                    <c:v>6040</c:v>
                  </c:pt>
                  <c:pt idx="8">
                    <c:v>5843</c:v>
                  </c:pt>
                  <c:pt idx="9">
                    <c:v>6087</c:v>
                  </c:pt>
                  <c:pt idx="10">
                    <c:v>6469</c:v>
                  </c:pt>
                  <c:pt idx="11">
                    <c:v>7002</c:v>
                  </c:pt>
                  <c:pt idx="12">
                    <c:v>5416</c:v>
                  </c:pt>
                  <c:pt idx="13">
                    <c:v>5393</c:v>
                  </c:pt>
                  <c:pt idx="14">
                    <c:v>5907</c:v>
                  </c:pt>
                  <c:pt idx="15">
                    <c:v>5768</c:v>
                  </c:pt>
                  <c:pt idx="16">
                    <c:v>6107</c:v>
                  </c:pt>
                  <c:pt idx="17">
                    <c:v>6016</c:v>
                  </c:pt>
                  <c:pt idx="18">
                    <c:v>6131</c:v>
                  </c:pt>
                  <c:pt idx="19">
                    <c:v>6499</c:v>
                  </c:pt>
                  <c:pt idx="20">
                    <c:v>6249</c:v>
                  </c:pt>
                  <c:pt idx="21">
                    <c:v>6472</c:v>
                  </c:pt>
                  <c:pt idx="22">
                    <c:v>6946</c:v>
                  </c:pt>
                  <c:pt idx="23">
                    <c:v>7615</c:v>
                  </c:pt>
                  <c:pt idx="24">
                    <c:v>5876</c:v>
                  </c:pt>
                  <c:pt idx="25">
                    <c:v>5818</c:v>
                  </c:pt>
                  <c:pt idx="26">
                    <c:v>6342</c:v>
                  </c:pt>
                  <c:pt idx="27">
                    <c:v>6143</c:v>
                  </c:pt>
                  <c:pt idx="28">
                    <c:v>6442</c:v>
                  </c:pt>
                  <c:pt idx="29">
                    <c:v>6407</c:v>
                  </c:pt>
                  <c:pt idx="30">
                    <c:v>6545</c:v>
                  </c:pt>
                  <c:pt idx="31">
                    <c:v>6758</c:v>
                  </c:pt>
                  <c:pt idx="32">
                    <c:v>6485</c:v>
                  </c:pt>
                  <c:pt idx="33">
                    <c:v>6805</c:v>
                  </c:pt>
                  <c:pt idx="34">
                    <c:v>7361</c:v>
                  </c:pt>
                  <c:pt idx="35">
                    <c:v>8079</c:v>
                  </c:pt>
                  <c:pt idx="36">
                    <c:v>6061</c:v>
                  </c:pt>
                  <c:pt idx="37">
                    <c:v>6187</c:v>
                  </c:pt>
                  <c:pt idx="38">
                    <c:v>6792</c:v>
                  </c:pt>
                  <c:pt idx="39">
                    <c:v>6587</c:v>
                  </c:pt>
                  <c:pt idx="40">
                    <c:v>6918</c:v>
                  </c:pt>
                  <c:pt idx="41">
                    <c:v>6920</c:v>
                  </c:pt>
                  <c:pt idx="42">
                    <c:v>7030</c:v>
                  </c:pt>
                  <c:pt idx="43">
                    <c:v>7491</c:v>
                  </c:pt>
                  <c:pt idx="44">
                    <c:v>7305</c:v>
                  </c:pt>
                  <c:pt idx="45">
                    <c:v>7571</c:v>
                  </c:pt>
                  <c:pt idx="46">
                    <c:v>8013</c:v>
                  </c:pt>
                  <c:pt idx="47">
                    <c:v>8727</c:v>
                  </c:pt>
                  <c:pt idx="48">
                    <c:v>6776</c:v>
                  </c:pt>
                  <c:pt idx="49">
                    <c:v>6847</c:v>
                  </c:pt>
                  <c:pt idx="50">
                    <c:v>7531</c:v>
                  </c:pt>
                  <c:pt idx="51">
                    <c:v>7333</c:v>
                  </c:pt>
                  <c:pt idx="52">
                    <c:v>7685</c:v>
                  </c:pt>
                  <c:pt idx="53">
                    <c:v>7518</c:v>
                  </c:pt>
                  <c:pt idx="54">
                    <c:v>7672</c:v>
                  </c:pt>
                  <c:pt idx="55">
                    <c:v>7992</c:v>
                  </c:pt>
                  <c:pt idx="56">
                    <c:v>7645</c:v>
                  </c:pt>
                  <c:pt idx="57">
                    <c:v>7923</c:v>
                  </c:pt>
                  <c:pt idx="58">
                    <c:v>8297</c:v>
                  </c:pt>
                  <c:pt idx="59">
                    <c:v>8537</c:v>
                  </c:pt>
                  <c:pt idx="60">
                    <c:v>7005</c:v>
                  </c:pt>
                  <c:pt idx="61">
                    <c:v>6855</c:v>
                  </c:pt>
                  <c:pt idx="62">
                    <c:v>7420</c:v>
                  </c:pt>
                  <c:pt idx="63">
                    <c:v>7183</c:v>
                  </c:pt>
                  <c:pt idx="64">
                    <c:v>7554</c:v>
                  </c:pt>
                  <c:pt idx="65">
                    <c:v>7475</c:v>
                  </c:pt>
                  <c:pt idx="66">
                    <c:v>7687</c:v>
                  </c:pt>
                  <c:pt idx="67">
                    <c:v>7922</c:v>
                  </c:pt>
                  <c:pt idx="68">
                    <c:v>7426</c:v>
                  </c:pt>
                  <c:pt idx="69">
                    <c:v>7736</c:v>
                  </c:pt>
                  <c:pt idx="70">
                    <c:v>8483</c:v>
                  </c:pt>
                  <c:pt idx="71">
                    <c:v>9329</c:v>
                  </c:pt>
                  <c:pt idx="72">
                    <c:v>7120</c:v>
                  </c:pt>
                  <c:pt idx="73">
                    <c:v>7124</c:v>
                  </c:pt>
                  <c:pt idx="74">
                    <c:v>7817</c:v>
                  </c:pt>
                  <c:pt idx="75">
                    <c:v>7538</c:v>
                  </c:pt>
                  <c:pt idx="76">
                    <c:v>7921</c:v>
                  </c:pt>
                  <c:pt idx="77">
                    <c:v>7757</c:v>
                  </c:pt>
                  <c:pt idx="78">
                    <c:v>7816</c:v>
                  </c:pt>
                  <c:pt idx="79">
                    <c:v>8208</c:v>
                  </c:pt>
                  <c:pt idx="80">
                    <c:v>7828</c:v>
                  </c:pt>
                </c:lvl>
                <c:lvl>
                  <c:pt idx="0">
                    <c:v>Jan-96</c:v>
                  </c:pt>
                  <c:pt idx="1">
                    <c:v>Feb-96</c:v>
                  </c:pt>
                  <c:pt idx="2">
                    <c:v>Mar-96</c:v>
                  </c:pt>
                  <c:pt idx="3">
                    <c:v>Apr-96</c:v>
                  </c:pt>
                  <c:pt idx="4">
                    <c:v>May-96</c:v>
                  </c:pt>
                  <c:pt idx="5">
                    <c:v>Jun-96</c:v>
                  </c:pt>
                  <c:pt idx="6">
                    <c:v>Jul-96</c:v>
                  </c:pt>
                  <c:pt idx="7">
                    <c:v>Aug-96</c:v>
                  </c:pt>
                  <c:pt idx="8">
                    <c:v>Sep-96</c:v>
                  </c:pt>
                  <c:pt idx="9">
                    <c:v>Oct-96</c:v>
                  </c:pt>
                  <c:pt idx="10">
                    <c:v>Nov-96</c:v>
                  </c:pt>
                  <c:pt idx="11">
                    <c:v>Dec-96</c:v>
                  </c:pt>
                  <c:pt idx="12">
                    <c:v>Jan-97</c:v>
                  </c:pt>
                  <c:pt idx="13">
                    <c:v>Feb-97</c:v>
                  </c:pt>
                  <c:pt idx="14">
                    <c:v>Mar-97</c:v>
                  </c:pt>
                  <c:pt idx="15">
                    <c:v>Apr-97</c:v>
                  </c:pt>
                  <c:pt idx="16">
                    <c:v>May-97</c:v>
                  </c:pt>
                  <c:pt idx="17">
                    <c:v>Jun-97</c:v>
                  </c:pt>
                  <c:pt idx="18">
                    <c:v>Jul-97</c:v>
                  </c:pt>
                  <c:pt idx="19">
                    <c:v>Aug-97</c:v>
                  </c:pt>
                  <c:pt idx="20">
                    <c:v>Sep-97</c:v>
                  </c:pt>
                  <c:pt idx="21">
                    <c:v>Oct-97</c:v>
                  </c:pt>
                  <c:pt idx="22">
                    <c:v>Nov-97</c:v>
                  </c:pt>
                  <c:pt idx="23">
                    <c:v>Dec-97</c:v>
                  </c:pt>
                  <c:pt idx="24">
                    <c:v>Jan-98</c:v>
                  </c:pt>
                  <c:pt idx="25">
                    <c:v>Feb-98</c:v>
                  </c:pt>
                  <c:pt idx="26">
                    <c:v>Mar-98</c:v>
                  </c:pt>
                  <c:pt idx="27">
                    <c:v>Apr-98</c:v>
                  </c:pt>
                  <c:pt idx="28">
                    <c:v>May-98</c:v>
                  </c:pt>
                  <c:pt idx="29">
                    <c:v>Jun-98</c:v>
                  </c:pt>
                  <c:pt idx="30">
                    <c:v>Jul-98</c:v>
                  </c:pt>
                  <c:pt idx="31">
                    <c:v>Aug-98</c:v>
                  </c:pt>
                  <c:pt idx="32">
                    <c:v>Sep-98</c:v>
                  </c:pt>
                  <c:pt idx="33">
                    <c:v>Oct-98</c:v>
                  </c:pt>
                  <c:pt idx="34">
                    <c:v>Nov-98</c:v>
                  </c:pt>
                  <c:pt idx="35">
                    <c:v>Dec-98</c:v>
                  </c:pt>
                  <c:pt idx="36">
                    <c:v>Jan-99</c:v>
                  </c:pt>
                  <c:pt idx="37">
                    <c:v>Feb-99</c:v>
                  </c:pt>
                  <c:pt idx="38">
                    <c:v>Mar-99</c:v>
                  </c:pt>
                  <c:pt idx="39">
                    <c:v>Apr-99</c:v>
                  </c:pt>
                  <c:pt idx="40">
                    <c:v>May-99</c:v>
                  </c:pt>
                  <c:pt idx="41">
                    <c:v>Jun-99</c:v>
                  </c:pt>
                  <c:pt idx="42">
                    <c:v>Jul-99</c:v>
                  </c:pt>
                  <c:pt idx="43">
                    <c:v>Aug-99</c:v>
                  </c:pt>
                  <c:pt idx="44">
                    <c:v>Sep-99</c:v>
                  </c:pt>
                  <c:pt idx="45">
                    <c:v>Oct-99</c:v>
                  </c:pt>
                  <c:pt idx="46">
                    <c:v>Nov-99</c:v>
                  </c:pt>
                  <c:pt idx="47">
                    <c:v>Dec-99</c:v>
                  </c:pt>
                  <c:pt idx="48">
                    <c:v>Jan-00</c:v>
                  </c:pt>
                  <c:pt idx="49">
                    <c:v>Feb-00</c:v>
                  </c:pt>
                  <c:pt idx="50">
                    <c:v>Mar-00</c:v>
                  </c:pt>
                  <c:pt idx="51">
                    <c:v>Apr-00</c:v>
                  </c:pt>
                  <c:pt idx="52">
                    <c:v>May-00</c:v>
                  </c:pt>
                  <c:pt idx="53">
                    <c:v>Jun-00</c:v>
                  </c:pt>
                  <c:pt idx="54">
                    <c:v>Jul-00</c:v>
                  </c:pt>
                  <c:pt idx="55">
                    <c:v>Aug-00</c:v>
                  </c:pt>
                  <c:pt idx="56">
                    <c:v>Sep-00</c:v>
                  </c:pt>
                  <c:pt idx="57">
                    <c:v>Oct-00</c:v>
                  </c:pt>
                  <c:pt idx="58">
                    <c:v>Nov-00</c:v>
                  </c:pt>
                  <c:pt idx="59">
                    <c:v>Dec-00</c:v>
                  </c:pt>
                  <c:pt idx="60">
                    <c:v>Jan-01</c:v>
                  </c:pt>
                  <c:pt idx="61">
                    <c:v>Feb-01</c:v>
                  </c:pt>
                  <c:pt idx="62">
                    <c:v>Mar-01</c:v>
                  </c:pt>
                  <c:pt idx="63">
                    <c:v>Apr-01</c:v>
                  </c:pt>
                  <c:pt idx="64">
                    <c:v>May-01</c:v>
                  </c:pt>
                  <c:pt idx="65">
                    <c:v>Jun-01</c:v>
                  </c:pt>
                  <c:pt idx="66">
                    <c:v>Jul-01</c:v>
                  </c:pt>
                  <c:pt idx="67">
                    <c:v>Aug-01</c:v>
                  </c:pt>
                  <c:pt idx="68">
                    <c:v>Sep-01</c:v>
                  </c:pt>
                  <c:pt idx="69">
                    <c:v>Oct-01</c:v>
                  </c:pt>
                  <c:pt idx="70">
                    <c:v>Nov-01</c:v>
                  </c:pt>
                  <c:pt idx="71">
                    <c:v>Dec-01</c:v>
                  </c:pt>
                  <c:pt idx="72">
                    <c:v>Jan-02</c:v>
                  </c:pt>
                  <c:pt idx="73">
                    <c:v>Feb-02</c:v>
                  </c:pt>
                  <c:pt idx="74">
                    <c:v>Mar-02</c:v>
                  </c:pt>
                  <c:pt idx="75">
                    <c:v>Apr-02</c:v>
                  </c:pt>
                  <c:pt idx="76">
                    <c:v>May-02</c:v>
                  </c:pt>
                  <c:pt idx="77">
                    <c:v>Jun-02</c:v>
                  </c:pt>
                  <c:pt idx="78">
                    <c:v>Jul-02</c:v>
                  </c:pt>
                  <c:pt idx="79">
                    <c:v>Aug-02</c:v>
                  </c:pt>
                  <c:pt idx="80">
                    <c:v>Sep-02</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lvl>
              </c:multiLvlStrCache>
            </c:multiLvlStrRef>
          </c:xVal>
          <c:yVal>
            <c:numRef>
              <c:f>'Time Series'!$L$15:$L$95</c:f>
              <c:numCache>
                <c:formatCode>General</c:formatCode>
                <c:ptCount val="81"/>
                <c:pt idx="0">
                  <c:v>5019.4390996687744</c:v>
                </c:pt>
                <c:pt idx="1">
                  <c:v>4996.4390996687744</c:v>
                </c:pt>
                <c:pt idx="2">
                  <c:v>5556.1924872026502</c:v>
                </c:pt>
                <c:pt idx="3">
                  <c:v>5371.4390996687744</c:v>
                </c:pt>
                <c:pt idx="4">
                  <c:v>5710.4390996687744</c:v>
                </c:pt>
                <c:pt idx="5">
                  <c:v>5621.1924872026493</c:v>
                </c:pt>
                <c:pt idx="6">
                  <c:v>5759.1924872026502</c:v>
                </c:pt>
                <c:pt idx="7">
                  <c:v>6032.6857121348994</c:v>
                </c:pt>
                <c:pt idx="8">
                  <c:v>5835.6857121348994</c:v>
                </c:pt>
                <c:pt idx="9">
                  <c:v>6077.5624059018364</c:v>
                </c:pt>
                <c:pt idx="10">
                  <c:v>6562.3157934357114</c:v>
                </c:pt>
                <c:pt idx="11">
                  <c:v>7255.8157934357114</c:v>
                </c:pt>
                <c:pt idx="12">
                  <c:v>5408.6857121348994</c:v>
                </c:pt>
                <c:pt idx="13">
                  <c:v>5385.6857121348994</c:v>
                </c:pt>
                <c:pt idx="14">
                  <c:v>5945.4390996687744</c:v>
                </c:pt>
                <c:pt idx="15">
                  <c:v>5760.6857121348994</c:v>
                </c:pt>
                <c:pt idx="16">
                  <c:v>6099.6857121348994</c:v>
                </c:pt>
                <c:pt idx="17">
                  <c:v>6010.4390996687744</c:v>
                </c:pt>
                <c:pt idx="18">
                  <c:v>6148.4390996687744</c:v>
                </c:pt>
                <c:pt idx="19">
                  <c:v>6421.9323246010235</c:v>
                </c:pt>
                <c:pt idx="20">
                  <c:v>6224.9323246010244</c:v>
                </c:pt>
                <c:pt idx="21">
                  <c:v>6466.8090183679615</c:v>
                </c:pt>
                <c:pt idx="22">
                  <c:v>6951.5624059018364</c:v>
                </c:pt>
                <c:pt idx="23">
                  <c:v>7645.0624059018373</c:v>
                </c:pt>
                <c:pt idx="24">
                  <c:v>5797.9323246010244</c:v>
                </c:pt>
                <c:pt idx="25">
                  <c:v>5774.9323246010244</c:v>
                </c:pt>
                <c:pt idx="26">
                  <c:v>6334.6857121348994</c:v>
                </c:pt>
                <c:pt idx="27">
                  <c:v>6149.9323246010235</c:v>
                </c:pt>
                <c:pt idx="28">
                  <c:v>6488.9323246010244</c:v>
                </c:pt>
                <c:pt idx="29">
                  <c:v>6399.6857121348994</c:v>
                </c:pt>
                <c:pt idx="30">
                  <c:v>6537.6857121348994</c:v>
                </c:pt>
                <c:pt idx="31">
                  <c:v>6811.1789370671486</c:v>
                </c:pt>
                <c:pt idx="32">
                  <c:v>6614.1789370671495</c:v>
                </c:pt>
                <c:pt idx="33">
                  <c:v>6856.0556308340865</c:v>
                </c:pt>
                <c:pt idx="34">
                  <c:v>7340.8090183679615</c:v>
                </c:pt>
                <c:pt idx="35">
                  <c:v>8034.3090183679615</c:v>
                </c:pt>
                <c:pt idx="36">
                  <c:v>6187.1789370671486</c:v>
                </c:pt>
                <c:pt idx="37">
                  <c:v>6164.1789370671486</c:v>
                </c:pt>
                <c:pt idx="38">
                  <c:v>6723.9323246010244</c:v>
                </c:pt>
                <c:pt idx="39">
                  <c:v>6539.1789370671486</c:v>
                </c:pt>
                <c:pt idx="40">
                  <c:v>6878.1789370671486</c:v>
                </c:pt>
                <c:pt idx="41">
                  <c:v>6788.9323246010244</c:v>
                </c:pt>
                <c:pt idx="42">
                  <c:v>6926.9323246010244</c:v>
                </c:pt>
                <c:pt idx="43">
                  <c:v>7200.4255495332736</c:v>
                </c:pt>
                <c:pt idx="44">
                  <c:v>7003.4255495332736</c:v>
                </c:pt>
                <c:pt idx="45">
                  <c:v>7245.3022433002106</c:v>
                </c:pt>
                <c:pt idx="46">
                  <c:v>7730.0556308340865</c:v>
                </c:pt>
                <c:pt idx="47">
                  <c:v>8423.5556308340856</c:v>
                </c:pt>
                <c:pt idx="48">
                  <c:v>6576.4255495332736</c:v>
                </c:pt>
                <c:pt idx="49">
                  <c:v>6553.4255495332736</c:v>
                </c:pt>
                <c:pt idx="50">
                  <c:v>7113.1789370671495</c:v>
                </c:pt>
                <c:pt idx="51">
                  <c:v>6928.4255495332736</c:v>
                </c:pt>
                <c:pt idx="52">
                  <c:v>7267.4255495332736</c:v>
                </c:pt>
                <c:pt idx="53">
                  <c:v>7178.1789370671486</c:v>
                </c:pt>
                <c:pt idx="54">
                  <c:v>7316.1789370671486</c:v>
                </c:pt>
                <c:pt idx="55">
                  <c:v>7589.6721619993987</c:v>
                </c:pt>
                <c:pt idx="56">
                  <c:v>7392.6721619993987</c:v>
                </c:pt>
                <c:pt idx="57">
                  <c:v>7634.5488557663357</c:v>
                </c:pt>
                <c:pt idx="58">
                  <c:v>8119.3022433002106</c:v>
                </c:pt>
                <c:pt idx="59">
                  <c:v>8812.8022433002116</c:v>
                </c:pt>
                <c:pt idx="60">
                  <c:v>6965.6721619993987</c:v>
                </c:pt>
                <c:pt idx="61">
                  <c:v>6942.6721619993987</c:v>
                </c:pt>
                <c:pt idx="62">
                  <c:v>7502.4255495332736</c:v>
                </c:pt>
                <c:pt idx="63">
                  <c:v>7317.6721619993978</c:v>
                </c:pt>
                <c:pt idx="64">
                  <c:v>7656.6721619993978</c:v>
                </c:pt>
                <c:pt idx="65">
                  <c:v>7567.4255495332736</c:v>
                </c:pt>
                <c:pt idx="66">
                  <c:v>7705.4255495332736</c:v>
                </c:pt>
                <c:pt idx="67">
                  <c:v>7978.9187744655237</c:v>
                </c:pt>
                <c:pt idx="68">
                  <c:v>7781.9187744655237</c:v>
                </c:pt>
                <c:pt idx="69">
                  <c:v>8023.7954682324607</c:v>
                </c:pt>
                <c:pt idx="70">
                  <c:v>8508.5488557663357</c:v>
                </c:pt>
                <c:pt idx="71">
                  <c:v>9202.0488557663357</c:v>
                </c:pt>
                <c:pt idx="72">
                  <c:v>7354.9187744655228</c:v>
                </c:pt>
                <c:pt idx="73">
                  <c:v>7331.9187744655237</c:v>
                </c:pt>
                <c:pt idx="74">
                  <c:v>7891.6721619993987</c:v>
                </c:pt>
                <c:pt idx="75">
                  <c:v>7706.9187744655228</c:v>
                </c:pt>
                <c:pt idx="76">
                  <c:v>8045.9187744655237</c:v>
                </c:pt>
                <c:pt idx="77">
                  <c:v>7956.6721619993987</c:v>
                </c:pt>
                <c:pt idx="78">
                  <c:v>8094.6721619993987</c:v>
                </c:pt>
                <c:pt idx="79">
                  <c:v>8368.1653869316469</c:v>
                </c:pt>
                <c:pt idx="80">
                  <c:v>8171.1653869316478</c:v>
                </c:pt>
              </c:numCache>
            </c:numRef>
          </c:yVal>
          <c:smooth val="0"/>
        </c:ser>
        <c:ser>
          <c:idx val="13"/>
          <c:order val="13"/>
          <c:tx>
            <c:v>Actual Sales</c:v>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'Time Series'!$A$15:$A$95</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xVal>
          <c:yVal>
            <c:numRef>
              <c:f>'Time Series'!$C$15:$C$95</c:f>
              <c:numCache>
                <c:formatCode>General</c:formatCode>
                <c:ptCount val="81"/>
                <c:pt idx="0">
                  <c:v>4964</c:v>
                </c:pt>
                <c:pt idx="1">
                  <c:v>4968</c:v>
                </c:pt>
                <c:pt idx="2">
                  <c:v>5601</c:v>
                </c:pt>
                <c:pt idx="3">
                  <c:v>5454</c:v>
                </c:pt>
                <c:pt idx="4">
                  <c:v>5721</c:v>
                </c:pt>
                <c:pt idx="5">
                  <c:v>5690</c:v>
                </c:pt>
                <c:pt idx="6">
                  <c:v>5804</c:v>
                </c:pt>
                <c:pt idx="7">
                  <c:v>6040</c:v>
                </c:pt>
                <c:pt idx="8">
                  <c:v>5843</c:v>
                </c:pt>
                <c:pt idx="9">
                  <c:v>6087</c:v>
                </c:pt>
                <c:pt idx="10">
                  <c:v>6469</c:v>
                </c:pt>
                <c:pt idx="11">
                  <c:v>7002</c:v>
                </c:pt>
                <c:pt idx="12">
                  <c:v>5416</c:v>
                </c:pt>
                <c:pt idx="13">
                  <c:v>5393</c:v>
                </c:pt>
                <c:pt idx="14">
                  <c:v>5907</c:v>
                </c:pt>
                <c:pt idx="15">
                  <c:v>5768</c:v>
                </c:pt>
                <c:pt idx="16">
                  <c:v>6107</c:v>
                </c:pt>
                <c:pt idx="17">
                  <c:v>6016</c:v>
                </c:pt>
                <c:pt idx="18">
                  <c:v>6131</c:v>
                </c:pt>
                <c:pt idx="19">
                  <c:v>6499</c:v>
                </c:pt>
                <c:pt idx="20">
                  <c:v>6249</c:v>
                </c:pt>
                <c:pt idx="21">
                  <c:v>6472</c:v>
                </c:pt>
                <c:pt idx="22">
                  <c:v>6946</c:v>
                </c:pt>
                <c:pt idx="23">
                  <c:v>7615</c:v>
                </c:pt>
                <c:pt idx="24">
                  <c:v>5876</c:v>
                </c:pt>
                <c:pt idx="25">
                  <c:v>5818</c:v>
                </c:pt>
                <c:pt idx="26">
                  <c:v>6342</c:v>
                </c:pt>
                <c:pt idx="27">
                  <c:v>6143</c:v>
                </c:pt>
                <c:pt idx="28">
                  <c:v>6442</c:v>
                </c:pt>
                <c:pt idx="29">
                  <c:v>6407</c:v>
                </c:pt>
                <c:pt idx="30">
                  <c:v>6545</c:v>
                </c:pt>
                <c:pt idx="31">
                  <c:v>6758</c:v>
                </c:pt>
                <c:pt idx="32">
                  <c:v>6485</c:v>
                </c:pt>
                <c:pt idx="33">
                  <c:v>6805</c:v>
                </c:pt>
                <c:pt idx="34">
                  <c:v>7361</c:v>
                </c:pt>
                <c:pt idx="35">
                  <c:v>8079</c:v>
                </c:pt>
                <c:pt idx="36">
                  <c:v>6061</c:v>
                </c:pt>
                <c:pt idx="37">
                  <c:v>6187</c:v>
                </c:pt>
                <c:pt idx="38">
                  <c:v>6792</c:v>
                </c:pt>
                <c:pt idx="39">
                  <c:v>6587</c:v>
                </c:pt>
                <c:pt idx="40">
                  <c:v>6918</c:v>
                </c:pt>
                <c:pt idx="41">
                  <c:v>6920</c:v>
                </c:pt>
                <c:pt idx="42">
                  <c:v>7030</c:v>
                </c:pt>
                <c:pt idx="43">
                  <c:v>7491</c:v>
                </c:pt>
                <c:pt idx="44">
                  <c:v>7305</c:v>
                </c:pt>
                <c:pt idx="45">
                  <c:v>7571</c:v>
                </c:pt>
                <c:pt idx="46">
                  <c:v>8013</c:v>
                </c:pt>
                <c:pt idx="47">
                  <c:v>8727</c:v>
                </c:pt>
                <c:pt idx="48">
                  <c:v>6776</c:v>
                </c:pt>
                <c:pt idx="49">
                  <c:v>6847</c:v>
                </c:pt>
                <c:pt idx="50">
                  <c:v>7531</c:v>
                </c:pt>
                <c:pt idx="51">
                  <c:v>7333</c:v>
                </c:pt>
                <c:pt idx="52">
                  <c:v>7685</c:v>
                </c:pt>
                <c:pt idx="53">
                  <c:v>7518</c:v>
                </c:pt>
                <c:pt idx="54">
                  <c:v>7672</c:v>
                </c:pt>
                <c:pt idx="55">
                  <c:v>7992</c:v>
                </c:pt>
                <c:pt idx="56">
                  <c:v>7645</c:v>
                </c:pt>
                <c:pt idx="57">
                  <c:v>7923</c:v>
                </c:pt>
                <c:pt idx="58">
                  <c:v>8297</c:v>
                </c:pt>
                <c:pt idx="59">
                  <c:v>8537</c:v>
                </c:pt>
                <c:pt idx="60">
                  <c:v>7005</c:v>
                </c:pt>
                <c:pt idx="61">
                  <c:v>6855</c:v>
                </c:pt>
                <c:pt idx="62">
                  <c:v>7420</c:v>
                </c:pt>
                <c:pt idx="63">
                  <c:v>7183</c:v>
                </c:pt>
                <c:pt idx="64">
                  <c:v>7554</c:v>
                </c:pt>
                <c:pt idx="65">
                  <c:v>7475</c:v>
                </c:pt>
                <c:pt idx="66">
                  <c:v>7687</c:v>
                </c:pt>
                <c:pt idx="67">
                  <c:v>7922</c:v>
                </c:pt>
                <c:pt idx="68">
                  <c:v>7426</c:v>
                </c:pt>
                <c:pt idx="69">
                  <c:v>7736</c:v>
                </c:pt>
                <c:pt idx="70">
                  <c:v>8483</c:v>
                </c:pt>
                <c:pt idx="71">
                  <c:v>9329</c:v>
                </c:pt>
                <c:pt idx="72">
                  <c:v>7120</c:v>
                </c:pt>
                <c:pt idx="73">
                  <c:v>7124</c:v>
                </c:pt>
                <c:pt idx="74">
                  <c:v>7817</c:v>
                </c:pt>
                <c:pt idx="75">
                  <c:v>7538</c:v>
                </c:pt>
                <c:pt idx="76">
                  <c:v>7921</c:v>
                </c:pt>
                <c:pt idx="77">
                  <c:v>7757</c:v>
                </c:pt>
                <c:pt idx="78">
                  <c:v>7816</c:v>
                </c:pt>
                <c:pt idx="79">
                  <c:v>8208</c:v>
                </c:pt>
                <c:pt idx="80">
                  <c:v>7828</c:v>
                </c:pt>
              </c:numCache>
            </c:numRef>
          </c:yVal>
          <c:smooth val="0"/>
        </c:ser>
        <c:dLbls>
          <c:showLegendKey val="0"/>
          <c:showVal val="0"/>
          <c:showCatName val="0"/>
          <c:showSerName val="0"/>
          <c:showPercent val="0"/>
          <c:showBubbleSize val="0"/>
        </c:dLbls>
        <c:axId val="397032536"/>
        <c:axId val="397023520"/>
        <c:extLst>
          <c:ext xmlns:c15="http://schemas.microsoft.com/office/drawing/2012/chart" uri="{02D57815-91ED-43cb-92C2-25804820EDAC}">
            <c15:filteredScatterSeries>
              <c15:ser>
                <c:idx val="0"/>
                <c:order val="0"/>
                <c:tx>
                  <c:strRef>
                    <c:extLst>
                      <c:ext uri="{02D57815-91ED-43cb-92C2-25804820EDAC}">
                        <c15:formulaRef>
                          <c15:sqref>'Time Series'!$D$14</c15:sqref>
                        </c15:formulaRef>
                      </c:ext>
                    </c:extLst>
                    <c:strCache>
                      <c:ptCount val="1"/>
                      <c:pt idx="0">
                        <c:v>Trend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multiLvlStrRef>
                    <c:extLst>
                      <c:ext uri="{02D57815-91ED-43cb-92C2-25804820EDAC}">
                        <c15:formulaRef>
                          <c15:sqref>'Time Series'!$A$15:$C$95</c15:sqref>
                        </c15:formulaRef>
                      </c:ext>
                    </c:extLst>
                    <c:multiLvlStrCache>
                      <c:ptCount val="81"/>
                      <c:lvl>
                        <c:pt idx="0">
                          <c:v>4964</c:v>
                        </c:pt>
                        <c:pt idx="1">
                          <c:v>4968</c:v>
                        </c:pt>
                        <c:pt idx="2">
                          <c:v>5601</c:v>
                        </c:pt>
                        <c:pt idx="3">
                          <c:v>5454</c:v>
                        </c:pt>
                        <c:pt idx="4">
                          <c:v>5721</c:v>
                        </c:pt>
                        <c:pt idx="5">
                          <c:v>5690</c:v>
                        </c:pt>
                        <c:pt idx="6">
                          <c:v>5804</c:v>
                        </c:pt>
                        <c:pt idx="7">
                          <c:v>6040</c:v>
                        </c:pt>
                        <c:pt idx="8">
                          <c:v>5843</c:v>
                        </c:pt>
                        <c:pt idx="9">
                          <c:v>6087</c:v>
                        </c:pt>
                        <c:pt idx="10">
                          <c:v>6469</c:v>
                        </c:pt>
                        <c:pt idx="11">
                          <c:v>7002</c:v>
                        </c:pt>
                        <c:pt idx="12">
                          <c:v>5416</c:v>
                        </c:pt>
                        <c:pt idx="13">
                          <c:v>5393</c:v>
                        </c:pt>
                        <c:pt idx="14">
                          <c:v>5907</c:v>
                        </c:pt>
                        <c:pt idx="15">
                          <c:v>5768</c:v>
                        </c:pt>
                        <c:pt idx="16">
                          <c:v>6107</c:v>
                        </c:pt>
                        <c:pt idx="17">
                          <c:v>6016</c:v>
                        </c:pt>
                        <c:pt idx="18">
                          <c:v>6131</c:v>
                        </c:pt>
                        <c:pt idx="19">
                          <c:v>6499</c:v>
                        </c:pt>
                        <c:pt idx="20">
                          <c:v>6249</c:v>
                        </c:pt>
                        <c:pt idx="21">
                          <c:v>6472</c:v>
                        </c:pt>
                        <c:pt idx="22">
                          <c:v>6946</c:v>
                        </c:pt>
                        <c:pt idx="23">
                          <c:v>7615</c:v>
                        </c:pt>
                        <c:pt idx="24">
                          <c:v>5876</c:v>
                        </c:pt>
                        <c:pt idx="25">
                          <c:v>5818</c:v>
                        </c:pt>
                        <c:pt idx="26">
                          <c:v>6342</c:v>
                        </c:pt>
                        <c:pt idx="27">
                          <c:v>6143</c:v>
                        </c:pt>
                        <c:pt idx="28">
                          <c:v>6442</c:v>
                        </c:pt>
                        <c:pt idx="29">
                          <c:v>6407</c:v>
                        </c:pt>
                        <c:pt idx="30">
                          <c:v>6545</c:v>
                        </c:pt>
                        <c:pt idx="31">
                          <c:v>6758</c:v>
                        </c:pt>
                        <c:pt idx="32">
                          <c:v>6485</c:v>
                        </c:pt>
                        <c:pt idx="33">
                          <c:v>6805</c:v>
                        </c:pt>
                        <c:pt idx="34">
                          <c:v>7361</c:v>
                        </c:pt>
                        <c:pt idx="35">
                          <c:v>8079</c:v>
                        </c:pt>
                        <c:pt idx="36">
                          <c:v>6061</c:v>
                        </c:pt>
                        <c:pt idx="37">
                          <c:v>6187</c:v>
                        </c:pt>
                        <c:pt idx="38">
                          <c:v>6792</c:v>
                        </c:pt>
                        <c:pt idx="39">
                          <c:v>6587</c:v>
                        </c:pt>
                        <c:pt idx="40">
                          <c:v>6918</c:v>
                        </c:pt>
                        <c:pt idx="41">
                          <c:v>6920</c:v>
                        </c:pt>
                        <c:pt idx="42">
                          <c:v>7030</c:v>
                        </c:pt>
                        <c:pt idx="43">
                          <c:v>7491</c:v>
                        </c:pt>
                        <c:pt idx="44">
                          <c:v>7305</c:v>
                        </c:pt>
                        <c:pt idx="45">
                          <c:v>7571</c:v>
                        </c:pt>
                        <c:pt idx="46">
                          <c:v>8013</c:v>
                        </c:pt>
                        <c:pt idx="47">
                          <c:v>8727</c:v>
                        </c:pt>
                        <c:pt idx="48">
                          <c:v>6776</c:v>
                        </c:pt>
                        <c:pt idx="49">
                          <c:v>6847</c:v>
                        </c:pt>
                        <c:pt idx="50">
                          <c:v>7531</c:v>
                        </c:pt>
                        <c:pt idx="51">
                          <c:v>7333</c:v>
                        </c:pt>
                        <c:pt idx="52">
                          <c:v>7685</c:v>
                        </c:pt>
                        <c:pt idx="53">
                          <c:v>7518</c:v>
                        </c:pt>
                        <c:pt idx="54">
                          <c:v>7672</c:v>
                        </c:pt>
                        <c:pt idx="55">
                          <c:v>7992</c:v>
                        </c:pt>
                        <c:pt idx="56">
                          <c:v>7645</c:v>
                        </c:pt>
                        <c:pt idx="57">
                          <c:v>7923</c:v>
                        </c:pt>
                        <c:pt idx="58">
                          <c:v>8297</c:v>
                        </c:pt>
                        <c:pt idx="59">
                          <c:v>8537</c:v>
                        </c:pt>
                        <c:pt idx="60">
                          <c:v>7005</c:v>
                        </c:pt>
                        <c:pt idx="61">
                          <c:v>6855</c:v>
                        </c:pt>
                        <c:pt idx="62">
                          <c:v>7420</c:v>
                        </c:pt>
                        <c:pt idx="63">
                          <c:v>7183</c:v>
                        </c:pt>
                        <c:pt idx="64">
                          <c:v>7554</c:v>
                        </c:pt>
                        <c:pt idx="65">
                          <c:v>7475</c:v>
                        </c:pt>
                        <c:pt idx="66">
                          <c:v>7687</c:v>
                        </c:pt>
                        <c:pt idx="67">
                          <c:v>7922</c:v>
                        </c:pt>
                        <c:pt idx="68">
                          <c:v>7426</c:v>
                        </c:pt>
                        <c:pt idx="69">
                          <c:v>7736</c:v>
                        </c:pt>
                        <c:pt idx="70">
                          <c:v>8483</c:v>
                        </c:pt>
                        <c:pt idx="71">
                          <c:v>9329</c:v>
                        </c:pt>
                        <c:pt idx="72">
                          <c:v>7120</c:v>
                        </c:pt>
                        <c:pt idx="73">
                          <c:v>7124</c:v>
                        </c:pt>
                        <c:pt idx="74">
                          <c:v>7817</c:v>
                        </c:pt>
                        <c:pt idx="75">
                          <c:v>7538</c:v>
                        </c:pt>
                        <c:pt idx="76">
                          <c:v>7921</c:v>
                        </c:pt>
                        <c:pt idx="77">
                          <c:v>7757</c:v>
                        </c:pt>
                        <c:pt idx="78">
                          <c:v>7816</c:v>
                        </c:pt>
                        <c:pt idx="79">
                          <c:v>8208</c:v>
                        </c:pt>
                        <c:pt idx="80">
                          <c:v>7828</c:v>
                        </c:pt>
                      </c:lvl>
                      <c:lvl>
                        <c:pt idx="0">
                          <c:v>Jan-96</c:v>
                        </c:pt>
                        <c:pt idx="1">
                          <c:v>Feb-96</c:v>
                        </c:pt>
                        <c:pt idx="2">
                          <c:v>Mar-96</c:v>
                        </c:pt>
                        <c:pt idx="3">
                          <c:v>Apr-96</c:v>
                        </c:pt>
                        <c:pt idx="4">
                          <c:v>May-96</c:v>
                        </c:pt>
                        <c:pt idx="5">
                          <c:v>Jun-96</c:v>
                        </c:pt>
                        <c:pt idx="6">
                          <c:v>Jul-96</c:v>
                        </c:pt>
                        <c:pt idx="7">
                          <c:v>Aug-96</c:v>
                        </c:pt>
                        <c:pt idx="8">
                          <c:v>Sep-96</c:v>
                        </c:pt>
                        <c:pt idx="9">
                          <c:v>Oct-96</c:v>
                        </c:pt>
                        <c:pt idx="10">
                          <c:v>Nov-96</c:v>
                        </c:pt>
                        <c:pt idx="11">
                          <c:v>Dec-96</c:v>
                        </c:pt>
                        <c:pt idx="12">
                          <c:v>Jan-97</c:v>
                        </c:pt>
                        <c:pt idx="13">
                          <c:v>Feb-97</c:v>
                        </c:pt>
                        <c:pt idx="14">
                          <c:v>Mar-97</c:v>
                        </c:pt>
                        <c:pt idx="15">
                          <c:v>Apr-97</c:v>
                        </c:pt>
                        <c:pt idx="16">
                          <c:v>May-97</c:v>
                        </c:pt>
                        <c:pt idx="17">
                          <c:v>Jun-97</c:v>
                        </c:pt>
                        <c:pt idx="18">
                          <c:v>Jul-97</c:v>
                        </c:pt>
                        <c:pt idx="19">
                          <c:v>Aug-97</c:v>
                        </c:pt>
                        <c:pt idx="20">
                          <c:v>Sep-97</c:v>
                        </c:pt>
                        <c:pt idx="21">
                          <c:v>Oct-97</c:v>
                        </c:pt>
                        <c:pt idx="22">
                          <c:v>Nov-97</c:v>
                        </c:pt>
                        <c:pt idx="23">
                          <c:v>Dec-97</c:v>
                        </c:pt>
                        <c:pt idx="24">
                          <c:v>Jan-98</c:v>
                        </c:pt>
                        <c:pt idx="25">
                          <c:v>Feb-98</c:v>
                        </c:pt>
                        <c:pt idx="26">
                          <c:v>Mar-98</c:v>
                        </c:pt>
                        <c:pt idx="27">
                          <c:v>Apr-98</c:v>
                        </c:pt>
                        <c:pt idx="28">
                          <c:v>May-98</c:v>
                        </c:pt>
                        <c:pt idx="29">
                          <c:v>Jun-98</c:v>
                        </c:pt>
                        <c:pt idx="30">
                          <c:v>Jul-98</c:v>
                        </c:pt>
                        <c:pt idx="31">
                          <c:v>Aug-98</c:v>
                        </c:pt>
                        <c:pt idx="32">
                          <c:v>Sep-98</c:v>
                        </c:pt>
                        <c:pt idx="33">
                          <c:v>Oct-98</c:v>
                        </c:pt>
                        <c:pt idx="34">
                          <c:v>Nov-98</c:v>
                        </c:pt>
                        <c:pt idx="35">
                          <c:v>Dec-98</c:v>
                        </c:pt>
                        <c:pt idx="36">
                          <c:v>Jan-99</c:v>
                        </c:pt>
                        <c:pt idx="37">
                          <c:v>Feb-99</c:v>
                        </c:pt>
                        <c:pt idx="38">
                          <c:v>Mar-99</c:v>
                        </c:pt>
                        <c:pt idx="39">
                          <c:v>Apr-99</c:v>
                        </c:pt>
                        <c:pt idx="40">
                          <c:v>May-99</c:v>
                        </c:pt>
                        <c:pt idx="41">
                          <c:v>Jun-99</c:v>
                        </c:pt>
                        <c:pt idx="42">
                          <c:v>Jul-99</c:v>
                        </c:pt>
                        <c:pt idx="43">
                          <c:v>Aug-99</c:v>
                        </c:pt>
                        <c:pt idx="44">
                          <c:v>Sep-99</c:v>
                        </c:pt>
                        <c:pt idx="45">
                          <c:v>Oct-99</c:v>
                        </c:pt>
                        <c:pt idx="46">
                          <c:v>Nov-99</c:v>
                        </c:pt>
                        <c:pt idx="47">
                          <c:v>Dec-99</c:v>
                        </c:pt>
                        <c:pt idx="48">
                          <c:v>Jan-00</c:v>
                        </c:pt>
                        <c:pt idx="49">
                          <c:v>Feb-00</c:v>
                        </c:pt>
                        <c:pt idx="50">
                          <c:v>Mar-00</c:v>
                        </c:pt>
                        <c:pt idx="51">
                          <c:v>Apr-00</c:v>
                        </c:pt>
                        <c:pt idx="52">
                          <c:v>May-00</c:v>
                        </c:pt>
                        <c:pt idx="53">
                          <c:v>Jun-00</c:v>
                        </c:pt>
                        <c:pt idx="54">
                          <c:v>Jul-00</c:v>
                        </c:pt>
                        <c:pt idx="55">
                          <c:v>Aug-00</c:v>
                        </c:pt>
                        <c:pt idx="56">
                          <c:v>Sep-00</c:v>
                        </c:pt>
                        <c:pt idx="57">
                          <c:v>Oct-00</c:v>
                        </c:pt>
                        <c:pt idx="58">
                          <c:v>Nov-00</c:v>
                        </c:pt>
                        <c:pt idx="59">
                          <c:v>Dec-00</c:v>
                        </c:pt>
                        <c:pt idx="60">
                          <c:v>Jan-01</c:v>
                        </c:pt>
                        <c:pt idx="61">
                          <c:v>Feb-01</c:v>
                        </c:pt>
                        <c:pt idx="62">
                          <c:v>Mar-01</c:v>
                        </c:pt>
                        <c:pt idx="63">
                          <c:v>Apr-01</c:v>
                        </c:pt>
                        <c:pt idx="64">
                          <c:v>May-01</c:v>
                        </c:pt>
                        <c:pt idx="65">
                          <c:v>Jun-01</c:v>
                        </c:pt>
                        <c:pt idx="66">
                          <c:v>Jul-01</c:v>
                        </c:pt>
                        <c:pt idx="67">
                          <c:v>Aug-01</c:v>
                        </c:pt>
                        <c:pt idx="68">
                          <c:v>Sep-01</c:v>
                        </c:pt>
                        <c:pt idx="69">
                          <c:v>Oct-01</c:v>
                        </c:pt>
                        <c:pt idx="70">
                          <c:v>Nov-01</c:v>
                        </c:pt>
                        <c:pt idx="71">
                          <c:v>Dec-01</c:v>
                        </c:pt>
                        <c:pt idx="72">
                          <c:v>Jan-02</c:v>
                        </c:pt>
                        <c:pt idx="73">
                          <c:v>Feb-02</c:v>
                        </c:pt>
                        <c:pt idx="74">
                          <c:v>Mar-02</c:v>
                        </c:pt>
                        <c:pt idx="75">
                          <c:v>Apr-02</c:v>
                        </c:pt>
                        <c:pt idx="76">
                          <c:v>May-02</c:v>
                        </c:pt>
                        <c:pt idx="77">
                          <c:v>Jun-02</c:v>
                        </c:pt>
                        <c:pt idx="78">
                          <c:v>Jul-02</c:v>
                        </c:pt>
                        <c:pt idx="79">
                          <c:v>Aug-02</c:v>
                        </c:pt>
                        <c:pt idx="80">
                          <c:v>Sep-02</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lvl>
                    </c:multiLvlStrCache>
                  </c:multiLvlStrRef>
                </c:xVal>
                <c:yVal>
                  <c:numRef>
                    <c:extLst>
                      <c:ext uri="{02D57815-91ED-43cb-92C2-25804820EDAC}">
                        <c15:formulaRef>
                          <c15:sqref>'Time Series'!$D$15:$D$95</c15:sqref>
                        </c15:formulaRef>
                      </c:ext>
                    </c:extLst>
                    <c:numCache>
                      <c:formatCode>General</c:formatCode>
                      <c:ptCount val="81"/>
                      <c:pt idx="0">
                        <c:v>5638.1285757302012</c:v>
                      </c:pt>
                      <c:pt idx="1">
                        <c:v>5670.5657934357114</c:v>
                      </c:pt>
                      <c:pt idx="2">
                        <c:v>5703.0030111412225</c:v>
                      </c:pt>
                      <c:pt idx="3">
                        <c:v>5735.4402288467327</c:v>
                      </c:pt>
                      <c:pt idx="4">
                        <c:v>5767.8774465522429</c:v>
                      </c:pt>
                      <c:pt idx="5">
                        <c:v>5800.3146642577531</c:v>
                      </c:pt>
                      <c:pt idx="6">
                        <c:v>5832.7518819632642</c:v>
                      </c:pt>
                      <c:pt idx="7">
                        <c:v>5865.1890996687744</c:v>
                      </c:pt>
                      <c:pt idx="8">
                        <c:v>5897.6263173742846</c:v>
                      </c:pt>
                      <c:pt idx="9">
                        <c:v>5930.0635350797947</c:v>
                      </c:pt>
                      <c:pt idx="10">
                        <c:v>5962.5007527853049</c:v>
                      </c:pt>
                      <c:pt idx="11">
                        <c:v>5994.937970490816</c:v>
                      </c:pt>
                      <c:pt idx="12">
                        <c:v>6027.3751881963262</c:v>
                      </c:pt>
                      <c:pt idx="13">
                        <c:v>6059.8124059018364</c:v>
                      </c:pt>
                      <c:pt idx="14">
                        <c:v>6092.2496236073466</c:v>
                      </c:pt>
                      <c:pt idx="15">
                        <c:v>6124.6868413128577</c:v>
                      </c:pt>
                      <c:pt idx="16">
                        <c:v>6157.1240590183679</c:v>
                      </c:pt>
                      <c:pt idx="17">
                        <c:v>6189.5612767238781</c:v>
                      </c:pt>
                      <c:pt idx="18">
                        <c:v>6221.9984944293883</c:v>
                      </c:pt>
                      <c:pt idx="19">
                        <c:v>6254.4357121348985</c:v>
                      </c:pt>
                      <c:pt idx="20">
                        <c:v>6286.8729298404096</c:v>
                      </c:pt>
                      <c:pt idx="21">
                        <c:v>6319.3101475459198</c:v>
                      </c:pt>
                      <c:pt idx="22">
                        <c:v>6351.74736525143</c:v>
                      </c:pt>
                      <c:pt idx="23">
                        <c:v>6384.1845829569411</c:v>
                      </c:pt>
                      <c:pt idx="24">
                        <c:v>6416.6218006624513</c:v>
                      </c:pt>
                      <c:pt idx="25">
                        <c:v>6449.0590183679615</c:v>
                      </c:pt>
                      <c:pt idx="26">
                        <c:v>6481.4962360734717</c:v>
                      </c:pt>
                      <c:pt idx="27">
                        <c:v>6513.9334537789819</c:v>
                      </c:pt>
                      <c:pt idx="28">
                        <c:v>6546.370671484493</c:v>
                      </c:pt>
                      <c:pt idx="29">
                        <c:v>6578.8078891900032</c:v>
                      </c:pt>
                      <c:pt idx="30">
                        <c:v>6611.2451068955133</c:v>
                      </c:pt>
                      <c:pt idx="31">
                        <c:v>6643.6823246010235</c:v>
                      </c:pt>
                      <c:pt idx="32">
                        <c:v>6676.1195423065346</c:v>
                      </c:pt>
                      <c:pt idx="33">
                        <c:v>6708.5567600120448</c:v>
                      </c:pt>
                      <c:pt idx="34">
                        <c:v>6740.993977717555</c:v>
                      </c:pt>
                      <c:pt idx="35">
                        <c:v>6773.4311954230652</c:v>
                      </c:pt>
                      <c:pt idx="36">
                        <c:v>6805.8684131285754</c:v>
                      </c:pt>
                      <c:pt idx="37">
                        <c:v>6838.3056308340856</c:v>
                      </c:pt>
                      <c:pt idx="38">
                        <c:v>6870.7428485395967</c:v>
                      </c:pt>
                      <c:pt idx="39">
                        <c:v>6903.1800662451069</c:v>
                      </c:pt>
                      <c:pt idx="40">
                        <c:v>6935.6172839506171</c:v>
                      </c:pt>
                      <c:pt idx="41">
                        <c:v>6968.0545016561282</c:v>
                      </c:pt>
                      <c:pt idx="42">
                        <c:v>7000.4917193616384</c:v>
                      </c:pt>
                      <c:pt idx="43">
                        <c:v>7032.9289370671486</c:v>
                      </c:pt>
                      <c:pt idx="44">
                        <c:v>7065.3661547726588</c:v>
                      </c:pt>
                      <c:pt idx="45">
                        <c:v>7097.803372478169</c:v>
                      </c:pt>
                      <c:pt idx="46">
                        <c:v>7130.2405901836801</c:v>
                      </c:pt>
                      <c:pt idx="47">
                        <c:v>7162.6778078891903</c:v>
                      </c:pt>
                      <c:pt idx="48">
                        <c:v>7195.1150255947005</c:v>
                      </c:pt>
                      <c:pt idx="49">
                        <c:v>7227.5522433002106</c:v>
                      </c:pt>
                      <c:pt idx="50">
                        <c:v>7259.9894610057218</c:v>
                      </c:pt>
                      <c:pt idx="51">
                        <c:v>7292.4266787112319</c:v>
                      </c:pt>
                      <c:pt idx="52">
                        <c:v>7324.8638964167421</c:v>
                      </c:pt>
                      <c:pt idx="53">
                        <c:v>7357.3011141222523</c:v>
                      </c:pt>
                      <c:pt idx="54">
                        <c:v>7389.7383318277625</c:v>
                      </c:pt>
                      <c:pt idx="55">
                        <c:v>7422.1755495332736</c:v>
                      </c:pt>
                      <c:pt idx="56">
                        <c:v>7454.6127672387838</c:v>
                      </c:pt>
                      <c:pt idx="57">
                        <c:v>7487.049984944294</c:v>
                      </c:pt>
                      <c:pt idx="58">
                        <c:v>7519.4872026498042</c:v>
                      </c:pt>
                      <c:pt idx="59">
                        <c:v>7551.9244203553153</c:v>
                      </c:pt>
                      <c:pt idx="60">
                        <c:v>7584.3616380608255</c:v>
                      </c:pt>
                      <c:pt idx="61">
                        <c:v>7616.7988557663357</c:v>
                      </c:pt>
                      <c:pt idx="62">
                        <c:v>7649.2360734718459</c:v>
                      </c:pt>
                      <c:pt idx="63">
                        <c:v>7681.6732911773561</c:v>
                      </c:pt>
                      <c:pt idx="64">
                        <c:v>7714.1105088828663</c:v>
                      </c:pt>
                      <c:pt idx="65">
                        <c:v>7746.5477265883774</c:v>
                      </c:pt>
                      <c:pt idx="66">
                        <c:v>7778.9849442938876</c:v>
                      </c:pt>
                      <c:pt idx="67">
                        <c:v>7811.4221619993987</c:v>
                      </c:pt>
                      <c:pt idx="68">
                        <c:v>7843.8593797049089</c:v>
                      </c:pt>
                      <c:pt idx="69">
                        <c:v>7876.2965974104191</c:v>
                      </c:pt>
                      <c:pt idx="70">
                        <c:v>7908.7338151159292</c:v>
                      </c:pt>
                      <c:pt idx="71">
                        <c:v>7941.1710328214394</c:v>
                      </c:pt>
                      <c:pt idx="72">
                        <c:v>7973.6082505269496</c:v>
                      </c:pt>
                      <c:pt idx="73">
                        <c:v>8006.0454682324607</c:v>
                      </c:pt>
                      <c:pt idx="74">
                        <c:v>8038.4826859379709</c:v>
                      </c:pt>
                      <c:pt idx="75">
                        <c:v>8070.9199036434811</c:v>
                      </c:pt>
                      <c:pt idx="76">
                        <c:v>8103.3571213489922</c:v>
                      </c:pt>
                      <c:pt idx="77">
                        <c:v>8135.7943390545024</c:v>
                      </c:pt>
                      <c:pt idx="78">
                        <c:v>8168.2315567600126</c:v>
                      </c:pt>
                      <c:pt idx="79">
                        <c:v>8200.6687744655228</c:v>
                      </c:pt>
                      <c:pt idx="80">
                        <c:v>8233.105992171033</c:v>
                      </c:pt>
                    </c:numCache>
                  </c:numRef>
                </c:yVal>
                <c:smooth val="0"/>
              </c15:ser>
            </c15:filteredScatterSeries>
            <c15:filteredScatterSeries>
              <c15:ser>
                <c:idx val="1"/>
                <c:order val="1"/>
                <c:tx>
                  <c:strRef>
                    <c:extLst>
                      <c:ext xmlns:c15="http://schemas.microsoft.com/office/drawing/2012/chart" uri="{02D57815-91ED-43cb-92C2-25804820EDAC}">
                        <c15:formulaRef>
                          <c15:sqref>'Time Series'!$E$14</c15:sqref>
                        </c15:formulaRef>
                      </c:ext>
                    </c:extLst>
                    <c:strCache>
                      <c:ptCount val="1"/>
                      <c:pt idx="0">
                        <c:v>S+I</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multiLvlStrRef>
                    <c:extLst>
                      <c:ext xmlns:c15="http://schemas.microsoft.com/office/drawing/2012/chart" uri="{02D57815-91ED-43cb-92C2-25804820EDAC}">
                        <c15:formulaRef>
                          <c15:sqref>'Time Series'!$A$15:$C$95</c15:sqref>
                        </c15:formulaRef>
                      </c:ext>
                    </c:extLst>
                    <c:multiLvlStrCache>
                      <c:ptCount val="81"/>
                      <c:lvl>
                        <c:pt idx="0">
                          <c:v>4964</c:v>
                        </c:pt>
                        <c:pt idx="1">
                          <c:v>4968</c:v>
                        </c:pt>
                        <c:pt idx="2">
                          <c:v>5601</c:v>
                        </c:pt>
                        <c:pt idx="3">
                          <c:v>5454</c:v>
                        </c:pt>
                        <c:pt idx="4">
                          <c:v>5721</c:v>
                        </c:pt>
                        <c:pt idx="5">
                          <c:v>5690</c:v>
                        </c:pt>
                        <c:pt idx="6">
                          <c:v>5804</c:v>
                        </c:pt>
                        <c:pt idx="7">
                          <c:v>6040</c:v>
                        </c:pt>
                        <c:pt idx="8">
                          <c:v>5843</c:v>
                        </c:pt>
                        <c:pt idx="9">
                          <c:v>6087</c:v>
                        </c:pt>
                        <c:pt idx="10">
                          <c:v>6469</c:v>
                        </c:pt>
                        <c:pt idx="11">
                          <c:v>7002</c:v>
                        </c:pt>
                        <c:pt idx="12">
                          <c:v>5416</c:v>
                        </c:pt>
                        <c:pt idx="13">
                          <c:v>5393</c:v>
                        </c:pt>
                        <c:pt idx="14">
                          <c:v>5907</c:v>
                        </c:pt>
                        <c:pt idx="15">
                          <c:v>5768</c:v>
                        </c:pt>
                        <c:pt idx="16">
                          <c:v>6107</c:v>
                        </c:pt>
                        <c:pt idx="17">
                          <c:v>6016</c:v>
                        </c:pt>
                        <c:pt idx="18">
                          <c:v>6131</c:v>
                        </c:pt>
                        <c:pt idx="19">
                          <c:v>6499</c:v>
                        </c:pt>
                        <c:pt idx="20">
                          <c:v>6249</c:v>
                        </c:pt>
                        <c:pt idx="21">
                          <c:v>6472</c:v>
                        </c:pt>
                        <c:pt idx="22">
                          <c:v>6946</c:v>
                        </c:pt>
                        <c:pt idx="23">
                          <c:v>7615</c:v>
                        </c:pt>
                        <c:pt idx="24">
                          <c:v>5876</c:v>
                        </c:pt>
                        <c:pt idx="25">
                          <c:v>5818</c:v>
                        </c:pt>
                        <c:pt idx="26">
                          <c:v>6342</c:v>
                        </c:pt>
                        <c:pt idx="27">
                          <c:v>6143</c:v>
                        </c:pt>
                        <c:pt idx="28">
                          <c:v>6442</c:v>
                        </c:pt>
                        <c:pt idx="29">
                          <c:v>6407</c:v>
                        </c:pt>
                        <c:pt idx="30">
                          <c:v>6545</c:v>
                        </c:pt>
                        <c:pt idx="31">
                          <c:v>6758</c:v>
                        </c:pt>
                        <c:pt idx="32">
                          <c:v>6485</c:v>
                        </c:pt>
                        <c:pt idx="33">
                          <c:v>6805</c:v>
                        </c:pt>
                        <c:pt idx="34">
                          <c:v>7361</c:v>
                        </c:pt>
                        <c:pt idx="35">
                          <c:v>8079</c:v>
                        </c:pt>
                        <c:pt idx="36">
                          <c:v>6061</c:v>
                        </c:pt>
                        <c:pt idx="37">
                          <c:v>6187</c:v>
                        </c:pt>
                        <c:pt idx="38">
                          <c:v>6792</c:v>
                        </c:pt>
                        <c:pt idx="39">
                          <c:v>6587</c:v>
                        </c:pt>
                        <c:pt idx="40">
                          <c:v>6918</c:v>
                        </c:pt>
                        <c:pt idx="41">
                          <c:v>6920</c:v>
                        </c:pt>
                        <c:pt idx="42">
                          <c:v>7030</c:v>
                        </c:pt>
                        <c:pt idx="43">
                          <c:v>7491</c:v>
                        </c:pt>
                        <c:pt idx="44">
                          <c:v>7305</c:v>
                        </c:pt>
                        <c:pt idx="45">
                          <c:v>7571</c:v>
                        </c:pt>
                        <c:pt idx="46">
                          <c:v>8013</c:v>
                        </c:pt>
                        <c:pt idx="47">
                          <c:v>8727</c:v>
                        </c:pt>
                        <c:pt idx="48">
                          <c:v>6776</c:v>
                        </c:pt>
                        <c:pt idx="49">
                          <c:v>6847</c:v>
                        </c:pt>
                        <c:pt idx="50">
                          <c:v>7531</c:v>
                        </c:pt>
                        <c:pt idx="51">
                          <c:v>7333</c:v>
                        </c:pt>
                        <c:pt idx="52">
                          <c:v>7685</c:v>
                        </c:pt>
                        <c:pt idx="53">
                          <c:v>7518</c:v>
                        </c:pt>
                        <c:pt idx="54">
                          <c:v>7672</c:v>
                        </c:pt>
                        <c:pt idx="55">
                          <c:v>7992</c:v>
                        </c:pt>
                        <c:pt idx="56">
                          <c:v>7645</c:v>
                        </c:pt>
                        <c:pt idx="57">
                          <c:v>7923</c:v>
                        </c:pt>
                        <c:pt idx="58">
                          <c:v>8297</c:v>
                        </c:pt>
                        <c:pt idx="59">
                          <c:v>8537</c:v>
                        </c:pt>
                        <c:pt idx="60">
                          <c:v>7005</c:v>
                        </c:pt>
                        <c:pt idx="61">
                          <c:v>6855</c:v>
                        </c:pt>
                        <c:pt idx="62">
                          <c:v>7420</c:v>
                        </c:pt>
                        <c:pt idx="63">
                          <c:v>7183</c:v>
                        </c:pt>
                        <c:pt idx="64">
                          <c:v>7554</c:v>
                        </c:pt>
                        <c:pt idx="65">
                          <c:v>7475</c:v>
                        </c:pt>
                        <c:pt idx="66">
                          <c:v>7687</c:v>
                        </c:pt>
                        <c:pt idx="67">
                          <c:v>7922</c:v>
                        </c:pt>
                        <c:pt idx="68">
                          <c:v>7426</c:v>
                        </c:pt>
                        <c:pt idx="69">
                          <c:v>7736</c:v>
                        </c:pt>
                        <c:pt idx="70">
                          <c:v>8483</c:v>
                        </c:pt>
                        <c:pt idx="71">
                          <c:v>9329</c:v>
                        </c:pt>
                        <c:pt idx="72">
                          <c:v>7120</c:v>
                        </c:pt>
                        <c:pt idx="73">
                          <c:v>7124</c:v>
                        </c:pt>
                        <c:pt idx="74">
                          <c:v>7817</c:v>
                        </c:pt>
                        <c:pt idx="75">
                          <c:v>7538</c:v>
                        </c:pt>
                        <c:pt idx="76">
                          <c:v>7921</c:v>
                        </c:pt>
                        <c:pt idx="77">
                          <c:v>7757</c:v>
                        </c:pt>
                        <c:pt idx="78">
                          <c:v>7816</c:v>
                        </c:pt>
                        <c:pt idx="79">
                          <c:v>8208</c:v>
                        </c:pt>
                        <c:pt idx="80">
                          <c:v>7828</c:v>
                        </c:pt>
                      </c:lvl>
                      <c:lvl>
                        <c:pt idx="0">
                          <c:v>Jan-96</c:v>
                        </c:pt>
                        <c:pt idx="1">
                          <c:v>Feb-96</c:v>
                        </c:pt>
                        <c:pt idx="2">
                          <c:v>Mar-96</c:v>
                        </c:pt>
                        <c:pt idx="3">
                          <c:v>Apr-96</c:v>
                        </c:pt>
                        <c:pt idx="4">
                          <c:v>May-96</c:v>
                        </c:pt>
                        <c:pt idx="5">
                          <c:v>Jun-96</c:v>
                        </c:pt>
                        <c:pt idx="6">
                          <c:v>Jul-96</c:v>
                        </c:pt>
                        <c:pt idx="7">
                          <c:v>Aug-96</c:v>
                        </c:pt>
                        <c:pt idx="8">
                          <c:v>Sep-96</c:v>
                        </c:pt>
                        <c:pt idx="9">
                          <c:v>Oct-96</c:v>
                        </c:pt>
                        <c:pt idx="10">
                          <c:v>Nov-96</c:v>
                        </c:pt>
                        <c:pt idx="11">
                          <c:v>Dec-96</c:v>
                        </c:pt>
                        <c:pt idx="12">
                          <c:v>Jan-97</c:v>
                        </c:pt>
                        <c:pt idx="13">
                          <c:v>Feb-97</c:v>
                        </c:pt>
                        <c:pt idx="14">
                          <c:v>Mar-97</c:v>
                        </c:pt>
                        <c:pt idx="15">
                          <c:v>Apr-97</c:v>
                        </c:pt>
                        <c:pt idx="16">
                          <c:v>May-97</c:v>
                        </c:pt>
                        <c:pt idx="17">
                          <c:v>Jun-97</c:v>
                        </c:pt>
                        <c:pt idx="18">
                          <c:v>Jul-97</c:v>
                        </c:pt>
                        <c:pt idx="19">
                          <c:v>Aug-97</c:v>
                        </c:pt>
                        <c:pt idx="20">
                          <c:v>Sep-97</c:v>
                        </c:pt>
                        <c:pt idx="21">
                          <c:v>Oct-97</c:v>
                        </c:pt>
                        <c:pt idx="22">
                          <c:v>Nov-97</c:v>
                        </c:pt>
                        <c:pt idx="23">
                          <c:v>Dec-97</c:v>
                        </c:pt>
                        <c:pt idx="24">
                          <c:v>Jan-98</c:v>
                        </c:pt>
                        <c:pt idx="25">
                          <c:v>Feb-98</c:v>
                        </c:pt>
                        <c:pt idx="26">
                          <c:v>Mar-98</c:v>
                        </c:pt>
                        <c:pt idx="27">
                          <c:v>Apr-98</c:v>
                        </c:pt>
                        <c:pt idx="28">
                          <c:v>May-98</c:v>
                        </c:pt>
                        <c:pt idx="29">
                          <c:v>Jun-98</c:v>
                        </c:pt>
                        <c:pt idx="30">
                          <c:v>Jul-98</c:v>
                        </c:pt>
                        <c:pt idx="31">
                          <c:v>Aug-98</c:v>
                        </c:pt>
                        <c:pt idx="32">
                          <c:v>Sep-98</c:v>
                        </c:pt>
                        <c:pt idx="33">
                          <c:v>Oct-98</c:v>
                        </c:pt>
                        <c:pt idx="34">
                          <c:v>Nov-98</c:v>
                        </c:pt>
                        <c:pt idx="35">
                          <c:v>Dec-98</c:v>
                        </c:pt>
                        <c:pt idx="36">
                          <c:v>Jan-99</c:v>
                        </c:pt>
                        <c:pt idx="37">
                          <c:v>Feb-99</c:v>
                        </c:pt>
                        <c:pt idx="38">
                          <c:v>Mar-99</c:v>
                        </c:pt>
                        <c:pt idx="39">
                          <c:v>Apr-99</c:v>
                        </c:pt>
                        <c:pt idx="40">
                          <c:v>May-99</c:v>
                        </c:pt>
                        <c:pt idx="41">
                          <c:v>Jun-99</c:v>
                        </c:pt>
                        <c:pt idx="42">
                          <c:v>Jul-99</c:v>
                        </c:pt>
                        <c:pt idx="43">
                          <c:v>Aug-99</c:v>
                        </c:pt>
                        <c:pt idx="44">
                          <c:v>Sep-99</c:v>
                        </c:pt>
                        <c:pt idx="45">
                          <c:v>Oct-99</c:v>
                        </c:pt>
                        <c:pt idx="46">
                          <c:v>Nov-99</c:v>
                        </c:pt>
                        <c:pt idx="47">
                          <c:v>Dec-99</c:v>
                        </c:pt>
                        <c:pt idx="48">
                          <c:v>Jan-00</c:v>
                        </c:pt>
                        <c:pt idx="49">
                          <c:v>Feb-00</c:v>
                        </c:pt>
                        <c:pt idx="50">
                          <c:v>Mar-00</c:v>
                        </c:pt>
                        <c:pt idx="51">
                          <c:v>Apr-00</c:v>
                        </c:pt>
                        <c:pt idx="52">
                          <c:v>May-00</c:v>
                        </c:pt>
                        <c:pt idx="53">
                          <c:v>Jun-00</c:v>
                        </c:pt>
                        <c:pt idx="54">
                          <c:v>Jul-00</c:v>
                        </c:pt>
                        <c:pt idx="55">
                          <c:v>Aug-00</c:v>
                        </c:pt>
                        <c:pt idx="56">
                          <c:v>Sep-00</c:v>
                        </c:pt>
                        <c:pt idx="57">
                          <c:v>Oct-00</c:v>
                        </c:pt>
                        <c:pt idx="58">
                          <c:v>Nov-00</c:v>
                        </c:pt>
                        <c:pt idx="59">
                          <c:v>Dec-00</c:v>
                        </c:pt>
                        <c:pt idx="60">
                          <c:v>Jan-01</c:v>
                        </c:pt>
                        <c:pt idx="61">
                          <c:v>Feb-01</c:v>
                        </c:pt>
                        <c:pt idx="62">
                          <c:v>Mar-01</c:v>
                        </c:pt>
                        <c:pt idx="63">
                          <c:v>Apr-01</c:v>
                        </c:pt>
                        <c:pt idx="64">
                          <c:v>May-01</c:v>
                        </c:pt>
                        <c:pt idx="65">
                          <c:v>Jun-01</c:v>
                        </c:pt>
                        <c:pt idx="66">
                          <c:v>Jul-01</c:v>
                        </c:pt>
                        <c:pt idx="67">
                          <c:v>Aug-01</c:v>
                        </c:pt>
                        <c:pt idx="68">
                          <c:v>Sep-01</c:v>
                        </c:pt>
                        <c:pt idx="69">
                          <c:v>Oct-01</c:v>
                        </c:pt>
                        <c:pt idx="70">
                          <c:v>Nov-01</c:v>
                        </c:pt>
                        <c:pt idx="71">
                          <c:v>Dec-01</c:v>
                        </c:pt>
                        <c:pt idx="72">
                          <c:v>Jan-02</c:v>
                        </c:pt>
                        <c:pt idx="73">
                          <c:v>Feb-02</c:v>
                        </c:pt>
                        <c:pt idx="74">
                          <c:v>Mar-02</c:v>
                        </c:pt>
                        <c:pt idx="75">
                          <c:v>Apr-02</c:v>
                        </c:pt>
                        <c:pt idx="76">
                          <c:v>May-02</c:v>
                        </c:pt>
                        <c:pt idx="77">
                          <c:v>Jun-02</c:v>
                        </c:pt>
                        <c:pt idx="78">
                          <c:v>Jul-02</c:v>
                        </c:pt>
                        <c:pt idx="79">
                          <c:v>Aug-02</c:v>
                        </c:pt>
                        <c:pt idx="80">
                          <c:v>Sep-02</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lvl>
                    </c:multiLvlStrCache>
                  </c:multiLvlStrRef>
                </c:xVal>
                <c:yVal>
                  <c:numRef>
                    <c:extLst>
                      <c:ext xmlns:c15="http://schemas.microsoft.com/office/drawing/2012/chart" uri="{02D57815-91ED-43cb-92C2-25804820EDAC}">
                        <c15:formulaRef>
                          <c15:sqref>'Time Series'!$E$15:$E$95</c15:sqref>
                        </c15:formulaRef>
                      </c:ext>
                    </c:extLst>
                    <c:numCache>
                      <c:formatCode>General</c:formatCode>
                      <c:ptCount val="81"/>
                      <c:pt idx="0">
                        <c:v>-674.12857573020119</c:v>
                      </c:pt>
                      <c:pt idx="1">
                        <c:v>-702.56579343571138</c:v>
                      </c:pt>
                      <c:pt idx="2">
                        <c:v>-102.00301114122249</c:v>
                      </c:pt>
                      <c:pt idx="3">
                        <c:v>-281.44022884673268</c:v>
                      </c:pt>
                      <c:pt idx="4">
                        <c:v>-46.877446552242873</c:v>
                      </c:pt>
                      <c:pt idx="5">
                        <c:v>-110.31466425775307</c:v>
                      </c:pt>
                      <c:pt idx="6">
                        <c:v>-28.751881963264168</c:v>
                      </c:pt>
                      <c:pt idx="7">
                        <c:v>174.81090033122564</c:v>
                      </c:pt>
                      <c:pt idx="8">
                        <c:v>-54.626317374284554</c:v>
                      </c:pt>
                      <c:pt idx="9">
                        <c:v>156.93646492020525</c:v>
                      </c:pt>
                      <c:pt idx="10">
                        <c:v>506.49924721469506</c:v>
                      </c:pt>
                      <c:pt idx="11">
                        <c:v>1007.062029509184</c:v>
                      </c:pt>
                      <c:pt idx="12">
                        <c:v>-611.37518819632623</c:v>
                      </c:pt>
                      <c:pt idx="13">
                        <c:v>-666.81240590183643</c:v>
                      </c:pt>
                      <c:pt idx="14">
                        <c:v>-185.24962360734662</c:v>
                      </c:pt>
                      <c:pt idx="15">
                        <c:v>-356.68684131285772</c:v>
                      </c:pt>
                      <c:pt idx="16">
                        <c:v>-50.124059018367916</c:v>
                      </c:pt>
                      <c:pt idx="17">
                        <c:v>-173.56127672387811</c:v>
                      </c:pt>
                      <c:pt idx="18">
                        <c:v>-90.998494429388302</c:v>
                      </c:pt>
                      <c:pt idx="19">
                        <c:v>244.56428786510151</c:v>
                      </c:pt>
                      <c:pt idx="20">
                        <c:v>-37.872929840409597</c:v>
                      </c:pt>
                      <c:pt idx="21">
                        <c:v>152.68985245408021</c:v>
                      </c:pt>
                      <c:pt idx="22">
                        <c:v>594.25263474857002</c:v>
                      </c:pt>
                      <c:pt idx="23">
                        <c:v>1230.8154170430589</c:v>
                      </c:pt>
                      <c:pt idx="24">
                        <c:v>-540.62180066245128</c:v>
                      </c:pt>
                      <c:pt idx="25">
                        <c:v>-631.05901836796147</c:v>
                      </c:pt>
                      <c:pt idx="26">
                        <c:v>-139.49623607347166</c:v>
                      </c:pt>
                      <c:pt idx="27">
                        <c:v>-370.93345377898186</c:v>
                      </c:pt>
                      <c:pt idx="28">
                        <c:v>-104.37067148449296</c:v>
                      </c:pt>
                      <c:pt idx="29">
                        <c:v>-171.80788919000315</c:v>
                      </c:pt>
                      <c:pt idx="30">
                        <c:v>-66.245106895513345</c:v>
                      </c:pt>
                      <c:pt idx="31">
                        <c:v>114.31767539897646</c:v>
                      </c:pt>
                      <c:pt idx="32">
                        <c:v>-191.11954230653464</c:v>
                      </c:pt>
                      <c:pt idx="33">
                        <c:v>96.443239987955167</c:v>
                      </c:pt>
                      <c:pt idx="34">
                        <c:v>620.00602228244497</c:v>
                      </c:pt>
                      <c:pt idx="35">
                        <c:v>1305.5688045769348</c:v>
                      </c:pt>
                      <c:pt idx="36">
                        <c:v>-744.86841312857541</c:v>
                      </c:pt>
                      <c:pt idx="37">
                        <c:v>-651.3056308340856</c:v>
                      </c:pt>
                      <c:pt idx="38">
                        <c:v>-78.742848539596707</c:v>
                      </c:pt>
                      <c:pt idx="39">
                        <c:v>-316.1800662451069</c:v>
                      </c:pt>
                      <c:pt idx="40">
                        <c:v>-17.617283950617093</c:v>
                      </c:pt>
                      <c:pt idx="41">
                        <c:v>-48.054501656128195</c:v>
                      </c:pt>
                      <c:pt idx="42">
                        <c:v>29.508280638361612</c:v>
                      </c:pt>
                      <c:pt idx="43">
                        <c:v>458.07106293285142</c:v>
                      </c:pt>
                      <c:pt idx="44">
                        <c:v>239.63384522734123</c:v>
                      </c:pt>
                      <c:pt idx="45">
                        <c:v>473.19662752183103</c:v>
                      </c:pt>
                      <c:pt idx="46">
                        <c:v>882.75940981631993</c:v>
                      </c:pt>
                      <c:pt idx="47">
                        <c:v>1564.3221921108097</c:v>
                      </c:pt>
                      <c:pt idx="48">
                        <c:v>-419.11502559470046</c:v>
                      </c:pt>
                      <c:pt idx="49">
                        <c:v>-380.55224330021065</c:v>
                      </c:pt>
                      <c:pt idx="50">
                        <c:v>271.01053899427825</c:v>
                      </c:pt>
                      <c:pt idx="51">
                        <c:v>40.573321288768057</c:v>
                      </c:pt>
                      <c:pt idx="52">
                        <c:v>360.13610358325786</c:v>
                      </c:pt>
                      <c:pt idx="53">
                        <c:v>160.69888587774767</c:v>
                      </c:pt>
                      <c:pt idx="54">
                        <c:v>282.26166817223748</c:v>
                      </c:pt>
                      <c:pt idx="55">
                        <c:v>569.82445046672638</c:v>
                      </c:pt>
                      <c:pt idx="56">
                        <c:v>190.38723276121618</c:v>
                      </c:pt>
                      <c:pt idx="57">
                        <c:v>435.95001505570599</c:v>
                      </c:pt>
                      <c:pt idx="58">
                        <c:v>777.5127973501958</c:v>
                      </c:pt>
                      <c:pt idx="59">
                        <c:v>985.07557964468469</c:v>
                      </c:pt>
                      <c:pt idx="60">
                        <c:v>-579.3616380608255</c:v>
                      </c:pt>
                      <c:pt idx="61">
                        <c:v>-761.79885576633569</c:v>
                      </c:pt>
                      <c:pt idx="62">
                        <c:v>-229.23607347184588</c:v>
                      </c:pt>
                      <c:pt idx="63">
                        <c:v>-498.67329117735608</c:v>
                      </c:pt>
                      <c:pt idx="64">
                        <c:v>-160.11050888286627</c:v>
                      </c:pt>
                      <c:pt idx="65">
                        <c:v>-271.54772658837737</c:v>
                      </c:pt>
                      <c:pt idx="66">
                        <c:v>-91.984944293887565</c:v>
                      </c:pt>
                      <c:pt idx="67">
                        <c:v>110.57783800060133</c:v>
                      </c:pt>
                      <c:pt idx="68">
                        <c:v>-417.85937970490886</c:v>
                      </c:pt>
                      <c:pt idx="69">
                        <c:v>-140.29659741041905</c:v>
                      </c:pt>
                      <c:pt idx="70">
                        <c:v>574.26618488407075</c:v>
                      </c:pt>
                      <c:pt idx="71">
                        <c:v>1387.8289671785606</c:v>
                      </c:pt>
                      <c:pt idx="72">
                        <c:v>-853.60825052694963</c:v>
                      </c:pt>
                      <c:pt idx="73">
                        <c:v>-882.04546823246073</c:v>
                      </c:pt>
                      <c:pt idx="74">
                        <c:v>-221.48268593797093</c:v>
                      </c:pt>
                      <c:pt idx="75">
                        <c:v>-532.91990364348112</c:v>
                      </c:pt>
                      <c:pt idx="76">
                        <c:v>-182.35712134899222</c:v>
                      </c:pt>
                      <c:pt idx="77">
                        <c:v>-378.79433905450242</c:v>
                      </c:pt>
                      <c:pt idx="78">
                        <c:v>-352.23155676001261</c:v>
                      </c:pt>
                      <c:pt idx="79">
                        <c:v>7.3312255344771984</c:v>
                      </c:pt>
                      <c:pt idx="80">
                        <c:v>-405.10599217103299</c:v>
                      </c:pt>
                    </c:numCache>
                  </c:numRef>
                </c:yVal>
                <c:smooth val="0"/>
              </c15:ser>
            </c15:filteredScatterSeries>
            <c15:filteredScatterSeries>
              <c15:ser>
                <c:idx val="2"/>
                <c:order val="2"/>
                <c:tx>
                  <c:strRef>
                    <c:extLst>
                      <c:ext xmlns:c15="http://schemas.microsoft.com/office/drawing/2012/chart" uri="{02D57815-91ED-43cb-92C2-25804820EDAC}">
                        <c15:formulaRef>
                          <c15:sqref>'Time Series'!$F$14</c15:sqref>
                        </c15:formulaRef>
                      </c:ext>
                    </c:extLst>
                    <c:strCache>
                      <c:ptCount val="1"/>
                      <c:pt idx="0">
                        <c:v>Seasonality</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multiLvlStrRef>
                    <c:extLst>
                      <c:ext xmlns:c15="http://schemas.microsoft.com/office/drawing/2012/chart" uri="{02D57815-91ED-43cb-92C2-25804820EDAC}">
                        <c15:formulaRef>
                          <c15:sqref>'Time Series'!$A$15:$C$95</c15:sqref>
                        </c15:formulaRef>
                      </c:ext>
                    </c:extLst>
                    <c:multiLvlStrCache>
                      <c:ptCount val="81"/>
                      <c:lvl>
                        <c:pt idx="0">
                          <c:v>4964</c:v>
                        </c:pt>
                        <c:pt idx="1">
                          <c:v>4968</c:v>
                        </c:pt>
                        <c:pt idx="2">
                          <c:v>5601</c:v>
                        </c:pt>
                        <c:pt idx="3">
                          <c:v>5454</c:v>
                        </c:pt>
                        <c:pt idx="4">
                          <c:v>5721</c:v>
                        </c:pt>
                        <c:pt idx="5">
                          <c:v>5690</c:v>
                        </c:pt>
                        <c:pt idx="6">
                          <c:v>5804</c:v>
                        </c:pt>
                        <c:pt idx="7">
                          <c:v>6040</c:v>
                        </c:pt>
                        <c:pt idx="8">
                          <c:v>5843</c:v>
                        </c:pt>
                        <c:pt idx="9">
                          <c:v>6087</c:v>
                        </c:pt>
                        <c:pt idx="10">
                          <c:v>6469</c:v>
                        </c:pt>
                        <c:pt idx="11">
                          <c:v>7002</c:v>
                        </c:pt>
                        <c:pt idx="12">
                          <c:v>5416</c:v>
                        </c:pt>
                        <c:pt idx="13">
                          <c:v>5393</c:v>
                        </c:pt>
                        <c:pt idx="14">
                          <c:v>5907</c:v>
                        </c:pt>
                        <c:pt idx="15">
                          <c:v>5768</c:v>
                        </c:pt>
                        <c:pt idx="16">
                          <c:v>6107</c:v>
                        </c:pt>
                        <c:pt idx="17">
                          <c:v>6016</c:v>
                        </c:pt>
                        <c:pt idx="18">
                          <c:v>6131</c:v>
                        </c:pt>
                        <c:pt idx="19">
                          <c:v>6499</c:v>
                        </c:pt>
                        <c:pt idx="20">
                          <c:v>6249</c:v>
                        </c:pt>
                        <c:pt idx="21">
                          <c:v>6472</c:v>
                        </c:pt>
                        <c:pt idx="22">
                          <c:v>6946</c:v>
                        </c:pt>
                        <c:pt idx="23">
                          <c:v>7615</c:v>
                        </c:pt>
                        <c:pt idx="24">
                          <c:v>5876</c:v>
                        </c:pt>
                        <c:pt idx="25">
                          <c:v>5818</c:v>
                        </c:pt>
                        <c:pt idx="26">
                          <c:v>6342</c:v>
                        </c:pt>
                        <c:pt idx="27">
                          <c:v>6143</c:v>
                        </c:pt>
                        <c:pt idx="28">
                          <c:v>6442</c:v>
                        </c:pt>
                        <c:pt idx="29">
                          <c:v>6407</c:v>
                        </c:pt>
                        <c:pt idx="30">
                          <c:v>6545</c:v>
                        </c:pt>
                        <c:pt idx="31">
                          <c:v>6758</c:v>
                        </c:pt>
                        <c:pt idx="32">
                          <c:v>6485</c:v>
                        </c:pt>
                        <c:pt idx="33">
                          <c:v>6805</c:v>
                        </c:pt>
                        <c:pt idx="34">
                          <c:v>7361</c:v>
                        </c:pt>
                        <c:pt idx="35">
                          <c:v>8079</c:v>
                        </c:pt>
                        <c:pt idx="36">
                          <c:v>6061</c:v>
                        </c:pt>
                        <c:pt idx="37">
                          <c:v>6187</c:v>
                        </c:pt>
                        <c:pt idx="38">
                          <c:v>6792</c:v>
                        </c:pt>
                        <c:pt idx="39">
                          <c:v>6587</c:v>
                        </c:pt>
                        <c:pt idx="40">
                          <c:v>6918</c:v>
                        </c:pt>
                        <c:pt idx="41">
                          <c:v>6920</c:v>
                        </c:pt>
                        <c:pt idx="42">
                          <c:v>7030</c:v>
                        </c:pt>
                        <c:pt idx="43">
                          <c:v>7491</c:v>
                        </c:pt>
                        <c:pt idx="44">
                          <c:v>7305</c:v>
                        </c:pt>
                        <c:pt idx="45">
                          <c:v>7571</c:v>
                        </c:pt>
                        <c:pt idx="46">
                          <c:v>8013</c:v>
                        </c:pt>
                        <c:pt idx="47">
                          <c:v>8727</c:v>
                        </c:pt>
                        <c:pt idx="48">
                          <c:v>6776</c:v>
                        </c:pt>
                        <c:pt idx="49">
                          <c:v>6847</c:v>
                        </c:pt>
                        <c:pt idx="50">
                          <c:v>7531</c:v>
                        </c:pt>
                        <c:pt idx="51">
                          <c:v>7333</c:v>
                        </c:pt>
                        <c:pt idx="52">
                          <c:v>7685</c:v>
                        </c:pt>
                        <c:pt idx="53">
                          <c:v>7518</c:v>
                        </c:pt>
                        <c:pt idx="54">
                          <c:v>7672</c:v>
                        </c:pt>
                        <c:pt idx="55">
                          <c:v>7992</c:v>
                        </c:pt>
                        <c:pt idx="56">
                          <c:v>7645</c:v>
                        </c:pt>
                        <c:pt idx="57">
                          <c:v>7923</c:v>
                        </c:pt>
                        <c:pt idx="58">
                          <c:v>8297</c:v>
                        </c:pt>
                        <c:pt idx="59">
                          <c:v>8537</c:v>
                        </c:pt>
                        <c:pt idx="60">
                          <c:v>7005</c:v>
                        </c:pt>
                        <c:pt idx="61">
                          <c:v>6855</c:v>
                        </c:pt>
                        <c:pt idx="62">
                          <c:v>7420</c:v>
                        </c:pt>
                        <c:pt idx="63">
                          <c:v>7183</c:v>
                        </c:pt>
                        <c:pt idx="64">
                          <c:v>7554</c:v>
                        </c:pt>
                        <c:pt idx="65">
                          <c:v>7475</c:v>
                        </c:pt>
                        <c:pt idx="66">
                          <c:v>7687</c:v>
                        </c:pt>
                        <c:pt idx="67">
                          <c:v>7922</c:v>
                        </c:pt>
                        <c:pt idx="68">
                          <c:v>7426</c:v>
                        </c:pt>
                        <c:pt idx="69">
                          <c:v>7736</c:v>
                        </c:pt>
                        <c:pt idx="70">
                          <c:v>8483</c:v>
                        </c:pt>
                        <c:pt idx="71">
                          <c:v>9329</c:v>
                        </c:pt>
                        <c:pt idx="72">
                          <c:v>7120</c:v>
                        </c:pt>
                        <c:pt idx="73">
                          <c:v>7124</c:v>
                        </c:pt>
                        <c:pt idx="74">
                          <c:v>7817</c:v>
                        </c:pt>
                        <c:pt idx="75">
                          <c:v>7538</c:v>
                        </c:pt>
                        <c:pt idx="76">
                          <c:v>7921</c:v>
                        </c:pt>
                        <c:pt idx="77">
                          <c:v>7757</c:v>
                        </c:pt>
                        <c:pt idx="78">
                          <c:v>7816</c:v>
                        </c:pt>
                        <c:pt idx="79">
                          <c:v>8208</c:v>
                        </c:pt>
                        <c:pt idx="80">
                          <c:v>7828</c:v>
                        </c:pt>
                      </c:lvl>
                      <c:lvl>
                        <c:pt idx="0">
                          <c:v>Jan-96</c:v>
                        </c:pt>
                        <c:pt idx="1">
                          <c:v>Feb-96</c:v>
                        </c:pt>
                        <c:pt idx="2">
                          <c:v>Mar-96</c:v>
                        </c:pt>
                        <c:pt idx="3">
                          <c:v>Apr-96</c:v>
                        </c:pt>
                        <c:pt idx="4">
                          <c:v>May-96</c:v>
                        </c:pt>
                        <c:pt idx="5">
                          <c:v>Jun-96</c:v>
                        </c:pt>
                        <c:pt idx="6">
                          <c:v>Jul-96</c:v>
                        </c:pt>
                        <c:pt idx="7">
                          <c:v>Aug-96</c:v>
                        </c:pt>
                        <c:pt idx="8">
                          <c:v>Sep-96</c:v>
                        </c:pt>
                        <c:pt idx="9">
                          <c:v>Oct-96</c:v>
                        </c:pt>
                        <c:pt idx="10">
                          <c:v>Nov-96</c:v>
                        </c:pt>
                        <c:pt idx="11">
                          <c:v>Dec-96</c:v>
                        </c:pt>
                        <c:pt idx="12">
                          <c:v>Jan-97</c:v>
                        </c:pt>
                        <c:pt idx="13">
                          <c:v>Feb-97</c:v>
                        </c:pt>
                        <c:pt idx="14">
                          <c:v>Mar-97</c:v>
                        </c:pt>
                        <c:pt idx="15">
                          <c:v>Apr-97</c:v>
                        </c:pt>
                        <c:pt idx="16">
                          <c:v>May-97</c:v>
                        </c:pt>
                        <c:pt idx="17">
                          <c:v>Jun-97</c:v>
                        </c:pt>
                        <c:pt idx="18">
                          <c:v>Jul-97</c:v>
                        </c:pt>
                        <c:pt idx="19">
                          <c:v>Aug-97</c:v>
                        </c:pt>
                        <c:pt idx="20">
                          <c:v>Sep-97</c:v>
                        </c:pt>
                        <c:pt idx="21">
                          <c:v>Oct-97</c:v>
                        </c:pt>
                        <c:pt idx="22">
                          <c:v>Nov-97</c:v>
                        </c:pt>
                        <c:pt idx="23">
                          <c:v>Dec-97</c:v>
                        </c:pt>
                        <c:pt idx="24">
                          <c:v>Jan-98</c:v>
                        </c:pt>
                        <c:pt idx="25">
                          <c:v>Feb-98</c:v>
                        </c:pt>
                        <c:pt idx="26">
                          <c:v>Mar-98</c:v>
                        </c:pt>
                        <c:pt idx="27">
                          <c:v>Apr-98</c:v>
                        </c:pt>
                        <c:pt idx="28">
                          <c:v>May-98</c:v>
                        </c:pt>
                        <c:pt idx="29">
                          <c:v>Jun-98</c:v>
                        </c:pt>
                        <c:pt idx="30">
                          <c:v>Jul-98</c:v>
                        </c:pt>
                        <c:pt idx="31">
                          <c:v>Aug-98</c:v>
                        </c:pt>
                        <c:pt idx="32">
                          <c:v>Sep-98</c:v>
                        </c:pt>
                        <c:pt idx="33">
                          <c:v>Oct-98</c:v>
                        </c:pt>
                        <c:pt idx="34">
                          <c:v>Nov-98</c:v>
                        </c:pt>
                        <c:pt idx="35">
                          <c:v>Dec-98</c:v>
                        </c:pt>
                        <c:pt idx="36">
                          <c:v>Jan-99</c:v>
                        </c:pt>
                        <c:pt idx="37">
                          <c:v>Feb-99</c:v>
                        </c:pt>
                        <c:pt idx="38">
                          <c:v>Mar-99</c:v>
                        </c:pt>
                        <c:pt idx="39">
                          <c:v>Apr-99</c:v>
                        </c:pt>
                        <c:pt idx="40">
                          <c:v>May-99</c:v>
                        </c:pt>
                        <c:pt idx="41">
                          <c:v>Jun-99</c:v>
                        </c:pt>
                        <c:pt idx="42">
                          <c:v>Jul-99</c:v>
                        </c:pt>
                        <c:pt idx="43">
                          <c:v>Aug-99</c:v>
                        </c:pt>
                        <c:pt idx="44">
                          <c:v>Sep-99</c:v>
                        </c:pt>
                        <c:pt idx="45">
                          <c:v>Oct-99</c:v>
                        </c:pt>
                        <c:pt idx="46">
                          <c:v>Nov-99</c:v>
                        </c:pt>
                        <c:pt idx="47">
                          <c:v>Dec-99</c:v>
                        </c:pt>
                        <c:pt idx="48">
                          <c:v>Jan-00</c:v>
                        </c:pt>
                        <c:pt idx="49">
                          <c:v>Feb-00</c:v>
                        </c:pt>
                        <c:pt idx="50">
                          <c:v>Mar-00</c:v>
                        </c:pt>
                        <c:pt idx="51">
                          <c:v>Apr-00</c:v>
                        </c:pt>
                        <c:pt idx="52">
                          <c:v>May-00</c:v>
                        </c:pt>
                        <c:pt idx="53">
                          <c:v>Jun-00</c:v>
                        </c:pt>
                        <c:pt idx="54">
                          <c:v>Jul-00</c:v>
                        </c:pt>
                        <c:pt idx="55">
                          <c:v>Aug-00</c:v>
                        </c:pt>
                        <c:pt idx="56">
                          <c:v>Sep-00</c:v>
                        </c:pt>
                        <c:pt idx="57">
                          <c:v>Oct-00</c:v>
                        </c:pt>
                        <c:pt idx="58">
                          <c:v>Nov-00</c:v>
                        </c:pt>
                        <c:pt idx="59">
                          <c:v>Dec-00</c:v>
                        </c:pt>
                        <c:pt idx="60">
                          <c:v>Jan-01</c:v>
                        </c:pt>
                        <c:pt idx="61">
                          <c:v>Feb-01</c:v>
                        </c:pt>
                        <c:pt idx="62">
                          <c:v>Mar-01</c:v>
                        </c:pt>
                        <c:pt idx="63">
                          <c:v>Apr-01</c:v>
                        </c:pt>
                        <c:pt idx="64">
                          <c:v>May-01</c:v>
                        </c:pt>
                        <c:pt idx="65">
                          <c:v>Jun-01</c:v>
                        </c:pt>
                        <c:pt idx="66">
                          <c:v>Jul-01</c:v>
                        </c:pt>
                        <c:pt idx="67">
                          <c:v>Aug-01</c:v>
                        </c:pt>
                        <c:pt idx="68">
                          <c:v>Sep-01</c:v>
                        </c:pt>
                        <c:pt idx="69">
                          <c:v>Oct-01</c:v>
                        </c:pt>
                        <c:pt idx="70">
                          <c:v>Nov-01</c:v>
                        </c:pt>
                        <c:pt idx="71">
                          <c:v>Dec-01</c:v>
                        </c:pt>
                        <c:pt idx="72">
                          <c:v>Jan-02</c:v>
                        </c:pt>
                        <c:pt idx="73">
                          <c:v>Feb-02</c:v>
                        </c:pt>
                        <c:pt idx="74">
                          <c:v>Mar-02</c:v>
                        </c:pt>
                        <c:pt idx="75">
                          <c:v>Apr-02</c:v>
                        </c:pt>
                        <c:pt idx="76">
                          <c:v>May-02</c:v>
                        </c:pt>
                        <c:pt idx="77">
                          <c:v>Jun-02</c:v>
                        </c:pt>
                        <c:pt idx="78">
                          <c:v>Jul-02</c:v>
                        </c:pt>
                        <c:pt idx="79">
                          <c:v>Aug-02</c:v>
                        </c:pt>
                        <c:pt idx="80">
                          <c:v>Sep-02</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lvl>
                    </c:multiLvlStrCache>
                  </c:multiLvlStrRef>
                </c:xVal>
                <c:yVal>
                  <c:numRef>
                    <c:extLst>
                      <c:ext xmlns:c15="http://schemas.microsoft.com/office/drawing/2012/chart" uri="{02D57815-91ED-43cb-92C2-25804820EDAC}">
                        <c15:formulaRef>
                          <c15:sqref>'Time Series'!$F$15:$F$95</c15:sqref>
                        </c15:formulaRef>
                      </c:ext>
                    </c:extLst>
                    <c:numCache>
                      <c:formatCode>General</c:formatCode>
                      <c:ptCount val="81"/>
                      <c:pt idx="0">
                        <c:v>-611.37518819632623</c:v>
                      </c:pt>
                      <c:pt idx="1">
                        <c:v>-666.81240590183643</c:v>
                      </c:pt>
                      <c:pt idx="2">
                        <c:v>-139.49623607347166</c:v>
                      </c:pt>
                      <c:pt idx="3">
                        <c:v>-356.68684131285772</c:v>
                      </c:pt>
                      <c:pt idx="4">
                        <c:v>-50.124059018367916</c:v>
                      </c:pt>
                      <c:pt idx="5">
                        <c:v>-171.80788919000315</c:v>
                      </c:pt>
                      <c:pt idx="6">
                        <c:v>-66.245106895513345</c:v>
                      </c:pt>
                      <c:pt idx="7">
                        <c:v>174.81090033122564</c:v>
                      </c:pt>
                      <c:pt idx="8">
                        <c:v>-54.626317374284554</c:v>
                      </c:pt>
                      <c:pt idx="9">
                        <c:v>154.81315868714273</c:v>
                      </c:pt>
                      <c:pt idx="10">
                        <c:v>607.1293285155075</c:v>
                      </c:pt>
                      <c:pt idx="11">
                        <c:v>1268.1921108099968</c:v>
                      </c:pt>
                      <c:pt idx="12">
                        <c:v>-611.37518819632623</c:v>
                      </c:pt>
                      <c:pt idx="13">
                        <c:v>-666.81240590183643</c:v>
                      </c:pt>
                      <c:pt idx="14">
                        <c:v>-139.49623607347166</c:v>
                      </c:pt>
                      <c:pt idx="15">
                        <c:v>-356.68684131285772</c:v>
                      </c:pt>
                      <c:pt idx="16">
                        <c:v>-50.124059018367916</c:v>
                      </c:pt>
                      <c:pt idx="17">
                        <c:v>-171.80788919000315</c:v>
                      </c:pt>
                      <c:pt idx="18">
                        <c:v>-66.245106895513345</c:v>
                      </c:pt>
                      <c:pt idx="19">
                        <c:v>174.81090033122564</c:v>
                      </c:pt>
                      <c:pt idx="20">
                        <c:v>-54.626317374284554</c:v>
                      </c:pt>
                      <c:pt idx="21">
                        <c:v>154.81315868714273</c:v>
                      </c:pt>
                      <c:pt idx="22">
                        <c:v>607.1293285155075</c:v>
                      </c:pt>
                      <c:pt idx="23">
                        <c:v>1268.1921108099968</c:v>
                      </c:pt>
                      <c:pt idx="24">
                        <c:v>-611.37518819632623</c:v>
                      </c:pt>
                      <c:pt idx="25">
                        <c:v>-666.81240590183643</c:v>
                      </c:pt>
                      <c:pt idx="26">
                        <c:v>-139.49623607347166</c:v>
                      </c:pt>
                      <c:pt idx="27">
                        <c:v>-356.68684131285772</c:v>
                      </c:pt>
                      <c:pt idx="28">
                        <c:v>-50.124059018367916</c:v>
                      </c:pt>
                      <c:pt idx="29">
                        <c:v>-171.80788919000315</c:v>
                      </c:pt>
                      <c:pt idx="30">
                        <c:v>-66.245106895513345</c:v>
                      </c:pt>
                      <c:pt idx="31">
                        <c:v>174.81090033122564</c:v>
                      </c:pt>
                      <c:pt idx="32">
                        <c:v>-54.626317374284554</c:v>
                      </c:pt>
                      <c:pt idx="33">
                        <c:v>154.81315868714273</c:v>
                      </c:pt>
                      <c:pt idx="34">
                        <c:v>607.1293285155075</c:v>
                      </c:pt>
                      <c:pt idx="35">
                        <c:v>1268.1921108099968</c:v>
                      </c:pt>
                      <c:pt idx="36">
                        <c:v>-611.37518819632623</c:v>
                      </c:pt>
                      <c:pt idx="37">
                        <c:v>-666.81240590183643</c:v>
                      </c:pt>
                      <c:pt idx="38">
                        <c:v>-139.49623607347166</c:v>
                      </c:pt>
                      <c:pt idx="39">
                        <c:v>-356.68684131285772</c:v>
                      </c:pt>
                      <c:pt idx="40">
                        <c:v>-50.124059018367916</c:v>
                      </c:pt>
                      <c:pt idx="41">
                        <c:v>-171.80788919000315</c:v>
                      </c:pt>
                      <c:pt idx="42">
                        <c:v>-66.245106895513345</c:v>
                      </c:pt>
                      <c:pt idx="43">
                        <c:v>174.81090033122564</c:v>
                      </c:pt>
                      <c:pt idx="44">
                        <c:v>-54.626317374284554</c:v>
                      </c:pt>
                      <c:pt idx="45">
                        <c:v>154.81315868714273</c:v>
                      </c:pt>
                      <c:pt idx="46">
                        <c:v>607.1293285155075</c:v>
                      </c:pt>
                      <c:pt idx="47">
                        <c:v>1268.1921108099968</c:v>
                      </c:pt>
                      <c:pt idx="48">
                        <c:v>-611.37518819632623</c:v>
                      </c:pt>
                      <c:pt idx="49">
                        <c:v>-666.81240590183643</c:v>
                      </c:pt>
                      <c:pt idx="50">
                        <c:v>-139.49623607347166</c:v>
                      </c:pt>
                      <c:pt idx="51">
                        <c:v>-356.68684131285772</c:v>
                      </c:pt>
                      <c:pt idx="52">
                        <c:v>-50.124059018367916</c:v>
                      </c:pt>
                      <c:pt idx="53">
                        <c:v>-171.80788919000315</c:v>
                      </c:pt>
                      <c:pt idx="54">
                        <c:v>-66.245106895513345</c:v>
                      </c:pt>
                      <c:pt idx="55">
                        <c:v>174.81090033122564</c:v>
                      </c:pt>
                      <c:pt idx="56">
                        <c:v>-54.626317374284554</c:v>
                      </c:pt>
                      <c:pt idx="57">
                        <c:v>154.81315868714273</c:v>
                      </c:pt>
                      <c:pt idx="58">
                        <c:v>607.1293285155075</c:v>
                      </c:pt>
                      <c:pt idx="59">
                        <c:v>1268.1921108099968</c:v>
                      </c:pt>
                      <c:pt idx="60">
                        <c:v>-611.37518819632623</c:v>
                      </c:pt>
                      <c:pt idx="61">
                        <c:v>-666.81240590183643</c:v>
                      </c:pt>
                      <c:pt idx="62">
                        <c:v>-139.49623607347166</c:v>
                      </c:pt>
                      <c:pt idx="63">
                        <c:v>-356.68684131285772</c:v>
                      </c:pt>
                      <c:pt idx="64">
                        <c:v>-50.124059018367916</c:v>
                      </c:pt>
                      <c:pt idx="65">
                        <c:v>-171.80788919000315</c:v>
                      </c:pt>
                      <c:pt idx="66">
                        <c:v>-66.245106895513345</c:v>
                      </c:pt>
                      <c:pt idx="67">
                        <c:v>174.81090033122564</c:v>
                      </c:pt>
                      <c:pt idx="68">
                        <c:v>-54.626317374284554</c:v>
                      </c:pt>
                      <c:pt idx="69">
                        <c:v>154.81315868714273</c:v>
                      </c:pt>
                      <c:pt idx="70">
                        <c:v>607.1293285155075</c:v>
                      </c:pt>
                      <c:pt idx="71">
                        <c:v>1268.1921108099968</c:v>
                      </c:pt>
                      <c:pt idx="72">
                        <c:v>-611.37518819632623</c:v>
                      </c:pt>
                      <c:pt idx="73">
                        <c:v>-666.81240590183643</c:v>
                      </c:pt>
                      <c:pt idx="74">
                        <c:v>-139.49623607347166</c:v>
                      </c:pt>
                      <c:pt idx="75">
                        <c:v>-356.68684131285772</c:v>
                      </c:pt>
                      <c:pt idx="76">
                        <c:v>-50.124059018367916</c:v>
                      </c:pt>
                      <c:pt idx="77">
                        <c:v>-171.80788919000315</c:v>
                      </c:pt>
                      <c:pt idx="78">
                        <c:v>-66.245106895513345</c:v>
                      </c:pt>
                      <c:pt idx="79">
                        <c:v>174.81090033122564</c:v>
                      </c:pt>
                      <c:pt idx="80">
                        <c:v>-54.626317374284554</c:v>
                      </c:pt>
                    </c:numCache>
                  </c:numRef>
                </c:yVal>
                <c:smooth val="0"/>
              </c15:ser>
            </c15:filteredScatterSeries>
            <c15:filteredScatterSeries>
              <c15:ser>
                <c:idx val="3"/>
                <c:order val="3"/>
                <c:tx>
                  <c:strRef>
                    <c:extLst>
                      <c:ext xmlns:c15="http://schemas.microsoft.com/office/drawing/2012/chart" uri="{02D57815-91ED-43cb-92C2-25804820EDAC}">
                        <c15:formulaRef>
                          <c15:sqref>'Time Series'!$G$14</c15:sqref>
                        </c15:formulaRef>
                      </c:ext>
                    </c:extLst>
                    <c:strCache>
                      <c:ptCount val="1"/>
                      <c:pt idx="0">
                        <c:v>Seasonality Corre</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multiLvlStrRef>
                    <c:extLst>
                      <c:ext xmlns:c15="http://schemas.microsoft.com/office/drawing/2012/chart" uri="{02D57815-91ED-43cb-92C2-25804820EDAC}">
                        <c15:formulaRef>
                          <c15:sqref>'Time Series'!$A$15:$C$95</c15:sqref>
                        </c15:formulaRef>
                      </c:ext>
                    </c:extLst>
                    <c:multiLvlStrCache>
                      <c:ptCount val="81"/>
                      <c:lvl>
                        <c:pt idx="0">
                          <c:v>4964</c:v>
                        </c:pt>
                        <c:pt idx="1">
                          <c:v>4968</c:v>
                        </c:pt>
                        <c:pt idx="2">
                          <c:v>5601</c:v>
                        </c:pt>
                        <c:pt idx="3">
                          <c:v>5454</c:v>
                        </c:pt>
                        <c:pt idx="4">
                          <c:v>5721</c:v>
                        </c:pt>
                        <c:pt idx="5">
                          <c:v>5690</c:v>
                        </c:pt>
                        <c:pt idx="6">
                          <c:v>5804</c:v>
                        </c:pt>
                        <c:pt idx="7">
                          <c:v>6040</c:v>
                        </c:pt>
                        <c:pt idx="8">
                          <c:v>5843</c:v>
                        </c:pt>
                        <c:pt idx="9">
                          <c:v>6087</c:v>
                        </c:pt>
                        <c:pt idx="10">
                          <c:v>6469</c:v>
                        </c:pt>
                        <c:pt idx="11">
                          <c:v>7002</c:v>
                        </c:pt>
                        <c:pt idx="12">
                          <c:v>5416</c:v>
                        </c:pt>
                        <c:pt idx="13">
                          <c:v>5393</c:v>
                        </c:pt>
                        <c:pt idx="14">
                          <c:v>5907</c:v>
                        </c:pt>
                        <c:pt idx="15">
                          <c:v>5768</c:v>
                        </c:pt>
                        <c:pt idx="16">
                          <c:v>6107</c:v>
                        </c:pt>
                        <c:pt idx="17">
                          <c:v>6016</c:v>
                        </c:pt>
                        <c:pt idx="18">
                          <c:v>6131</c:v>
                        </c:pt>
                        <c:pt idx="19">
                          <c:v>6499</c:v>
                        </c:pt>
                        <c:pt idx="20">
                          <c:v>6249</c:v>
                        </c:pt>
                        <c:pt idx="21">
                          <c:v>6472</c:v>
                        </c:pt>
                        <c:pt idx="22">
                          <c:v>6946</c:v>
                        </c:pt>
                        <c:pt idx="23">
                          <c:v>7615</c:v>
                        </c:pt>
                        <c:pt idx="24">
                          <c:v>5876</c:v>
                        </c:pt>
                        <c:pt idx="25">
                          <c:v>5818</c:v>
                        </c:pt>
                        <c:pt idx="26">
                          <c:v>6342</c:v>
                        </c:pt>
                        <c:pt idx="27">
                          <c:v>6143</c:v>
                        </c:pt>
                        <c:pt idx="28">
                          <c:v>6442</c:v>
                        </c:pt>
                        <c:pt idx="29">
                          <c:v>6407</c:v>
                        </c:pt>
                        <c:pt idx="30">
                          <c:v>6545</c:v>
                        </c:pt>
                        <c:pt idx="31">
                          <c:v>6758</c:v>
                        </c:pt>
                        <c:pt idx="32">
                          <c:v>6485</c:v>
                        </c:pt>
                        <c:pt idx="33">
                          <c:v>6805</c:v>
                        </c:pt>
                        <c:pt idx="34">
                          <c:v>7361</c:v>
                        </c:pt>
                        <c:pt idx="35">
                          <c:v>8079</c:v>
                        </c:pt>
                        <c:pt idx="36">
                          <c:v>6061</c:v>
                        </c:pt>
                        <c:pt idx="37">
                          <c:v>6187</c:v>
                        </c:pt>
                        <c:pt idx="38">
                          <c:v>6792</c:v>
                        </c:pt>
                        <c:pt idx="39">
                          <c:v>6587</c:v>
                        </c:pt>
                        <c:pt idx="40">
                          <c:v>6918</c:v>
                        </c:pt>
                        <c:pt idx="41">
                          <c:v>6920</c:v>
                        </c:pt>
                        <c:pt idx="42">
                          <c:v>7030</c:v>
                        </c:pt>
                        <c:pt idx="43">
                          <c:v>7491</c:v>
                        </c:pt>
                        <c:pt idx="44">
                          <c:v>7305</c:v>
                        </c:pt>
                        <c:pt idx="45">
                          <c:v>7571</c:v>
                        </c:pt>
                        <c:pt idx="46">
                          <c:v>8013</c:v>
                        </c:pt>
                        <c:pt idx="47">
                          <c:v>8727</c:v>
                        </c:pt>
                        <c:pt idx="48">
                          <c:v>6776</c:v>
                        </c:pt>
                        <c:pt idx="49">
                          <c:v>6847</c:v>
                        </c:pt>
                        <c:pt idx="50">
                          <c:v>7531</c:v>
                        </c:pt>
                        <c:pt idx="51">
                          <c:v>7333</c:v>
                        </c:pt>
                        <c:pt idx="52">
                          <c:v>7685</c:v>
                        </c:pt>
                        <c:pt idx="53">
                          <c:v>7518</c:v>
                        </c:pt>
                        <c:pt idx="54">
                          <c:v>7672</c:v>
                        </c:pt>
                        <c:pt idx="55">
                          <c:v>7992</c:v>
                        </c:pt>
                        <c:pt idx="56">
                          <c:v>7645</c:v>
                        </c:pt>
                        <c:pt idx="57">
                          <c:v>7923</c:v>
                        </c:pt>
                        <c:pt idx="58">
                          <c:v>8297</c:v>
                        </c:pt>
                        <c:pt idx="59">
                          <c:v>8537</c:v>
                        </c:pt>
                        <c:pt idx="60">
                          <c:v>7005</c:v>
                        </c:pt>
                        <c:pt idx="61">
                          <c:v>6855</c:v>
                        </c:pt>
                        <c:pt idx="62">
                          <c:v>7420</c:v>
                        </c:pt>
                        <c:pt idx="63">
                          <c:v>7183</c:v>
                        </c:pt>
                        <c:pt idx="64">
                          <c:v>7554</c:v>
                        </c:pt>
                        <c:pt idx="65">
                          <c:v>7475</c:v>
                        </c:pt>
                        <c:pt idx="66">
                          <c:v>7687</c:v>
                        </c:pt>
                        <c:pt idx="67">
                          <c:v>7922</c:v>
                        </c:pt>
                        <c:pt idx="68">
                          <c:v>7426</c:v>
                        </c:pt>
                        <c:pt idx="69">
                          <c:v>7736</c:v>
                        </c:pt>
                        <c:pt idx="70">
                          <c:v>8483</c:v>
                        </c:pt>
                        <c:pt idx="71">
                          <c:v>9329</c:v>
                        </c:pt>
                        <c:pt idx="72">
                          <c:v>7120</c:v>
                        </c:pt>
                        <c:pt idx="73">
                          <c:v>7124</c:v>
                        </c:pt>
                        <c:pt idx="74">
                          <c:v>7817</c:v>
                        </c:pt>
                        <c:pt idx="75">
                          <c:v>7538</c:v>
                        </c:pt>
                        <c:pt idx="76">
                          <c:v>7921</c:v>
                        </c:pt>
                        <c:pt idx="77">
                          <c:v>7757</c:v>
                        </c:pt>
                        <c:pt idx="78">
                          <c:v>7816</c:v>
                        </c:pt>
                        <c:pt idx="79">
                          <c:v>8208</c:v>
                        </c:pt>
                        <c:pt idx="80">
                          <c:v>7828</c:v>
                        </c:pt>
                      </c:lvl>
                      <c:lvl>
                        <c:pt idx="0">
                          <c:v>Jan-96</c:v>
                        </c:pt>
                        <c:pt idx="1">
                          <c:v>Feb-96</c:v>
                        </c:pt>
                        <c:pt idx="2">
                          <c:v>Mar-96</c:v>
                        </c:pt>
                        <c:pt idx="3">
                          <c:v>Apr-96</c:v>
                        </c:pt>
                        <c:pt idx="4">
                          <c:v>May-96</c:v>
                        </c:pt>
                        <c:pt idx="5">
                          <c:v>Jun-96</c:v>
                        </c:pt>
                        <c:pt idx="6">
                          <c:v>Jul-96</c:v>
                        </c:pt>
                        <c:pt idx="7">
                          <c:v>Aug-96</c:v>
                        </c:pt>
                        <c:pt idx="8">
                          <c:v>Sep-96</c:v>
                        </c:pt>
                        <c:pt idx="9">
                          <c:v>Oct-96</c:v>
                        </c:pt>
                        <c:pt idx="10">
                          <c:v>Nov-96</c:v>
                        </c:pt>
                        <c:pt idx="11">
                          <c:v>Dec-96</c:v>
                        </c:pt>
                        <c:pt idx="12">
                          <c:v>Jan-97</c:v>
                        </c:pt>
                        <c:pt idx="13">
                          <c:v>Feb-97</c:v>
                        </c:pt>
                        <c:pt idx="14">
                          <c:v>Mar-97</c:v>
                        </c:pt>
                        <c:pt idx="15">
                          <c:v>Apr-97</c:v>
                        </c:pt>
                        <c:pt idx="16">
                          <c:v>May-97</c:v>
                        </c:pt>
                        <c:pt idx="17">
                          <c:v>Jun-97</c:v>
                        </c:pt>
                        <c:pt idx="18">
                          <c:v>Jul-97</c:v>
                        </c:pt>
                        <c:pt idx="19">
                          <c:v>Aug-97</c:v>
                        </c:pt>
                        <c:pt idx="20">
                          <c:v>Sep-97</c:v>
                        </c:pt>
                        <c:pt idx="21">
                          <c:v>Oct-97</c:v>
                        </c:pt>
                        <c:pt idx="22">
                          <c:v>Nov-97</c:v>
                        </c:pt>
                        <c:pt idx="23">
                          <c:v>Dec-97</c:v>
                        </c:pt>
                        <c:pt idx="24">
                          <c:v>Jan-98</c:v>
                        </c:pt>
                        <c:pt idx="25">
                          <c:v>Feb-98</c:v>
                        </c:pt>
                        <c:pt idx="26">
                          <c:v>Mar-98</c:v>
                        </c:pt>
                        <c:pt idx="27">
                          <c:v>Apr-98</c:v>
                        </c:pt>
                        <c:pt idx="28">
                          <c:v>May-98</c:v>
                        </c:pt>
                        <c:pt idx="29">
                          <c:v>Jun-98</c:v>
                        </c:pt>
                        <c:pt idx="30">
                          <c:v>Jul-98</c:v>
                        </c:pt>
                        <c:pt idx="31">
                          <c:v>Aug-98</c:v>
                        </c:pt>
                        <c:pt idx="32">
                          <c:v>Sep-98</c:v>
                        </c:pt>
                        <c:pt idx="33">
                          <c:v>Oct-98</c:v>
                        </c:pt>
                        <c:pt idx="34">
                          <c:v>Nov-98</c:v>
                        </c:pt>
                        <c:pt idx="35">
                          <c:v>Dec-98</c:v>
                        </c:pt>
                        <c:pt idx="36">
                          <c:v>Jan-99</c:v>
                        </c:pt>
                        <c:pt idx="37">
                          <c:v>Feb-99</c:v>
                        </c:pt>
                        <c:pt idx="38">
                          <c:v>Mar-99</c:v>
                        </c:pt>
                        <c:pt idx="39">
                          <c:v>Apr-99</c:v>
                        </c:pt>
                        <c:pt idx="40">
                          <c:v>May-99</c:v>
                        </c:pt>
                        <c:pt idx="41">
                          <c:v>Jun-99</c:v>
                        </c:pt>
                        <c:pt idx="42">
                          <c:v>Jul-99</c:v>
                        </c:pt>
                        <c:pt idx="43">
                          <c:v>Aug-99</c:v>
                        </c:pt>
                        <c:pt idx="44">
                          <c:v>Sep-99</c:v>
                        </c:pt>
                        <c:pt idx="45">
                          <c:v>Oct-99</c:v>
                        </c:pt>
                        <c:pt idx="46">
                          <c:v>Nov-99</c:v>
                        </c:pt>
                        <c:pt idx="47">
                          <c:v>Dec-99</c:v>
                        </c:pt>
                        <c:pt idx="48">
                          <c:v>Jan-00</c:v>
                        </c:pt>
                        <c:pt idx="49">
                          <c:v>Feb-00</c:v>
                        </c:pt>
                        <c:pt idx="50">
                          <c:v>Mar-00</c:v>
                        </c:pt>
                        <c:pt idx="51">
                          <c:v>Apr-00</c:v>
                        </c:pt>
                        <c:pt idx="52">
                          <c:v>May-00</c:v>
                        </c:pt>
                        <c:pt idx="53">
                          <c:v>Jun-00</c:v>
                        </c:pt>
                        <c:pt idx="54">
                          <c:v>Jul-00</c:v>
                        </c:pt>
                        <c:pt idx="55">
                          <c:v>Aug-00</c:v>
                        </c:pt>
                        <c:pt idx="56">
                          <c:v>Sep-00</c:v>
                        </c:pt>
                        <c:pt idx="57">
                          <c:v>Oct-00</c:v>
                        </c:pt>
                        <c:pt idx="58">
                          <c:v>Nov-00</c:v>
                        </c:pt>
                        <c:pt idx="59">
                          <c:v>Dec-00</c:v>
                        </c:pt>
                        <c:pt idx="60">
                          <c:v>Jan-01</c:v>
                        </c:pt>
                        <c:pt idx="61">
                          <c:v>Feb-01</c:v>
                        </c:pt>
                        <c:pt idx="62">
                          <c:v>Mar-01</c:v>
                        </c:pt>
                        <c:pt idx="63">
                          <c:v>Apr-01</c:v>
                        </c:pt>
                        <c:pt idx="64">
                          <c:v>May-01</c:v>
                        </c:pt>
                        <c:pt idx="65">
                          <c:v>Jun-01</c:v>
                        </c:pt>
                        <c:pt idx="66">
                          <c:v>Jul-01</c:v>
                        </c:pt>
                        <c:pt idx="67">
                          <c:v>Aug-01</c:v>
                        </c:pt>
                        <c:pt idx="68">
                          <c:v>Sep-01</c:v>
                        </c:pt>
                        <c:pt idx="69">
                          <c:v>Oct-01</c:v>
                        </c:pt>
                        <c:pt idx="70">
                          <c:v>Nov-01</c:v>
                        </c:pt>
                        <c:pt idx="71">
                          <c:v>Dec-01</c:v>
                        </c:pt>
                        <c:pt idx="72">
                          <c:v>Jan-02</c:v>
                        </c:pt>
                        <c:pt idx="73">
                          <c:v>Feb-02</c:v>
                        </c:pt>
                        <c:pt idx="74">
                          <c:v>Mar-02</c:v>
                        </c:pt>
                        <c:pt idx="75">
                          <c:v>Apr-02</c:v>
                        </c:pt>
                        <c:pt idx="76">
                          <c:v>May-02</c:v>
                        </c:pt>
                        <c:pt idx="77">
                          <c:v>Jun-02</c:v>
                        </c:pt>
                        <c:pt idx="78">
                          <c:v>Jul-02</c:v>
                        </c:pt>
                        <c:pt idx="79">
                          <c:v>Aug-02</c:v>
                        </c:pt>
                        <c:pt idx="80">
                          <c:v>Sep-02</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lvl>
                    </c:multiLvlStrCache>
                  </c:multiLvlStrRef>
                </c:xVal>
                <c:yVal>
                  <c:numRef>
                    <c:extLst>
                      <c:ext xmlns:c15="http://schemas.microsoft.com/office/drawing/2012/chart" uri="{02D57815-91ED-43cb-92C2-25804820EDAC}">
                        <c15:formulaRef>
                          <c15:sqref>'Time Series'!$G$15:$G$95</c15:sqref>
                        </c15:formulaRef>
                      </c:ext>
                    </c:extLst>
                    <c:numCache>
                      <c:formatCode>General</c:formatCode>
                      <c:ptCount val="81"/>
                      <c:pt idx="0">
                        <c:v>-618.68947606142717</c:v>
                      </c:pt>
                      <c:pt idx="1">
                        <c:v>-674.12669376693736</c:v>
                      </c:pt>
                      <c:pt idx="2">
                        <c:v>-146.81052393857263</c:v>
                      </c:pt>
                      <c:pt idx="3">
                        <c:v>-364.00112917795872</c:v>
                      </c:pt>
                      <c:pt idx="4">
                        <c:v>-57.438346883468888</c:v>
                      </c:pt>
                      <c:pt idx="5">
                        <c:v>-179.12217705510412</c:v>
                      </c:pt>
                      <c:pt idx="6">
                        <c:v>-73.559394760614325</c:v>
                      </c:pt>
                      <c:pt idx="7">
                        <c:v>167.49661246612467</c:v>
                      </c:pt>
                      <c:pt idx="8">
                        <c:v>-61.940605239385526</c:v>
                      </c:pt>
                      <c:pt idx="9">
                        <c:v>147.49887082204177</c:v>
                      </c:pt>
                      <c:pt idx="10">
                        <c:v>599.81504065040656</c:v>
                      </c:pt>
                      <c:pt idx="11">
                        <c:v>1260.8778229448958</c:v>
                      </c:pt>
                      <c:pt idx="12">
                        <c:v>-618.68947606142717</c:v>
                      </c:pt>
                      <c:pt idx="13">
                        <c:v>-674.12669376693736</c:v>
                      </c:pt>
                      <c:pt idx="14">
                        <c:v>-146.81052393857263</c:v>
                      </c:pt>
                      <c:pt idx="15">
                        <c:v>-364.00112917795872</c:v>
                      </c:pt>
                      <c:pt idx="16">
                        <c:v>-57.438346883468888</c:v>
                      </c:pt>
                      <c:pt idx="17">
                        <c:v>-179.12217705510412</c:v>
                      </c:pt>
                      <c:pt idx="18">
                        <c:v>-73.559394760614325</c:v>
                      </c:pt>
                      <c:pt idx="19">
                        <c:v>167.49661246612467</c:v>
                      </c:pt>
                      <c:pt idx="20">
                        <c:v>-61.940605239385526</c:v>
                      </c:pt>
                      <c:pt idx="21">
                        <c:v>147.49887082204177</c:v>
                      </c:pt>
                      <c:pt idx="22">
                        <c:v>599.81504065040656</c:v>
                      </c:pt>
                      <c:pt idx="23">
                        <c:v>1260.8778229448958</c:v>
                      </c:pt>
                      <c:pt idx="24">
                        <c:v>-618.68947606142717</c:v>
                      </c:pt>
                      <c:pt idx="25">
                        <c:v>-674.12669376693736</c:v>
                      </c:pt>
                      <c:pt idx="26">
                        <c:v>-146.81052393857263</c:v>
                      </c:pt>
                      <c:pt idx="27">
                        <c:v>-364.00112917795872</c:v>
                      </c:pt>
                      <c:pt idx="28">
                        <c:v>-57.438346883468888</c:v>
                      </c:pt>
                      <c:pt idx="29">
                        <c:v>-179.12217705510412</c:v>
                      </c:pt>
                      <c:pt idx="30">
                        <c:v>-73.559394760614325</c:v>
                      </c:pt>
                      <c:pt idx="31">
                        <c:v>167.49661246612467</c:v>
                      </c:pt>
                      <c:pt idx="32">
                        <c:v>-61.940605239385526</c:v>
                      </c:pt>
                      <c:pt idx="33">
                        <c:v>147.49887082204177</c:v>
                      </c:pt>
                      <c:pt idx="34">
                        <c:v>599.81504065040656</c:v>
                      </c:pt>
                      <c:pt idx="35">
                        <c:v>1260.8778229448958</c:v>
                      </c:pt>
                      <c:pt idx="36">
                        <c:v>-618.68947606142717</c:v>
                      </c:pt>
                      <c:pt idx="37">
                        <c:v>-674.12669376693736</c:v>
                      </c:pt>
                      <c:pt idx="38">
                        <c:v>-146.81052393857263</c:v>
                      </c:pt>
                      <c:pt idx="39">
                        <c:v>-364.00112917795872</c:v>
                      </c:pt>
                      <c:pt idx="40">
                        <c:v>-57.438346883468888</c:v>
                      </c:pt>
                      <c:pt idx="41">
                        <c:v>-179.12217705510412</c:v>
                      </c:pt>
                      <c:pt idx="42">
                        <c:v>-73.559394760614325</c:v>
                      </c:pt>
                      <c:pt idx="43">
                        <c:v>167.49661246612467</c:v>
                      </c:pt>
                      <c:pt idx="44">
                        <c:v>-61.940605239385526</c:v>
                      </c:pt>
                      <c:pt idx="45">
                        <c:v>147.49887082204177</c:v>
                      </c:pt>
                      <c:pt idx="46">
                        <c:v>599.81504065040656</c:v>
                      </c:pt>
                      <c:pt idx="47">
                        <c:v>1260.8778229448958</c:v>
                      </c:pt>
                      <c:pt idx="48">
                        <c:v>-618.68947606142717</c:v>
                      </c:pt>
                      <c:pt idx="49">
                        <c:v>-674.12669376693736</c:v>
                      </c:pt>
                      <c:pt idx="50">
                        <c:v>-146.81052393857263</c:v>
                      </c:pt>
                      <c:pt idx="51">
                        <c:v>-364.00112917795872</c:v>
                      </c:pt>
                      <c:pt idx="52">
                        <c:v>-57.438346883468888</c:v>
                      </c:pt>
                      <c:pt idx="53">
                        <c:v>-179.12217705510412</c:v>
                      </c:pt>
                      <c:pt idx="54">
                        <c:v>-73.559394760614325</c:v>
                      </c:pt>
                      <c:pt idx="55">
                        <c:v>167.49661246612467</c:v>
                      </c:pt>
                      <c:pt idx="56">
                        <c:v>-61.940605239385526</c:v>
                      </c:pt>
                      <c:pt idx="57">
                        <c:v>147.49887082204177</c:v>
                      </c:pt>
                      <c:pt idx="58">
                        <c:v>599.81504065040656</c:v>
                      </c:pt>
                      <c:pt idx="59">
                        <c:v>1260.8778229448958</c:v>
                      </c:pt>
                      <c:pt idx="60">
                        <c:v>-618.68947606142717</c:v>
                      </c:pt>
                      <c:pt idx="61">
                        <c:v>-674.12669376693736</c:v>
                      </c:pt>
                      <c:pt idx="62">
                        <c:v>-146.81052393857263</c:v>
                      </c:pt>
                      <c:pt idx="63">
                        <c:v>-364.00112917795872</c:v>
                      </c:pt>
                      <c:pt idx="64">
                        <c:v>-57.438346883468888</c:v>
                      </c:pt>
                      <c:pt idx="65">
                        <c:v>-179.12217705510412</c:v>
                      </c:pt>
                      <c:pt idx="66">
                        <c:v>-73.559394760614325</c:v>
                      </c:pt>
                      <c:pt idx="67">
                        <c:v>167.49661246612467</c:v>
                      </c:pt>
                      <c:pt idx="68">
                        <c:v>-61.940605239385526</c:v>
                      </c:pt>
                      <c:pt idx="69">
                        <c:v>147.49887082204177</c:v>
                      </c:pt>
                      <c:pt idx="70">
                        <c:v>599.81504065040656</c:v>
                      </c:pt>
                      <c:pt idx="71">
                        <c:v>1260.8778229448958</c:v>
                      </c:pt>
                      <c:pt idx="72">
                        <c:v>-618.68947606142717</c:v>
                      </c:pt>
                      <c:pt idx="73">
                        <c:v>-674.12669376693736</c:v>
                      </c:pt>
                      <c:pt idx="74">
                        <c:v>-146.81052393857263</c:v>
                      </c:pt>
                      <c:pt idx="75">
                        <c:v>-364.00112917795872</c:v>
                      </c:pt>
                      <c:pt idx="76">
                        <c:v>-57.438346883468888</c:v>
                      </c:pt>
                      <c:pt idx="77">
                        <c:v>-179.12217705510412</c:v>
                      </c:pt>
                      <c:pt idx="78">
                        <c:v>-73.559394760614325</c:v>
                      </c:pt>
                      <c:pt idx="79">
                        <c:v>167.49661246612467</c:v>
                      </c:pt>
                      <c:pt idx="80">
                        <c:v>-61.940605239385526</c:v>
                      </c:pt>
                    </c:numCache>
                  </c:numRef>
                </c:yVal>
                <c:smooth val="0"/>
              </c15:ser>
            </c15:filteredScatterSeries>
            <c15:filteredScatterSeries>
              <c15:ser>
                <c:idx val="4"/>
                <c:order val="4"/>
                <c:tx>
                  <c:strRef>
                    <c:extLst>
                      <c:ext xmlns:c15="http://schemas.microsoft.com/office/drawing/2012/chart" uri="{02D57815-91ED-43cb-92C2-25804820EDAC}">
                        <c15:formulaRef>
                          <c15:sqref>'Time Series'!$H$14</c15:sqref>
                        </c15:formulaRef>
                      </c:ext>
                    </c:extLst>
                    <c:strCache>
                      <c:ptCount val="1"/>
                      <c:pt idx="0">
                        <c:v>I</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multiLvlStrRef>
                    <c:extLst>
                      <c:ext xmlns:c15="http://schemas.microsoft.com/office/drawing/2012/chart" uri="{02D57815-91ED-43cb-92C2-25804820EDAC}">
                        <c15:formulaRef>
                          <c15:sqref>'Time Series'!$A$15:$C$95</c15:sqref>
                        </c15:formulaRef>
                      </c:ext>
                    </c:extLst>
                    <c:multiLvlStrCache>
                      <c:ptCount val="81"/>
                      <c:lvl>
                        <c:pt idx="0">
                          <c:v>4964</c:v>
                        </c:pt>
                        <c:pt idx="1">
                          <c:v>4968</c:v>
                        </c:pt>
                        <c:pt idx="2">
                          <c:v>5601</c:v>
                        </c:pt>
                        <c:pt idx="3">
                          <c:v>5454</c:v>
                        </c:pt>
                        <c:pt idx="4">
                          <c:v>5721</c:v>
                        </c:pt>
                        <c:pt idx="5">
                          <c:v>5690</c:v>
                        </c:pt>
                        <c:pt idx="6">
                          <c:v>5804</c:v>
                        </c:pt>
                        <c:pt idx="7">
                          <c:v>6040</c:v>
                        </c:pt>
                        <c:pt idx="8">
                          <c:v>5843</c:v>
                        </c:pt>
                        <c:pt idx="9">
                          <c:v>6087</c:v>
                        </c:pt>
                        <c:pt idx="10">
                          <c:v>6469</c:v>
                        </c:pt>
                        <c:pt idx="11">
                          <c:v>7002</c:v>
                        </c:pt>
                        <c:pt idx="12">
                          <c:v>5416</c:v>
                        </c:pt>
                        <c:pt idx="13">
                          <c:v>5393</c:v>
                        </c:pt>
                        <c:pt idx="14">
                          <c:v>5907</c:v>
                        </c:pt>
                        <c:pt idx="15">
                          <c:v>5768</c:v>
                        </c:pt>
                        <c:pt idx="16">
                          <c:v>6107</c:v>
                        </c:pt>
                        <c:pt idx="17">
                          <c:v>6016</c:v>
                        </c:pt>
                        <c:pt idx="18">
                          <c:v>6131</c:v>
                        </c:pt>
                        <c:pt idx="19">
                          <c:v>6499</c:v>
                        </c:pt>
                        <c:pt idx="20">
                          <c:v>6249</c:v>
                        </c:pt>
                        <c:pt idx="21">
                          <c:v>6472</c:v>
                        </c:pt>
                        <c:pt idx="22">
                          <c:v>6946</c:v>
                        </c:pt>
                        <c:pt idx="23">
                          <c:v>7615</c:v>
                        </c:pt>
                        <c:pt idx="24">
                          <c:v>5876</c:v>
                        </c:pt>
                        <c:pt idx="25">
                          <c:v>5818</c:v>
                        </c:pt>
                        <c:pt idx="26">
                          <c:v>6342</c:v>
                        </c:pt>
                        <c:pt idx="27">
                          <c:v>6143</c:v>
                        </c:pt>
                        <c:pt idx="28">
                          <c:v>6442</c:v>
                        </c:pt>
                        <c:pt idx="29">
                          <c:v>6407</c:v>
                        </c:pt>
                        <c:pt idx="30">
                          <c:v>6545</c:v>
                        </c:pt>
                        <c:pt idx="31">
                          <c:v>6758</c:v>
                        </c:pt>
                        <c:pt idx="32">
                          <c:v>6485</c:v>
                        </c:pt>
                        <c:pt idx="33">
                          <c:v>6805</c:v>
                        </c:pt>
                        <c:pt idx="34">
                          <c:v>7361</c:v>
                        </c:pt>
                        <c:pt idx="35">
                          <c:v>8079</c:v>
                        </c:pt>
                        <c:pt idx="36">
                          <c:v>6061</c:v>
                        </c:pt>
                        <c:pt idx="37">
                          <c:v>6187</c:v>
                        </c:pt>
                        <c:pt idx="38">
                          <c:v>6792</c:v>
                        </c:pt>
                        <c:pt idx="39">
                          <c:v>6587</c:v>
                        </c:pt>
                        <c:pt idx="40">
                          <c:v>6918</c:v>
                        </c:pt>
                        <c:pt idx="41">
                          <c:v>6920</c:v>
                        </c:pt>
                        <c:pt idx="42">
                          <c:v>7030</c:v>
                        </c:pt>
                        <c:pt idx="43">
                          <c:v>7491</c:v>
                        </c:pt>
                        <c:pt idx="44">
                          <c:v>7305</c:v>
                        </c:pt>
                        <c:pt idx="45">
                          <c:v>7571</c:v>
                        </c:pt>
                        <c:pt idx="46">
                          <c:v>8013</c:v>
                        </c:pt>
                        <c:pt idx="47">
                          <c:v>8727</c:v>
                        </c:pt>
                        <c:pt idx="48">
                          <c:v>6776</c:v>
                        </c:pt>
                        <c:pt idx="49">
                          <c:v>6847</c:v>
                        </c:pt>
                        <c:pt idx="50">
                          <c:v>7531</c:v>
                        </c:pt>
                        <c:pt idx="51">
                          <c:v>7333</c:v>
                        </c:pt>
                        <c:pt idx="52">
                          <c:v>7685</c:v>
                        </c:pt>
                        <c:pt idx="53">
                          <c:v>7518</c:v>
                        </c:pt>
                        <c:pt idx="54">
                          <c:v>7672</c:v>
                        </c:pt>
                        <c:pt idx="55">
                          <c:v>7992</c:v>
                        </c:pt>
                        <c:pt idx="56">
                          <c:v>7645</c:v>
                        </c:pt>
                        <c:pt idx="57">
                          <c:v>7923</c:v>
                        </c:pt>
                        <c:pt idx="58">
                          <c:v>8297</c:v>
                        </c:pt>
                        <c:pt idx="59">
                          <c:v>8537</c:v>
                        </c:pt>
                        <c:pt idx="60">
                          <c:v>7005</c:v>
                        </c:pt>
                        <c:pt idx="61">
                          <c:v>6855</c:v>
                        </c:pt>
                        <c:pt idx="62">
                          <c:v>7420</c:v>
                        </c:pt>
                        <c:pt idx="63">
                          <c:v>7183</c:v>
                        </c:pt>
                        <c:pt idx="64">
                          <c:v>7554</c:v>
                        </c:pt>
                        <c:pt idx="65">
                          <c:v>7475</c:v>
                        </c:pt>
                        <c:pt idx="66">
                          <c:v>7687</c:v>
                        </c:pt>
                        <c:pt idx="67">
                          <c:v>7922</c:v>
                        </c:pt>
                        <c:pt idx="68">
                          <c:v>7426</c:v>
                        </c:pt>
                        <c:pt idx="69">
                          <c:v>7736</c:v>
                        </c:pt>
                        <c:pt idx="70">
                          <c:v>8483</c:v>
                        </c:pt>
                        <c:pt idx="71">
                          <c:v>9329</c:v>
                        </c:pt>
                        <c:pt idx="72">
                          <c:v>7120</c:v>
                        </c:pt>
                        <c:pt idx="73">
                          <c:v>7124</c:v>
                        </c:pt>
                        <c:pt idx="74">
                          <c:v>7817</c:v>
                        </c:pt>
                        <c:pt idx="75">
                          <c:v>7538</c:v>
                        </c:pt>
                        <c:pt idx="76">
                          <c:v>7921</c:v>
                        </c:pt>
                        <c:pt idx="77">
                          <c:v>7757</c:v>
                        </c:pt>
                        <c:pt idx="78">
                          <c:v>7816</c:v>
                        </c:pt>
                        <c:pt idx="79">
                          <c:v>8208</c:v>
                        </c:pt>
                        <c:pt idx="80">
                          <c:v>7828</c:v>
                        </c:pt>
                      </c:lvl>
                      <c:lvl>
                        <c:pt idx="0">
                          <c:v>Jan-96</c:v>
                        </c:pt>
                        <c:pt idx="1">
                          <c:v>Feb-96</c:v>
                        </c:pt>
                        <c:pt idx="2">
                          <c:v>Mar-96</c:v>
                        </c:pt>
                        <c:pt idx="3">
                          <c:v>Apr-96</c:v>
                        </c:pt>
                        <c:pt idx="4">
                          <c:v>May-96</c:v>
                        </c:pt>
                        <c:pt idx="5">
                          <c:v>Jun-96</c:v>
                        </c:pt>
                        <c:pt idx="6">
                          <c:v>Jul-96</c:v>
                        </c:pt>
                        <c:pt idx="7">
                          <c:v>Aug-96</c:v>
                        </c:pt>
                        <c:pt idx="8">
                          <c:v>Sep-96</c:v>
                        </c:pt>
                        <c:pt idx="9">
                          <c:v>Oct-96</c:v>
                        </c:pt>
                        <c:pt idx="10">
                          <c:v>Nov-96</c:v>
                        </c:pt>
                        <c:pt idx="11">
                          <c:v>Dec-96</c:v>
                        </c:pt>
                        <c:pt idx="12">
                          <c:v>Jan-97</c:v>
                        </c:pt>
                        <c:pt idx="13">
                          <c:v>Feb-97</c:v>
                        </c:pt>
                        <c:pt idx="14">
                          <c:v>Mar-97</c:v>
                        </c:pt>
                        <c:pt idx="15">
                          <c:v>Apr-97</c:v>
                        </c:pt>
                        <c:pt idx="16">
                          <c:v>May-97</c:v>
                        </c:pt>
                        <c:pt idx="17">
                          <c:v>Jun-97</c:v>
                        </c:pt>
                        <c:pt idx="18">
                          <c:v>Jul-97</c:v>
                        </c:pt>
                        <c:pt idx="19">
                          <c:v>Aug-97</c:v>
                        </c:pt>
                        <c:pt idx="20">
                          <c:v>Sep-97</c:v>
                        </c:pt>
                        <c:pt idx="21">
                          <c:v>Oct-97</c:v>
                        </c:pt>
                        <c:pt idx="22">
                          <c:v>Nov-97</c:v>
                        </c:pt>
                        <c:pt idx="23">
                          <c:v>Dec-97</c:v>
                        </c:pt>
                        <c:pt idx="24">
                          <c:v>Jan-98</c:v>
                        </c:pt>
                        <c:pt idx="25">
                          <c:v>Feb-98</c:v>
                        </c:pt>
                        <c:pt idx="26">
                          <c:v>Mar-98</c:v>
                        </c:pt>
                        <c:pt idx="27">
                          <c:v>Apr-98</c:v>
                        </c:pt>
                        <c:pt idx="28">
                          <c:v>May-98</c:v>
                        </c:pt>
                        <c:pt idx="29">
                          <c:v>Jun-98</c:v>
                        </c:pt>
                        <c:pt idx="30">
                          <c:v>Jul-98</c:v>
                        </c:pt>
                        <c:pt idx="31">
                          <c:v>Aug-98</c:v>
                        </c:pt>
                        <c:pt idx="32">
                          <c:v>Sep-98</c:v>
                        </c:pt>
                        <c:pt idx="33">
                          <c:v>Oct-98</c:v>
                        </c:pt>
                        <c:pt idx="34">
                          <c:v>Nov-98</c:v>
                        </c:pt>
                        <c:pt idx="35">
                          <c:v>Dec-98</c:v>
                        </c:pt>
                        <c:pt idx="36">
                          <c:v>Jan-99</c:v>
                        </c:pt>
                        <c:pt idx="37">
                          <c:v>Feb-99</c:v>
                        </c:pt>
                        <c:pt idx="38">
                          <c:v>Mar-99</c:v>
                        </c:pt>
                        <c:pt idx="39">
                          <c:v>Apr-99</c:v>
                        </c:pt>
                        <c:pt idx="40">
                          <c:v>May-99</c:v>
                        </c:pt>
                        <c:pt idx="41">
                          <c:v>Jun-99</c:v>
                        </c:pt>
                        <c:pt idx="42">
                          <c:v>Jul-99</c:v>
                        </c:pt>
                        <c:pt idx="43">
                          <c:v>Aug-99</c:v>
                        </c:pt>
                        <c:pt idx="44">
                          <c:v>Sep-99</c:v>
                        </c:pt>
                        <c:pt idx="45">
                          <c:v>Oct-99</c:v>
                        </c:pt>
                        <c:pt idx="46">
                          <c:v>Nov-99</c:v>
                        </c:pt>
                        <c:pt idx="47">
                          <c:v>Dec-99</c:v>
                        </c:pt>
                        <c:pt idx="48">
                          <c:v>Jan-00</c:v>
                        </c:pt>
                        <c:pt idx="49">
                          <c:v>Feb-00</c:v>
                        </c:pt>
                        <c:pt idx="50">
                          <c:v>Mar-00</c:v>
                        </c:pt>
                        <c:pt idx="51">
                          <c:v>Apr-00</c:v>
                        </c:pt>
                        <c:pt idx="52">
                          <c:v>May-00</c:v>
                        </c:pt>
                        <c:pt idx="53">
                          <c:v>Jun-00</c:v>
                        </c:pt>
                        <c:pt idx="54">
                          <c:v>Jul-00</c:v>
                        </c:pt>
                        <c:pt idx="55">
                          <c:v>Aug-00</c:v>
                        </c:pt>
                        <c:pt idx="56">
                          <c:v>Sep-00</c:v>
                        </c:pt>
                        <c:pt idx="57">
                          <c:v>Oct-00</c:v>
                        </c:pt>
                        <c:pt idx="58">
                          <c:v>Nov-00</c:v>
                        </c:pt>
                        <c:pt idx="59">
                          <c:v>Dec-00</c:v>
                        </c:pt>
                        <c:pt idx="60">
                          <c:v>Jan-01</c:v>
                        </c:pt>
                        <c:pt idx="61">
                          <c:v>Feb-01</c:v>
                        </c:pt>
                        <c:pt idx="62">
                          <c:v>Mar-01</c:v>
                        </c:pt>
                        <c:pt idx="63">
                          <c:v>Apr-01</c:v>
                        </c:pt>
                        <c:pt idx="64">
                          <c:v>May-01</c:v>
                        </c:pt>
                        <c:pt idx="65">
                          <c:v>Jun-01</c:v>
                        </c:pt>
                        <c:pt idx="66">
                          <c:v>Jul-01</c:v>
                        </c:pt>
                        <c:pt idx="67">
                          <c:v>Aug-01</c:v>
                        </c:pt>
                        <c:pt idx="68">
                          <c:v>Sep-01</c:v>
                        </c:pt>
                        <c:pt idx="69">
                          <c:v>Oct-01</c:v>
                        </c:pt>
                        <c:pt idx="70">
                          <c:v>Nov-01</c:v>
                        </c:pt>
                        <c:pt idx="71">
                          <c:v>Dec-01</c:v>
                        </c:pt>
                        <c:pt idx="72">
                          <c:v>Jan-02</c:v>
                        </c:pt>
                        <c:pt idx="73">
                          <c:v>Feb-02</c:v>
                        </c:pt>
                        <c:pt idx="74">
                          <c:v>Mar-02</c:v>
                        </c:pt>
                        <c:pt idx="75">
                          <c:v>Apr-02</c:v>
                        </c:pt>
                        <c:pt idx="76">
                          <c:v>May-02</c:v>
                        </c:pt>
                        <c:pt idx="77">
                          <c:v>Jun-02</c:v>
                        </c:pt>
                        <c:pt idx="78">
                          <c:v>Jul-02</c:v>
                        </c:pt>
                        <c:pt idx="79">
                          <c:v>Aug-02</c:v>
                        </c:pt>
                        <c:pt idx="80">
                          <c:v>Sep-02</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lvl>
                    </c:multiLvlStrCache>
                  </c:multiLvlStrRef>
                </c:xVal>
                <c:yVal>
                  <c:numRef>
                    <c:extLst>
                      <c:ext xmlns:c15="http://schemas.microsoft.com/office/drawing/2012/chart" uri="{02D57815-91ED-43cb-92C2-25804820EDAC}">
                        <c15:formulaRef>
                          <c15:sqref>'Time Series'!$H$15:$H$95</c15:sqref>
                        </c15:formulaRef>
                      </c:ext>
                    </c:extLst>
                    <c:numCache>
                      <c:formatCode>General</c:formatCode>
                      <c:ptCount val="81"/>
                      <c:pt idx="0">
                        <c:v>-55.439099668774361</c:v>
                      </c:pt>
                      <c:pt idx="1">
                        <c:v>-28.439099668774361</c:v>
                      </c:pt>
                      <c:pt idx="2">
                        <c:v>44.807512797349773</c:v>
                      </c:pt>
                      <c:pt idx="3">
                        <c:v>82.560900331225639</c:v>
                      </c:pt>
                      <c:pt idx="4">
                        <c:v>10.560900331225639</c:v>
                      </c:pt>
                      <c:pt idx="5">
                        <c:v>68.807512797350682</c:v>
                      </c:pt>
                      <c:pt idx="6">
                        <c:v>44.807512797349773</c:v>
                      </c:pt>
                      <c:pt idx="7">
                        <c:v>7.3142878651005958</c:v>
                      </c:pt>
                      <c:pt idx="8">
                        <c:v>7.3142878651005958</c:v>
                      </c:pt>
                      <c:pt idx="9">
                        <c:v>9.4375940981635722</c:v>
                      </c:pt>
                      <c:pt idx="10">
                        <c:v>-93.315793435711385</c:v>
                      </c:pt>
                      <c:pt idx="11">
                        <c:v>-253.81579343571138</c:v>
                      </c:pt>
                      <c:pt idx="12">
                        <c:v>7.3142878651005958</c:v>
                      </c:pt>
                      <c:pt idx="13">
                        <c:v>7.3142878651005958</c:v>
                      </c:pt>
                      <c:pt idx="14">
                        <c:v>-38.439099668774361</c:v>
                      </c:pt>
                      <c:pt idx="15">
                        <c:v>7.3142878651005958</c:v>
                      </c:pt>
                      <c:pt idx="16">
                        <c:v>7.3142878651005958</c:v>
                      </c:pt>
                      <c:pt idx="17">
                        <c:v>5.5609003312256391</c:v>
                      </c:pt>
                      <c:pt idx="18">
                        <c:v>-17.439099668774361</c:v>
                      </c:pt>
                      <c:pt idx="19">
                        <c:v>77.067675398976462</c:v>
                      </c:pt>
                      <c:pt idx="20">
                        <c:v>24.067675398975553</c:v>
                      </c:pt>
                      <c:pt idx="21">
                        <c:v>5.1909816320385289</c:v>
                      </c:pt>
                      <c:pt idx="22">
                        <c:v>-5.5624059018364278</c:v>
                      </c:pt>
                      <c:pt idx="23">
                        <c:v>-30.062405901837337</c:v>
                      </c:pt>
                      <c:pt idx="24">
                        <c:v>78.067675398975553</c:v>
                      </c:pt>
                      <c:pt idx="25">
                        <c:v>43.067675398975553</c:v>
                      </c:pt>
                      <c:pt idx="26">
                        <c:v>7.3142878651005958</c:v>
                      </c:pt>
                      <c:pt idx="27">
                        <c:v>-6.932324601023538</c:v>
                      </c:pt>
                      <c:pt idx="28">
                        <c:v>-46.932324601024447</c:v>
                      </c:pt>
                      <c:pt idx="29">
                        <c:v>7.3142878651005958</c:v>
                      </c:pt>
                      <c:pt idx="30">
                        <c:v>7.3142878651005958</c:v>
                      </c:pt>
                      <c:pt idx="31">
                        <c:v>-53.178937067148581</c:v>
                      </c:pt>
                      <c:pt idx="32">
                        <c:v>-129.17893706714949</c:v>
                      </c:pt>
                      <c:pt idx="33">
                        <c:v>-51.055630834086514</c:v>
                      </c:pt>
                      <c:pt idx="34">
                        <c:v>20.190981632038529</c:v>
                      </c:pt>
                      <c:pt idx="35">
                        <c:v>44.690981632038529</c:v>
                      </c:pt>
                      <c:pt idx="36">
                        <c:v>-126.17893706714858</c:v>
                      </c:pt>
                      <c:pt idx="37">
                        <c:v>22.821062932851419</c:v>
                      </c:pt>
                      <c:pt idx="38">
                        <c:v>68.067675398975553</c:v>
                      </c:pt>
                      <c:pt idx="39">
                        <c:v>47.821062932851419</c:v>
                      </c:pt>
                      <c:pt idx="40">
                        <c:v>39.821062932851419</c:v>
                      </c:pt>
                      <c:pt idx="41">
                        <c:v>131.06767539897555</c:v>
                      </c:pt>
                      <c:pt idx="42">
                        <c:v>103.06767539897555</c:v>
                      </c:pt>
                      <c:pt idx="43">
                        <c:v>290.57445046672638</c:v>
                      </c:pt>
                      <c:pt idx="44">
                        <c:v>301.57445046672638</c:v>
                      </c:pt>
                      <c:pt idx="45">
                        <c:v>325.69775669978935</c:v>
                      </c:pt>
                      <c:pt idx="46">
                        <c:v>282.94436916591349</c:v>
                      </c:pt>
                      <c:pt idx="47">
                        <c:v>303.4443691659144</c:v>
                      </c:pt>
                      <c:pt idx="48">
                        <c:v>199.57445046672638</c:v>
                      </c:pt>
                      <c:pt idx="49">
                        <c:v>293.57445046672638</c:v>
                      </c:pt>
                      <c:pt idx="50">
                        <c:v>417.82106293285051</c:v>
                      </c:pt>
                      <c:pt idx="51">
                        <c:v>404.57445046672638</c:v>
                      </c:pt>
                      <c:pt idx="52">
                        <c:v>417.57445046672638</c:v>
                      </c:pt>
                      <c:pt idx="53">
                        <c:v>339.82106293285142</c:v>
                      </c:pt>
                      <c:pt idx="54">
                        <c:v>355.82106293285142</c:v>
                      </c:pt>
                      <c:pt idx="55">
                        <c:v>402.32783800060133</c:v>
                      </c:pt>
                      <c:pt idx="56">
                        <c:v>252.32783800060133</c:v>
                      </c:pt>
                      <c:pt idx="57">
                        <c:v>288.45114423366431</c:v>
                      </c:pt>
                      <c:pt idx="58">
                        <c:v>177.69775669978935</c:v>
                      </c:pt>
                      <c:pt idx="59">
                        <c:v>-275.80224330021156</c:v>
                      </c:pt>
                      <c:pt idx="60">
                        <c:v>39.327838000601332</c:v>
                      </c:pt>
                      <c:pt idx="61">
                        <c:v>-87.672161999398668</c:v>
                      </c:pt>
                      <c:pt idx="62">
                        <c:v>-82.425549533273625</c:v>
                      </c:pt>
                      <c:pt idx="63">
                        <c:v>-134.67216199939776</c:v>
                      </c:pt>
                      <c:pt idx="64">
                        <c:v>-102.67216199939776</c:v>
                      </c:pt>
                      <c:pt idx="65">
                        <c:v>-92.425549533273625</c:v>
                      </c:pt>
                      <c:pt idx="66">
                        <c:v>-18.425549533273625</c:v>
                      </c:pt>
                      <c:pt idx="67">
                        <c:v>-56.918774465523711</c:v>
                      </c:pt>
                      <c:pt idx="68">
                        <c:v>-355.91877446552371</c:v>
                      </c:pt>
                      <c:pt idx="69">
                        <c:v>-287.79546823246073</c:v>
                      </c:pt>
                      <c:pt idx="70">
                        <c:v>-25.548855766335691</c:v>
                      </c:pt>
                      <c:pt idx="71">
                        <c:v>126.95114423366431</c:v>
                      </c:pt>
                      <c:pt idx="72">
                        <c:v>-234.9187744655228</c:v>
                      </c:pt>
                      <c:pt idx="73">
                        <c:v>-207.91877446552371</c:v>
                      </c:pt>
                      <c:pt idx="74">
                        <c:v>-74.672161999398668</c:v>
                      </c:pt>
                      <c:pt idx="75">
                        <c:v>-168.9187744655228</c:v>
                      </c:pt>
                      <c:pt idx="76">
                        <c:v>-124.91877446552371</c:v>
                      </c:pt>
                      <c:pt idx="77">
                        <c:v>-199.67216199939867</c:v>
                      </c:pt>
                      <c:pt idx="78">
                        <c:v>-278.67216199939867</c:v>
                      </c:pt>
                      <c:pt idx="79">
                        <c:v>-160.16538693164694</c:v>
                      </c:pt>
                      <c:pt idx="80">
                        <c:v>-343.16538693164784</c:v>
                      </c:pt>
                    </c:numCache>
                  </c:numRef>
                </c:yVal>
                <c:smooth val="0"/>
              </c15:ser>
            </c15:filteredScatterSeries>
            <c15:filteredScatterSeries>
              <c15:ser>
                <c:idx val="5"/>
                <c:order val="5"/>
                <c:tx>
                  <c:strRef>
                    <c:extLst>
                      <c:ext xmlns:c15="http://schemas.microsoft.com/office/drawing/2012/chart" uri="{02D57815-91ED-43cb-92C2-25804820EDAC}">
                        <c15:formulaRef>
                          <c15:sqref>'Time Series'!$I$14</c15:sqref>
                        </c15:formulaRef>
                      </c:ext>
                    </c:extLst>
                    <c:strCache>
                      <c:ptCount val="1"/>
                      <c:pt idx="0">
                        <c:v>AdditiveDecomFit</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multiLvlStrRef>
                    <c:extLst>
                      <c:ext xmlns:c15="http://schemas.microsoft.com/office/drawing/2012/chart" uri="{02D57815-91ED-43cb-92C2-25804820EDAC}">
                        <c15:formulaRef>
                          <c15:sqref>'Time Series'!$A$15:$C$95</c15:sqref>
                        </c15:formulaRef>
                      </c:ext>
                    </c:extLst>
                    <c:multiLvlStrCache>
                      <c:ptCount val="81"/>
                      <c:lvl>
                        <c:pt idx="0">
                          <c:v>4964</c:v>
                        </c:pt>
                        <c:pt idx="1">
                          <c:v>4968</c:v>
                        </c:pt>
                        <c:pt idx="2">
                          <c:v>5601</c:v>
                        </c:pt>
                        <c:pt idx="3">
                          <c:v>5454</c:v>
                        </c:pt>
                        <c:pt idx="4">
                          <c:v>5721</c:v>
                        </c:pt>
                        <c:pt idx="5">
                          <c:v>5690</c:v>
                        </c:pt>
                        <c:pt idx="6">
                          <c:v>5804</c:v>
                        </c:pt>
                        <c:pt idx="7">
                          <c:v>6040</c:v>
                        </c:pt>
                        <c:pt idx="8">
                          <c:v>5843</c:v>
                        </c:pt>
                        <c:pt idx="9">
                          <c:v>6087</c:v>
                        </c:pt>
                        <c:pt idx="10">
                          <c:v>6469</c:v>
                        </c:pt>
                        <c:pt idx="11">
                          <c:v>7002</c:v>
                        </c:pt>
                        <c:pt idx="12">
                          <c:v>5416</c:v>
                        </c:pt>
                        <c:pt idx="13">
                          <c:v>5393</c:v>
                        </c:pt>
                        <c:pt idx="14">
                          <c:v>5907</c:v>
                        </c:pt>
                        <c:pt idx="15">
                          <c:v>5768</c:v>
                        </c:pt>
                        <c:pt idx="16">
                          <c:v>6107</c:v>
                        </c:pt>
                        <c:pt idx="17">
                          <c:v>6016</c:v>
                        </c:pt>
                        <c:pt idx="18">
                          <c:v>6131</c:v>
                        </c:pt>
                        <c:pt idx="19">
                          <c:v>6499</c:v>
                        </c:pt>
                        <c:pt idx="20">
                          <c:v>6249</c:v>
                        </c:pt>
                        <c:pt idx="21">
                          <c:v>6472</c:v>
                        </c:pt>
                        <c:pt idx="22">
                          <c:v>6946</c:v>
                        </c:pt>
                        <c:pt idx="23">
                          <c:v>7615</c:v>
                        </c:pt>
                        <c:pt idx="24">
                          <c:v>5876</c:v>
                        </c:pt>
                        <c:pt idx="25">
                          <c:v>5818</c:v>
                        </c:pt>
                        <c:pt idx="26">
                          <c:v>6342</c:v>
                        </c:pt>
                        <c:pt idx="27">
                          <c:v>6143</c:v>
                        </c:pt>
                        <c:pt idx="28">
                          <c:v>6442</c:v>
                        </c:pt>
                        <c:pt idx="29">
                          <c:v>6407</c:v>
                        </c:pt>
                        <c:pt idx="30">
                          <c:v>6545</c:v>
                        </c:pt>
                        <c:pt idx="31">
                          <c:v>6758</c:v>
                        </c:pt>
                        <c:pt idx="32">
                          <c:v>6485</c:v>
                        </c:pt>
                        <c:pt idx="33">
                          <c:v>6805</c:v>
                        </c:pt>
                        <c:pt idx="34">
                          <c:v>7361</c:v>
                        </c:pt>
                        <c:pt idx="35">
                          <c:v>8079</c:v>
                        </c:pt>
                        <c:pt idx="36">
                          <c:v>6061</c:v>
                        </c:pt>
                        <c:pt idx="37">
                          <c:v>6187</c:v>
                        </c:pt>
                        <c:pt idx="38">
                          <c:v>6792</c:v>
                        </c:pt>
                        <c:pt idx="39">
                          <c:v>6587</c:v>
                        </c:pt>
                        <c:pt idx="40">
                          <c:v>6918</c:v>
                        </c:pt>
                        <c:pt idx="41">
                          <c:v>6920</c:v>
                        </c:pt>
                        <c:pt idx="42">
                          <c:v>7030</c:v>
                        </c:pt>
                        <c:pt idx="43">
                          <c:v>7491</c:v>
                        </c:pt>
                        <c:pt idx="44">
                          <c:v>7305</c:v>
                        </c:pt>
                        <c:pt idx="45">
                          <c:v>7571</c:v>
                        </c:pt>
                        <c:pt idx="46">
                          <c:v>8013</c:v>
                        </c:pt>
                        <c:pt idx="47">
                          <c:v>8727</c:v>
                        </c:pt>
                        <c:pt idx="48">
                          <c:v>6776</c:v>
                        </c:pt>
                        <c:pt idx="49">
                          <c:v>6847</c:v>
                        </c:pt>
                        <c:pt idx="50">
                          <c:v>7531</c:v>
                        </c:pt>
                        <c:pt idx="51">
                          <c:v>7333</c:v>
                        </c:pt>
                        <c:pt idx="52">
                          <c:v>7685</c:v>
                        </c:pt>
                        <c:pt idx="53">
                          <c:v>7518</c:v>
                        </c:pt>
                        <c:pt idx="54">
                          <c:v>7672</c:v>
                        </c:pt>
                        <c:pt idx="55">
                          <c:v>7992</c:v>
                        </c:pt>
                        <c:pt idx="56">
                          <c:v>7645</c:v>
                        </c:pt>
                        <c:pt idx="57">
                          <c:v>7923</c:v>
                        </c:pt>
                        <c:pt idx="58">
                          <c:v>8297</c:v>
                        </c:pt>
                        <c:pt idx="59">
                          <c:v>8537</c:v>
                        </c:pt>
                        <c:pt idx="60">
                          <c:v>7005</c:v>
                        </c:pt>
                        <c:pt idx="61">
                          <c:v>6855</c:v>
                        </c:pt>
                        <c:pt idx="62">
                          <c:v>7420</c:v>
                        </c:pt>
                        <c:pt idx="63">
                          <c:v>7183</c:v>
                        </c:pt>
                        <c:pt idx="64">
                          <c:v>7554</c:v>
                        </c:pt>
                        <c:pt idx="65">
                          <c:v>7475</c:v>
                        </c:pt>
                        <c:pt idx="66">
                          <c:v>7687</c:v>
                        </c:pt>
                        <c:pt idx="67">
                          <c:v>7922</c:v>
                        </c:pt>
                        <c:pt idx="68">
                          <c:v>7426</c:v>
                        </c:pt>
                        <c:pt idx="69">
                          <c:v>7736</c:v>
                        </c:pt>
                        <c:pt idx="70">
                          <c:v>8483</c:v>
                        </c:pt>
                        <c:pt idx="71">
                          <c:v>9329</c:v>
                        </c:pt>
                        <c:pt idx="72">
                          <c:v>7120</c:v>
                        </c:pt>
                        <c:pt idx="73">
                          <c:v>7124</c:v>
                        </c:pt>
                        <c:pt idx="74">
                          <c:v>7817</c:v>
                        </c:pt>
                        <c:pt idx="75">
                          <c:v>7538</c:v>
                        </c:pt>
                        <c:pt idx="76">
                          <c:v>7921</c:v>
                        </c:pt>
                        <c:pt idx="77">
                          <c:v>7757</c:v>
                        </c:pt>
                        <c:pt idx="78">
                          <c:v>7816</c:v>
                        </c:pt>
                        <c:pt idx="79">
                          <c:v>8208</c:v>
                        </c:pt>
                        <c:pt idx="80">
                          <c:v>7828</c:v>
                        </c:pt>
                      </c:lvl>
                      <c:lvl>
                        <c:pt idx="0">
                          <c:v>Jan-96</c:v>
                        </c:pt>
                        <c:pt idx="1">
                          <c:v>Feb-96</c:v>
                        </c:pt>
                        <c:pt idx="2">
                          <c:v>Mar-96</c:v>
                        </c:pt>
                        <c:pt idx="3">
                          <c:v>Apr-96</c:v>
                        </c:pt>
                        <c:pt idx="4">
                          <c:v>May-96</c:v>
                        </c:pt>
                        <c:pt idx="5">
                          <c:v>Jun-96</c:v>
                        </c:pt>
                        <c:pt idx="6">
                          <c:v>Jul-96</c:v>
                        </c:pt>
                        <c:pt idx="7">
                          <c:v>Aug-96</c:v>
                        </c:pt>
                        <c:pt idx="8">
                          <c:v>Sep-96</c:v>
                        </c:pt>
                        <c:pt idx="9">
                          <c:v>Oct-96</c:v>
                        </c:pt>
                        <c:pt idx="10">
                          <c:v>Nov-96</c:v>
                        </c:pt>
                        <c:pt idx="11">
                          <c:v>Dec-96</c:v>
                        </c:pt>
                        <c:pt idx="12">
                          <c:v>Jan-97</c:v>
                        </c:pt>
                        <c:pt idx="13">
                          <c:v>Feb-97</c:v>
                        </c:pt>
                        <c:pt idx="14">
                          <c:v>Mar-97</c:v>
                        </c:pt>
                        <c:pt idx="15">
                          <c:v>Apr-97</c:v>
                        </c:pt>
                        <c:pt idx="16">
                          <c:v>May-97</c:v>
                        </c:pt>
                        <c:pt idx="17">
                          <c:v>Jun-97</c:v>
                        </c:pt>
                        <c:pt idx="18">
                          <c:v>Jul-97</c:v>
                        </c:pt>
                        <c:pt idx="19">
                          <c:v>Aug-97</c:v>
                        </c:pt>
                        <c:pt idx="20">
                          <c:v>Sep-97</c:v>
                        </c:pt>
                        <c:pt idx="21">
                          <c:v>Oct-97</c:v>
                        </c:pt>
                        <c:pt idx="22">
                          <c:v>Nov-97</c:v>
                        </c:pt>
                        <c:pt idx="23">
                          <c:v>Dec-97</c:v>
                        </c:pt>
                        <c:pt idx="24">
                          <c:v>Jan-98</c:v>
                        </c:pt>
                        <c:pt idx="25">
                          <c:v>Feb-98</c:v>
                        </c:pt>
                        <c:pt idx="26">
                          <c:v>Mar-98</c:v>
                        </c:pt>
                        <c:pt idx="27">
                          <c:v>Apr-98</c:v>
                        </c:pt>
                        <c:pt idx="28">
                          <c:v>May-98</c:v>
                        </c:pt>
                        <c:pt idx="29">
                          <c:v>Jun-98</c:v>
                        </c:pt>
                        <c:pt idx="30">
                          <c:v>Jul-98</c:v>
                        </c:pt>
                        <c:pt idx="31">
                          <c:v>Aug-98</c:v>
                        </c:pt>
                        <c:pt idx="32">
                          <c:v>Sep-98</c:v>
                        </c:pt>
                        <c:pt idx="33">
                          <c:v>Oct-98</c:v>
                        </c:pt>
                        <c:pt idx="34">
                          <c:v>Nov-98</c:v>
                        </c:pt>
                        <c:pt idx="35">
                          <c:v>Dec-98</c:v>
                        </c:pt>
                        <c:pt idx="36">
                          <c:v>Jan-99</c:v>
                        </c:pt>
                        <c:pt idx="37">
                          <c:v>Feb-99</c:v>
                        </c:pt>
                        <c:pt idx="38">
                          <c:v>Mar-99</c:v>
                        </c:pt>
                        <c:pt idx="39">
                          <c:v>Apr-99</c:v>
                        </c:pt>
                        <c:pt idx="40">
                          <c:v>May-99</c:v>
                        </c:pt>
                        <c:pt idx="41">
                          <c:v>Jun-99</c:v>
                        </c:pt>
                        <c:pt idx="42">
                          <c:v>Jul-99</c:v>
                        </c:pt>
                        <c:pt idx="43">
                          <c:v>Aug-99</c:v>
                        </c:pt>
                        <c:pt idx="44">
                          <c:v>Sep-99</c:v>
                        </c:pt>
                        <c:pt idx="45">
                          <c:v>Oct-99</c:v>
                        </c:pt>
                        <c:pt idx="46">
                          <c:v>Nov-99</c:v>
                        </c:pt>
                        <c:pt idx="47">
                          <c:v>Dec-99</c:v>
                        </c:pt>
                        <c:pt idx="48">
                          <c:v>Jan-00</c:v>
                        </c:pt>
                        <c:pt idx="49">
                          <c:v>Feb-00</c:v>
                        </c:pt>
                        <c:pt idx="50">
                          <c:v>Mar-00</c:v>
                        </c:pt>
                        <c:pt idx="51">
                          <c:v>Apr-00</c:v>
                        </c:pt>
                        <c:pt idx="52">
                          <c:v>May-00</c:v>
                        </c:pt>
                        <c:pt idx="53">
                          <c:v>Jun-00</c:v>
                        </c:pt>
                        <c:pt idx="54">
                          <c:v>Jul-00</c:v>
                        </c:pt>
                        <c:pt idx="55">
                          <c:v>Aug-00</c:v>
                        </c:pt>
                        <c:pt idx="56">
                          <c:v>Sep-00</c:v>
                        </c:pt>
                        <c:pt idx="57">
                          <c:v>Oct-00</c:v>
                        </c:pt>
                        <c:pt idx="58">
                          <c:v>Nov-00</c:v>
                        </c:pt>
                        <c:pt idx="59">
                          <c:v>Dec-00</c:v>
                        </c:pt>
                        <c:pt idx="60">
                          <c:v>Jan-01</c:v>
                        </c:pt>
                        <c:pt idx="61">
                          <c:v>Feb-01</c:v>
                        </c:pt>
                        <c:pt idx="62">
                          <c:v>Mar-01</c:v>
                        </c:pt>
                        <c:pt idx="63">
                          <c:v>Apr-01</c:v>
                        </c:pt>
                        <c:pt idx="64">
                          <c:v>May-01</c:v>
                        </c:pt>
                        <c:pt idx="65">
                          <c:v>Jun-01</c:v>
                        </c:pt>
                        <c:pt idx="66">
                          <c:v>Jul-01</c:v>
                        </c:pt>
                        <c:pt idx="67">
                          <c:v>Aug-01</c:v>
                        </c:pt>
                        <c:pt idx="68">
                          <c:v>Sep-01</c:v>
                        </c:pt>
                        <c:pt idx="69">
                          <c:v>Oct-01</c:v>
                        </c:pt>
                        <c:pt idx="70">
                          <c:v>Nov-01</c:v>
                        </c:pt>
                        <c:pt idx="71">
                          <c:v>Dec-01</c:v>
                        </c:pt>
                        <c:pt idx="72">
                          <c:v>Jan-02</c:v>
                        </c:pt>
                        <c:pt idx="73">
                          <c:v>Feb-02</c:v>
                        </c:pt>
                        <c:pt idx="74">
                          <c:v>Mar-02</c:v>
                        </c:pt>
                        <c:pt idx="75">
                          <c:v>Apr-02</c:v>
                        </c:pt>
                        <c:pt idx="76">
                          <c:v>May-02</c:v>
                        </c:pt>
                        <c:pt idx="77">
                          <c:v>Jun-02</c:v>
                        </c:pt>
                        <c:pt idx="78">
                          <c:v>Jul-02</c:v>
                        </c:pt>
                        <c:pt idx="79">
                          <c:v>Aug-02</c:v>
                        </c:pt>
                        <c:pt idx="80">
                          <c:v>Sep-02</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lvl>
                    </c:multiLvlStrCache>
                  </c:multiLvlStrRef>
                </c:xVal>
                <c:yVal>
                  <c:numRef>
                    <c:extLst>
                      <c:ext xmlns:c15="http://schemas.microsoft.com/office/drawing/2012/chart" uri="{02D57815-91ED-43cb-92C2-25804820EDAC}">
                        <c15:formulaRef>
                          <c15:sqref>'Time Series'!$I$15:$I$95</c15:sqref>
                        </c15:formulaRef>
                      </c:ext>
                    </c:extLst>
                    <c:numCache>
                      <c:formatCode>General</c:formatCode>
                      <c:ptCount val="81"/>
                      <c:pt idx="0">
                        <c:v>5019.4390996687744</c:v>
                      </c:pt>
                      <c:pt idx="1">
                        <c:v>4996.4390996687744</c:v>
                      </c:pt>
                      <c:pt idx="2">
                        <c:v>5556.1924872026502</c:v>
                      </c:pt>
                      <c:pt idx="3">
                        <c:v>5371.4390996687744</c:v>
                      </c:pt>
                      <c:pt idx="4">
                        <c:v>5710.4390996687744</c:v>
                      </c:pt>
                      <c:pt idx="5">
                        <c:v>5621.1924872026493</c:v>
                      </c:pt>
                      <c:pt idx="6">
                        <c:v>5759.1924872026502</c:v>
                      </c:pt>
                      <c:pt idx="7">
                        <c:v>6032.6857121348994</c:v>
                      </c:pt>
                      <c:pt idx="8">
                        <c:v>5835.6857121348994</c:v>
                      </c:pt>
                      <c:pt idx="9">
                        <c:v>6077.5624059018364</c:v>
                      </c:pt>
                      <c:pt idx="10">
                        <c:v>6562.3157934357114</c:v>
                      </c:pt>
                      <c:pt idx="11">
                        <c:v>7255.8157934357114</c:v>
                      </c:pt>
                      <c:pt idx="12">
                        <c:v>5408.6857121348994</c:v>
                      </c:pt>
                      <c:pt idx="13">
                        <c:v>5385.6857121348994</c:v>
                      </c:pt>
                      <c:pt idx="14">
                        <c:v>5945.4390996687744</c:v>
                      </c:pt>
                      <c:pt idx="15">
                        <c:v>5760.6857121348994</c:v>
                      </c:pt>
                      <c:pt idx="16">
                        <c:v>6099.6857121348994</c:v>
                      </c:pt>
                      <c:pt idx="17">
                        <c:v>6010.4390996687744</c:v>
                      </c:pt>
                      <c:pt idx="18">
                        <c:v>6148.4390996687744</c:v>
                      </c:pt>
                      <c:pt idx="19">
                        <c:v>6421.9323246010235</c:v>
                      </c:pt>
                      <c:pt idx="20">
                        <c:v>6224.9323246010244</c:v>
                      </c:pt>
                      <c:pt idx="21">
                        <c:v>6466.8090183679615</c:v>
                      </c:pt>
                      <c:pt idx="22">
                        <c:v>6951.5624059018364</c:v>
                      </c:pt>
                      <c:pt idx="23">
                        <c:v>7645.0624059018373</c:v>
                      </c:pt>
                      <c:pt idx="24">
                        <c:v>5797.9323246010244</c:v>
                      </c:pt>
                      <c:pt idx="25">
                        <c:v>5774.9323246010244</c:v>
                      </c:pt>
                      <c:pt idx="26">
                        <c:v>6334.6857121348994</c:v>
                      </c:pt>
                      <c:pt idx="27">
                        <c:v>6149.9323246010235</c:v>
                      </c:pt>
                      <c:pt idx="28">
                        <c:v>6488.9323246010244</c:v>
                      </c:pt>
                      <c:pt idx="29">
                        <c:v>6399.6857121348994</c:v>
                      </c:pt>
                      <c:pt idx="30">
                        <c:v>6537.6857121348994</c:v>
                      </c:pt>
                      <c:pt idx="31">
                        <c:v>6811.1789370671486</c:v>
                      </c:pt>
                      <c:pt idx="32">
                        <c:v>6614.1789370671495</c:v>
                      </c:pt>
                      <c:pt idx="33">
                        <c:v>6856.0556308340865</c:v>
                      </c:pt>
                      <c:pt idx="34">
                        <c:v>7340.8090183679615</c:v>
                      </c:pt>
                      <c:pt idx="35">
                        <c:v>8034.3090183679615</c:v>
                      </c:pt>
                      <c:pt idx="36">
                        <c:v>6187.1789370671486</c:v>
                      </c:pt>
                      <c:pt idx="37">
                        <c:v>6164.1789370671486</c:v>
                      </c:pt>
                      <c:pt idx="38">
                        <c:v>6723.9323246010244</c:v>
                      </c:pt>
                      <c:pt idx="39">
                        <c:v>6539.1789370671486</c:v>
                      </c:pt>
                      <c:pt idx="40">
                        <c:v>6878.1789370671486</c:v>
                      </c:pt>
                      <c:pt idx="41">
                        <c:v>6788.9323246010244</c:v>
                      </c:pt>
                      <c:pt idx="42">
                        <c:v>6926.9323246010244</c:v>
                      </c:pt>
                      <c:pt idx="43">
                        <c:v>7200.4255495332736</c:v>
                      </c:pt>
                      <c:pt idx="44">
                        <c:v>7003.4255495332736</c:v>
                      </c:pt>
                      <c:pt idx="45">
                        <c:v>7245.3022433002106</c:v>
                      </c:pt>
                      <c:pt idx="46">
                        <c:v>7730.0556308340865</c:v>
                      </c:pt>
                      <c:pt idx="47">
                        <c:v>8423.5556308340856</c:v>
                      </c:pt>
                      <c:pt idx="48">
                        <c:v>6576.4255495332736</c:v>
                      </c:pt>
                      <c:pt idx="49">
                        <c:v>6553.4255495332736</c:v>
                      </c:pt>
                      <c:pt idx="50">
                        <c:v>7113.1789370671495</c:v>
                      </c:pt>
                      <c:pt idx="51">
                        <c:v>6928.4255495332736</c:v>
                      </c:pt>
                      <c:pt idx="52">
                        <c:v>7267.4255495332736</c:v>
                      </c:pt>
                      <c:pt idx="53">
                        <c:v>7178.1789370671486</c:v>
                      </c:pt>
                      <c:pt idx="54">
                        <c:v>7316.1789370671486</c:v>
                      </c:pt>
                      <c:pt idx="55">
                        <c:v>7589.6721619993987</c:v>
                      </c:pt>
                      <c:pt idx="56">
                        <c:v>7392.6721619993987</c:v>
                      </c:pt>
                      <c:pt idx="57">
                        <c:v>7634.5488557663357</c:v>
                      </c:pt>
                      <c:pt idx="58">
                        <c:v>8119.3022433002106</c:v>
                      </c:pt>
                      <c:pt idx="59">
                        <c:v>8812.8022433002116</c:v>
                      </c:pt>
                      <c:pt idx="60">
                        <c:v>6965.6721619993987</c:v>
                      </c:pt>
                      <c:pt idx="61">
                        <c:v>6942.6721619993987</c:v>
                      </c:pt>
                      <c:pt idx="62">
                        <c:v>7502.4255495332736</c:v>
                      </c:pt>
                      <c:pt idx="63">
                        <c:v>7317.6721619993978</c:v>
                      </c:pt>
                      <c:pt idx="64">
                        <c:v>7656.6721619993978</c:v>
                      </c:pt>
                      <c:pt idx="65">
                        <c:v>7567.4255495332736</c:v>
                      </c:pt>
                      <c:pt idx="66">
                        <c:v>7705.4255495332736</c:v>
                      </c:pt>
                      <c:pt idx="67">
                        <c:v>7978.9187744655237</c:v>
                      </c:pt>
                      <c:pt idx="68">
                        <c:v>7781.9187744655237</c:v>
                      </c:pt>
                      <c:pt idx="69">
                        <c:v>8023.7954682324607</c:v>
                      </c:pt>
                      <c:pt idx="70">
                        <c:v>8508.5488557663357</c:v>
                      </c:pt>
                      <c:pt idx="71">
                        <c:v>9202.0488557663357</c:v>
                      </c:pt>
                      <c:pt idx="72">
                        <c:v>7354.9187744655228</c:v>
                      </c:pt>
                      <c:pt idx="73">
                        <c:v>7331.9187744655237</c:v>
                      </c:pt>
                      <c:pt idx="74">
                        <c:v>7891.6721619993987</c:v>
                      </c:pt>
                      <c:pt idx="75">
                        <c:v>7706.9187744655228</c:v>
                      </c:pt>
                      <c:pt idx="76">
                        <c:v>8045.9187744655237</c:v>
                      </c:pt>
                      <c:pt idx="77">
                        <c:v>7956.6721619993987</c:v>
                      </c:pt>
                      <c:pt idx="78">
                        <c:v>8094.6721619993987</c:v>
                      </c:pt>
                      <c:pt idx="79">
                        <c:v>8368.1653869316469</c:v>
                      </c:pt>
                      <c:pt idx="80">
                        <c:v>8171.1653869316478</c:v>
                      </c:pt>
                    </c:numCache>
                  </c:numRef>
                </c:yVal>
                <c:smooth val="0"/>
              </c15:ser>
            </c15:filteredScatterSeries>
            <c15:filteredScatterSeries>
              <c15:ser>
                <c:idx val="6"/>
                <c:order val="6"/>
                <c:tx>
                  <c:strRef>
                    <c:extLst>
                      <c:ext xmlns:c15="http://schemas.microsoft.com/office/drawing/2012/chart" uri="{02D57815-91ED-43cb-92C2-25804820EDAC}">
                        <c15:formulaRef>
                          <c15:sqref>'Time Series'!$J$14</c15:sqref>
                        </c15:formulaRef>
                      </c:ext>
                    </c:extLst>
                    <c:strCache>
                      <c:ptCount val="1"/>
                      <c:pt idx="0">
                        <c:v>Error</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multiLvlStrRef>
                    <c:extLst>
                      <c:ext xmlns:c15="http://schemas.microsoft.com/office/drawing/2012/chart" uri="{02D57815-91ED-43cb-92C2-25804820EDAC}">
                        <c15:formulaRef>
                          <c15:sqref>'Time Series'!$A$15:$C$95</c15:sqref>
                        </c15:formulaRef>
                      </c:ext>
                    </c:extLst>
                    <c:multiLvlStrCache>
                      <c:ptCount val="81"/>
                      <c:lvl>
                        <c:pt idx="0">
                          <c:v>4964</c:v>
                        </c:pt>
                        <c:pt idx="1">
                          <c:v>4968</c:v>
                        </c:pt>
                        <c:pt idx="2">
                          <c:v>5601</c:v>
                        </c:pt>
                        <c:pt idx="3">
                          <c:v>5454</c:v>
                        </c:pt>
                        <c:pt idx="4">
                          <c:v>5721</c:v>
                        </c:pt>
                        <c:pt idx="5">
                          <c:v>5690</c:v>
                        </c:pt>
                        <c:pt idx="6">
                          <c:v>5804</c:v>
                        </c:pt>
                        <c:pt idx="7">
                          <c:v>6040</c:v>
                        </c:pt>
                        <c:pt idx="8">
                          <c:v>5843</c:v>
                        </c:pt>
                        <c:pt idx="9">
                          <c:v>6087</c:v>
                        </c:pt>
                        <c:pt idx="10">
                          <c:v>6469</c:v>
                        </c:pt>
                        <c:pt idx="11">
                          <c:v>7002</c:v>
                        </c:pt>
                        <c:pt idx="12">
                          <c:v>5416</c:v>
                        </c:pt>
                        <c:pt idx="13">
                          <c:v>5393</c:v>
                        </c:pt>
                        <c:pt idx="14">
                          <c:v>5907</c:v>
                        </c:pt>
                        <c:pt idx="15">
                          <c:v>5768</c:v>
                        </c:pt>
                        <c:pt idx="16">
                          <c:v>6107</c:v>
                        </c:pt>
                        <c:pt idx="17">
                          <c:v>6016</c:v>
                        </c:pt>
                        <c:pt idx="18">
                          <c:v>6131</c:v>
                        </c:pt>
                        <c:pt idx="19">
                          <c:v>6499</c:v>
                        </c:pt>
                        <c:pt idx="20">
                          <c:v>6249</c:v>
                        </c:pt>
                        <c:pt idx="21">
                          <c:v>6472</c:v>
                        </c:pt>
                        <c:pt idx="22">
                          <c:v>6946</c:v>
                        </c:pt>
                        <c:pt idx="23">
                          <c:v>7615</c:v>
                        </c:pt>
                        <c:pt idx="24">
                          <c:v>5876</c:v>
                        </c:pt>
                        <c:pt idx="25">
                          <c:v>5818</c:v>
                        </c:pt>
                        <c:pt idx="26">
                          <c:v>6342</c:v>
                        </c:pt>
                        <c:pt idx="27">
                          <c:v>6143</c:v>
                        </c:pt>
                        <c:pt idx="28">
                          <c:v>6442</c:v>
                        </c:pt>
                        <c:pt idx="29">
                          <c:v>6407</c:v>
                        </c:pt>
                        <c:pt idx="30">
                          <c:v>6545</c:v>
                        </c:pt>
                        <c:pt idx="31">
                          <c:v>6758</c:v>
                        </c:pt>
                        <c:pt idx="32">
                          <c:v>6485</c:v>
                        </c:pt>
                        <c:pt idx="33">
                          <c:v>6805</c:v>
                        </c:pt>
                        <c:pt idx="34">
                          <c:v>7361</c:v>
                        </c:pt>
                        <c:pt idx="35">
                          <c:v>8079</c:v>
                        </c:pt>
                        <c:pt idx="36">
                          <c:v>6061</c:v>
                        </c:pt>
                        <c:pt idx="37">
                          <c:v>6187</c:v>
                        </c:pt>
                        <c:pt idx="38">
                          <c:v>6792</c:v>
                        </c:pt>
                        <c:pt idx="39">
                          <c:v>6587</c:v>
                        </c:pt>
                        <c:pt idx="40">
                          <c:v>6918</c:v>
                        </c:pt>
                        <c:pt idx="41">
                          <c:v>6920</c:v>
                        </c:pt>
                        <c:pt idx="42">
                          <c:v>7030</c:v>
                        </c:pt>
                        <c:pt idx="43">
                          <c:v>7491</c:v>
                        </c:pt>
                        <c:pt idx="44">
                          <c:v>7305</c:v>
                        </c:pt>
                        <c:pt idx="45">
                          <c:v>7571</c:v>
                        </c:pt>
                        <c:pt idx="46">
                          <c:v>8013</c:v>
                        </c:pt>
                        <c:pt idx="47">
                          <c:v>8727</c:v>
                        </c:pt>
                        <c:pt idx="48">
                          <c:v>6776</c:v>
                        </c:pt>
                        <c:pt idx="49">
                          <c:v>6847</c:v>
                        </c:pt>
                        <c:pt idx="50">
                          <c:v>7531</c:v>
                        </c:pt>
                        <c:pt idx="51">
                          <c:v>7333</c:v>
                        </c:pt>
                        <c:pt idx="52">
                          <c:v>7685</c:v>
                        </c:pt>
                        <c:pt idx="53">
                          <c:v>7518</c:v>
                        </c:pt>
                        <c:pt idx="54">
                          <c:v>7672</c:v>
                        </c:pt>
                        <c:pt idx="55">
                          <c:v>7992</c:v>
                        </c:pt>
                        <c:pt idx="56">
                          <c:v>7645</c:v>
                        </c:pt>
                        <c:pt idx="57">
                          <c:v>7923</c:v>
                        </c:pt>
                        <c:pt idx="58">
                          <c:v>8297</c:v>
                        </c:pt>
                        <c:pt idx="59">
                          <c:v>8537</c:v>
                        </c:pt>
                        <c:pt idx="60">
                          <c:v>7005</c:v>
                        </c:pt>
                        <c:pt idx="61">
                          <c:v>6855</c:v>
                        </c:pt>
                        <c:pt idx="62">
                          <c:v>7420</c:v>
                        </c:pt>
                        <c:pt idx="63">
                          <c:v>7183</c:v>
                        </c:pt>
                        <c:pt idx="64">
                          <c:v>7554</c:v>
                        </c:pt>
                        <c:pt idx="65">
                          <c:v>7475</c:v>
                        </c:pt>
                        <c:pt idx="66">
                          <c:v>7687</c:v>
                        </c:pt>
                        <c:pt idx="67">
                          <c:v>7922</c:v>
                        </c:pt>
                        <c:pt idx="68">
                          <c:v>7426</c:v>
                        </c:pt>
                        <c:pt idx="69">
                          <c:v>7736</c:v>
                        </c:pt>
                        <c:pt idx="70">
                          <c:v>8483</c:v>
                        </c:pt>
                        <c:pt idx="71">
                          <c:v>9329</c:v>
                        </c:pt>
                        <c:pt idx="72">
                          <c:v>7120</c:v>
                        </c:pt>
                        <c:pt idx="73">
                          <c:v>7124</c:v>
                        </c:pt>
                        <c:pt idx="74">
                          <c:v>7817</c:v>
                        </c:pt>
                        <c:pt idx="75">
                          <c:v>7538</c:v>
                        </c:pt>
                        <c:pt idx="76">
                          <c:v>7921</c:v>
                        </c:pt>
                        <c:pt idx="77">
                          <c:v>7757</c:v>
                        </c:pt>
                        <c:pt idx="78">
                          <c:v>7816</c:v>
                        </c:pt>
                        <c:pt idx="79">
                          <c:v>8208</c:v>
                        </c:pt>
                        <c:pt idx="80">
                          <c:v>7828</c:v>
                        </c:pt>
                      </c:lvl>
                      <c:lvl>
                        <c:pt idx="0">
                          <c:v>Jan-96</c:v>
                        </c:pt>
                        <c:pt idx="1">
                          <c:v>Feb-96</c:v>
                        </c:pt>
                        <c:pt idx="2">
                          <c:v>Mar-96</c:v>
                        </c:pt>
                        <c:pt idx="3">
                          <c:v>Apr-96</c:v>
                        </c:pt>
                        <c:pt idx="4">
                          <c:v>May-96</c:v>
                        </c:pt>
                        <c:pt idx="5">
                          <c:v>Jun-96</c:v>
                        </c:pt>
                        <c:pt idx="6">
                          <c:v>Jul-96</c:v>
                        </c:pt>
                        <c:pt idx="7">
                          <c:v>Aug-96</c:v>
                        </c:pt>
                        <c:pt idx="8">
                          <c:v>Sep-96</c:v>
                        </c:pt>
                        <c:pt idx="9">
                          <c:v>Oct-96</c:v>
                        </c:pt>
                        <c:pt idx="10">
                          <c:v>Nov-96</c:v>
                        </c:pt>
                        <c:pt idx="11">
                          <c:v>Dec-96</c:v>
                        </c:pt>
                        <c:pt idx="12">
                          <c:v>Jan-97</c:v>
                        </c:pt>
                        <c:pt idx="13">
                          <c:v>Feb-97</c:v>
                        </c:pt>
                        <c:pt idx="14">
                          <c:v>Mar-97</c:v>
                        </c:pt>
                        <c:pt idx="15">
                          <c:v>Apr-97</c:v>
                        </c:pt>
                        <c:pt idx="16">
                          <c:v>May-97</c:v>
                        </c:pt>
                        <c:pt idx="17">
                          <c:v>Jun-97</c:v>
                        </c:pt>
                        <c:pt idx="18">
                          <c:v>Jul-97</c:v>
                        </c:pt>
                        <c:pt idx="19">
                          <c:v>Aug-97</c:v>
                        </c:pt>
                        <c:pt idx="20">
                          <c:v>Sep-97</c:v>
                        </c:pt>
                        <c:pt idx="21">
                          <c:v>Oct-97</c:v>
                        </c:pt>
                        <c:pt idx="22">
                          <c:v>Nov-97</c:v>
                        </c:pt>
                        <c:pt idx="23">
                          <c:v>Dec-97</c:v>
                        </c:pt>
                        <c:pt idx="24">
                          <c:v>Jan-98</c:v>
                        </c:pt>
                        <c:pt idx="25">
                          <c:v>Feb-98</c:v>
                        </c:pt>
                        <c:pt idx="26">
                          <c:v>Mar-98</c:v>
                        </c:pt>
                        <c:pt idx="27">
                          <c:v>Apr-98</c:v>
                        </c:pt>
                        <c:pt idx="28">
                          <c:v>May-98</c:v>
                        </c:pt>
                        <c:pt idx="29">
                          <c:v>Jun-98</c:v>
                        </c:pt>
                        <c:pt idx="30">
                          <c:v>Jul-98</c:v>
                        </c:pt>
                        <c:pt idx="31">
                          <c:v>Aug-98</c:v>
                        </c:pt>
                        <c:pt idx="32">
                          <c:v>Sep-98</c:v>
                        </c:pt>
                        <c:pt idx="33">
                          <c:v>Oct-98</c:v>
                        </c:pt>
                        <c:pt idx="34">
                          <c:v>Nov-98</c:v>
                        </c:pt>
                        <c:pt idx="35">
                          <c:v>Dec-98</c:v>
                        </c:pt>
                        <c:pt idx="36">
                          <c:v>Jan-99</c:v>
                        </c:pt>
                        <c:pt idx="37">
                          <c:v>Feb-99</c:v>
                        </c:pt>
                        <c:pt idx="38">
                          <c:v>Mar-99</c:v>
                        </c:pt>
                        <c:pt idx="39">
                          <c:v>Apr-99</c:v>
                        </c:pt>
                        <c:pt idx="40">
                          <c:v>May-99</c:v>
                        </c:pt>
                        <c:pt idx="41">
                          <c:v>Jun-99</c:v>
                        </c:pt>
                        <c:pt idx="42">
                          <c:v>Jul-99</c:v>
                        </c:pt>
                        <c:pt idx="43">
                          <c:v>Aug-99</c:v>
                        </c:pt>
                        <c:pt idx="44">
                          <c:v>Sep-99</c:v>
                        </c:pt>
                        <c:pt idx="45">
                          <c:v>Oct-99</c:v>
                        </c:pt>
                        <c:pt idx="46">
                          <c:v>Nov-99</c:v>
                        </c:pt>
                        <c:pt idx="47">
                          <c:v>Dec-99</c:v>
                        </c:pt>
                        <c:pt idx="48">
                          <c:v>Jan-00</c:v>
                        </c:pt>
                        <c:pt idx="49">
                          <c:v>Feb-00</c:v>
                        </c:pt>
                        <c:pt idx="50">
                          <c:v>Mar-00</c:v>
                        </c:pt>
                        <c:pt idx="51">
                          <c:v>Apr-00</c:v>
                        </c:pt>
                        <c:pt idx="52">
                          <c:v>May-00</c:v>
                        </c:pt>
                        <c:pt idx="53">
                          <c:v>Jun-00</c:v>
                        </c:pt>
                        <c:pt idx="54">
                          <c:v>Jul-00</c:v>
                        </c:pt>
                        <c:pt idx="55">
                          <c:v>Aug-00</c:v>
                        </c:pt>
                        <c:pt idx="56">
                          <c:v>Sep-00</c:v>
                        </c:pt>
                        <c:pt idx="57">
                          <c:v>Oct-00</c:v>
                        </c:pt>
                        <c:pt idx="58">
                          <c:v>Nov-00</c:v>
                        </c:pt>
                        <c:pt idx="59">
                          <c:v>Dec-00</c:v>
                        </c:pt>
                        <c:pt idx="60">
                          <c:v>Jan-01</c:v>
                        </c:pt>
                        <c:pt idx="61">
                          <c:v>Feb-01</c:v>
                        </c:pt>
                        <c:pt idx="62">
                          <c:v>Mar-01</c:v>
                        </c:pt>
                        <c:pt idx="63">
                          <c:v>Apr-01</c:v>
                        </c:pt>
                        <c:pt idx="64">
                          <c:v>May-01</c:v>
                        </c:pt>
                        <c:pt idx="65">
                          <c:v>Jun-01</c:v>
                        </c:pt>
                        <c:pt idx="66">
                          <c:v>Jul-01</c:v>
                        </c:pt>
                        <c:pt idx="67">
                          <c:v>Aug-01</c:v>
                        </c:pt>
                        <c:pt idx="68">
                          <c:v>Sep-01</c:v>
                        </c:pt>
                        <c:pt idx="69">
                          <c:v>Oct-01</c:v>
                        </c:pt>
                        <c:pt idx="70">
                          <c:v>Nov-01</c:v>
                        </c:pt>
                        <c:pt idx="71">
                          <c:v>Dec-01</c:v>
                        </c:pt>
                        <c:pt idx="72">
                          <c:v>Jan-02</c:v>
                        </c:pt>
                        <c:pt idx="73">
                          <c:v>Feb-02</c:v>
                        </c:pt>
                        <c:pt idx="74">
                          <c:v>Mar-02</c:v>
                        </c:pt>
                        <c:pt idx="75">
                          <c:v>Apr-02</c:v>
                        </c:pt>
                        <c:pt idx="76">
                          <c:v>May-02</c:v>
                        </c:pt>
                        <c:pt idx="77">
                          <c:v>Jun-02</c:v>
                        </c:pt>
                        <c:pt idx="78">
                          <c:v>Jul-02</c:v>
                        </c:pt>
                        <c:pt idx="79">
                          <c:v>Aug-02</c:v>
                        </c:pt>
                        <c:pt idx="80">
                          <c:v>Sep-02</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lvl>
                    </c:multiLvlStrCache>
                  </c:multiLvlStrRef>
                </c:xVal>
                <c:yVal>
                  <c:numRef>
                    <c:extLst>
                      <c:ext xmlns:c15="http://schemas.microsoft.com/office/drawing/2012/chart" uri="{02D57815-91ED-43cb-92C2-25804820EDAC}">
                        <c15:formulaRef>
                          <c15:sqref>'Time Series'!$J$15:$J$95</c15:sqref>
                        </c15:formulaRef>
                      </c:ext>
                    </c:extLst>
                    <c:numCache>
                      <c:formatCode>General</c:formatCode>
                      <c:ptCount val="81"/>
                      <c:pt idx="0">
                        <c:v>-55.439099668774361</c:v>
                      </c:pt>
                      <c:pt idx="1">
                        <c:v>-28.439099668774361</c:v>
                      </c:pt>
                      <c:pt idx="2">
                        <c:v>44.807512797349773</c:v>
                      </c:pt>
                      <c:pt idx="3">
                        <c:v>82.560900331225639</c:v>
                      </c:pt>
                      <c:pt idx="4">
                        <c:v>10.560900331225639</c:v>
                      </c:pt>
                      <c:pt idx="5">
                        <c:v>68.807512797350682</c:v>
                      </c:pt>
                      <c:pt idx="6">
                        <c:v>44.807512797349773</c:v>
                      </c:pt>
                      <c:pt idx="7">
                        <c:v>7.3142878651005958</c:v>
                      </c:pt>
                      <c:pt idx="8">
                        <c:v>7.3142878651005958</c:v>
                      </c:pt>
                      <c:pt idx="9">
                        <c:v>9.4375940981635722</c:v>
                      </c:pt>
                      <c:pt idx="10">
                        <c:v>-93.315793435711385</c:v>
                      </c:pt>
                      <c:pt idx="11">
                        <c:v>-253.81579343571138</c:v>
                      </c:pt>
                      <c:pt idx="12">
                        <c:v>7.3142878651005958</c:v>
                      </c:pt>
                      <c:pt idx="13">
                        <c:v>7.3142878651005958</c:v>
                      </c:pt>
                      <c:pt idx="14">
                        <c:v>-38.439099668774361</c:v>
                      </c:pt>
                      <c:pt idx="15">
                        <c:v>7.3142878651005958</c:v>
                      </c:pt>
                      <c:pt idx="16">
                        <c:v>7.3142878651005958</c:v>
                      </c:pt>
                      <c:pt idx="17">
                        <c:v>5.5609003312256391</c:v>
                      </c:pt>
                      <c:pt idx="18">
                        <c:v>-17.439099668774361</c:v>
                      </c:pt>
                      <c:pt idx="19">
                        <c:v>77.067675398976462</c:v>
                      </c:pt>
                      <c:pt idx="20">
                        <c:v>24.067675398975553</c:v>
                      </c:pt>
                      <c:pt idx="21">
                        <c:v>5.1909816320385289</c:v>
                      </c:pt>
                      <c:pt idx="22">
                        <c:v>-5.5624059018364278</c:v>
                      </c:pt>
                      <c:pt idx="23">
                        <c:v>-30.062405901837337</c:v>
                      </c:pt>
                      <c:pt idx="24">
                        <c:v>78.067675398975553</c:v>
                      </c:pt>
                      <c:pt idx="25">
                        <c:v>43.067675398975553</c:v>
                      </c:pt>
                      <c:pt idx="26">
                        <c:v>7.3142878651005958</c:v>
                      </c:pt>
                      <c:pt idx="27">
                        <c:v>-6.932324601023538</c:v>
                      </c:pt>
                      <c:pt idx="28">
                        <c:v>-46.932324601024447</c:v>
                      </c:pt>
                      <c:pt idx="29">
                        <c:v>7.3142878651005958</c:v>
                      </c:pt>
                      <c:pt idx="30">
                        <c:v>7.3142878651005958</c:v>
                      </c:pt>
                      <c:pt idx="31">
                        <c:v>-53.178937067148581</c:v>
                      </c:pt>
                      <c:pt idx="32">
                        <c:v>-129.17893706714949</c:v>
                      </c:pt>
                      <c:pt idx="33">
                        <c:v>-51.055630834086514</c:v>
                      </c:pt>
                      <c:pt idx="34">
                        <c:v>20.190981632038529</c:v>
                      </c:pt>
                      <c:pt idx="35">
                        <c:v>44.690981632038529</c:v>
                      </c:pt>
                      <c:pt idx="36">
                        <c:v>-126.17893706714858</c:v>
                      </c:pt>
                      <c:pt idx="37">
                        <c:v>22.821062932851419</c:v>
                      </c:pt>
                      <c:pt idx="38">
                        <c:v>68.067675398975553</c:v>
                      </c:pt>
                      <c:pt idx="39">
                        <c:v>47.821062932851419</c:v>
                      </c:pt>
                      <c:pt idx="40">
                        <c:v>39.821062932851419</c:v>
                      </c:pt>
                      <c:pt idx="41">
                        <c:v>131.06767539897555</c:v>
                      </c:pt>
                      <c:pt idx="42">
                        <c:v>103.06767539897555</c:v>
                      </c:pt>
                      <c:pt idx="43">
                        <c:v>290.57445046672638</c:v>
                      </c:pt>
                      <c:pt idx="44">
                        <c:v>301.57445046672638</c:v>
                      </c:pt>
                      <c:pt idx="45">
                        <c:v>325.69775669978935</c:v>
                      </c:pt>
                      <c:pt idx="46">
                        <c:v>282.94436916591349</c:v>
                      </c:pt>
                      <c:pt idx="47">
                        <c:v>303.4443691659144</c:v>
                      </c:pt>
                      <c:pt idx="48">
                        <c:v>199.57445046672638</c:v>
                      </c:pt>
                      <c:pt idx="49">
                        <c:v>293.57445046672638</c:v>
                      </c:pt>
                      <c:pt idx="50">
                        <c:v>417.82106293285051</c:v>
                      </c:pt>
                      <c:pt idx="51">
                        <c:v>404.57445046672638</c:v>
                      </c:pt>
                      <c:pt idx="52">
                        <c:v>417.57445046672638</c:v>
                      </c:pt>
                      <c:pt idx="53">
                        <c:v>339.82106293285142</c:v>
                      </c:pt>
                      <c:pt idx="54">
                        <c:v>355.82106293285142</c:v>
                      </c:pt>
                      <c:pt idx="55">
                        <c:v>402.32783800060133</c:v>
                      </c:pt>
                      <c:pt idx="56">
                        <c:v>252.32783800060133</c:v>
                      </c:pt>
                      <c:pt idx="57">
                        <c:v>288.45114423366431</c:v>
                      </c:pt>
                      <c:pt idx="58">
                        <c:v>177.69775669978935</c:v>
                      </c:pt>
                      <c:pt idx="59">
                        <c:v>-275.80224330021156</c:v>
                      </c:pt>
                      <c:pt idx="60">
                        <c:v>39.327838000601332</c:v>
                      </c:pt>
                      <c:pt idx="61">
                        <c:v>-87.672161999398668</c:v>
                      </c:pt>
                      <c:pt idx="62">
                        <c:v>-82.425549533273625</c:v>
                      </c:pt>
                      <c:pt idx="63">
                        <c:v>-134.67216199939776</c:v>
                      </c:pt>
                      <c:pt idx="64">
                        <c:v>-102.67216199939776</c:v>
                      </c:pt>
                      <c:pt idx="65">
                        <c:v>-92.425549533273625</c:v>
                      </c:pt>
                      <c:pt idx="66">
                        <c:v>-18.425549533273625</c:v>
                      </c:pt>
                      <c:pt idx="67">
                        <c:v>-56.918774465523711</c:v>
                      </c:pt>
                      <c:pt idx="68">
                        <c:v>-355.91877446552371</c:v>
                      </c:pt>
                      <c:pt idx="69">
                        <c:v>-287.79546823246073</c:v>
                      </c:pt>
                      <c:pt idx="70">
                        <c:v>-25.548855766335691</c:v>
                      </c:pt>
                      <c:pt idx="71">
                        <c:v>126.95114423366431</c:v>
                      </c:pt>
                      <c:pt idx="72">
                        <c:v>-234.9187744655228</c:v>
                      </c:pt>
                      <c:pt idx="73">
                        <c:v>-207.91877446552371</c:v>
                      </c:pt>
                      <c:pt idx="74">
                        <c:v>-74.672161999398668</c:v>
                      </c:pt>
                      <c:pt idx="75">
                        <c:v>-168.9187744655228</c:v>
                      </c:pt>
                      <c:pt idx="76">
                        <c:v>-124.91877446552371</c:v>
                      </c:pt>
                      <c:pt idx="77">
                        <c:v>-199.67216199939867</c:v>
                      </c:pt>
                      <c:pt idx="78">
                        <c:v>-278.67216199939867</c:v>
                      </c:pt>
                      <c:pt idx="79">
                        <c:v>-160.16538693164694</c:v>
                      </c:pt>
                      <c:pt idx="80">
                        <c:v>-343.16538693164784</c:v>
                      </c:pt>
                    </c:numCache>
                  </c:numRef>
                </c:yVal>
                <c:smooth val="0"/>
              </c15:ser>
            </c15:filteredScatterSeries>
            <c15:filteredScatterSeries>
              <c15:ser>
                <c:idx val="7"/>
                <c:order val="7"/>
                <c:tx>
                  <c:strRef>
                    <c:extLst>
                      <c:ext xmlns:c15="http://schemas.microsoft.com/office/drawing/2012/chart" uri="{02D57815-91ED-43cb-92C2-25804820EDAC}">
                        <c15:formulaRef>
                          <c15:sqref>'Time Series'!$K$14</c15:sqref>
                        </c15:formulaRef>
                      </c:ext>
                    </c:extLst>
                    <c:strCache>
                      <c:ptCount val="1"/>
                      <c:pt idx="0">
                        <c:v>Seasonally Adjusted Monthly Sales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multiLvlStrRef>
                    <c:extLst>
                      <c:ext xmlns:c15="http://schemas.microsoft.com/office/drawing/2012/chart" uri="{02D57815-91ED-43cb-92C2-25804820EDAC}">
                        <c15:formulaRef>
                          <c15:sqref>'Time Series'!$A$15:$C$95</c15:sqref>
                        </c15:formulaRef>
                      </c:ext>
                    </c:extLst>
                    <c:multiLvlStrCache>
                      <c:ptCount val="81"/>
                      <c:lvl>
                        <c:pt idx="0">
                          <c:v>4964</c:v>
                        </c:pt>
                        <c:pt idx="1">
                          <c:v>4968</c:v>
                        </c:pt>
                        <c:pt idx="2">
                          <c:v>5601</c:v>
                        </c:pt>
                        <c:pt idx="3">
                          <c:v>5454</c:v>
                        </c:pt>
                        <c:pt idx="4">
                          <c:v>5721</c:v>
                        </c:pt>
                        <c:pt idx="5">
                          <c:v>5690</c:v>
                        </c:pt>
                        <c:pt idx="6">
                          <c:v>5804</c:v>
                        </c:pt>
                        <c:pt idx="7">
                          <c:v>6040</c:v>
                        </c:pt>
                        <c:pt idx="8">
                          <c:v>5843</c:v>
                        </c:pt>
                        <c:pt idx="9">
                          <c:v>6087</c:v>
                        </c:pt>
                        <c:pt idx="10">
                          <c:v>6469</c:v>
                        </c:pt>
                        <c:pt idx="11">
                          <c:v>7002</c:v>
                        </c:pt>
                        <c:pt idx="12">
                          <c:v>5416</c:v>
                        </c:pt>
                        <c:pt idx="13">
                          <c:v>5393</c:v>
                        </c:pt>
                        <c:pt idx="14">
                          <c:v>5907</c:v>
                        </c:pt>
                        <c:pt idx="15">
                          <c:v>5768</c:v>
                        </c:pt>
                        <c:pt idx="16">
                          <c:v>6107</c:v>
                        </c:pt>
                        <c:pt idx="17">
                          <c:v>6016</c:v>
                        </c:pt>
                        <c:pt idx="18">
                          <c:v>6131</c:v>
                        </c:pt>
                        <c:pt idx="19">
                          <c:v>6499</c:v>
                        </c:pt>
                        <c:pt idx="20">
                          <c:v>6249</c:v>
                        </c:pt>
                        <c:pt idx="21">
                          <c:v>6472</c:v>
                        </c:pt>
                        <c:pt idx="22">
                          <c:v>6946</c:v>
                        </c:pt>
                        <c:pt idx="23">
                          <c:v>7615</c:v>
                        </c:pt>
                        <c:pt idx="24">
                          <c:v>5876</c:v>
                        </c:pt>
                        <c:pt idx="25">
                          <c:v>5818</c:v>
                        </c:pt>
                        <c:pt idx="26">
                          <c:v>6342</c:v>
                        </c:pt>
                        <c:pt idx="27">
                          <c:v>6143</c:v>
                        </c:pt>
                        <c:pt idx="28">
                          <c:v>6442</c:v>
                        </c:pt>
                        <c:pt idx="29">
                          <c:v>6407</c:v>
                        </c:pt>
                        <c:pt idx="30">
                          <c:v>6545</c:v>
                        </c:pt>
                        <c:pt idx="31">
                          <c:v>6758</c:v>
                        </c:pt>
                        <c:pt idx="32">
                          <c:v>6485</c:v>
                        </c:pt>
                        <c:pt idx="33">
                          <c:v>6805</c:v>
                        </c:pt>
                        <c:pt idx="34">
                          <c:v>7361</c:v>
                        </c:pt>
                        <c:pt idx="35">
                          <c:v>8079</c:v>
                        </c:pt>
                        <c:pt idx="36">
                          <c:v>6061</c:v>
                        </c:pt>
                        <c:pt idx="37">
                          <c:v>6187</c:v>
                        </c:pt>
                        <c:pt idx="38">
                          <c:v>6792</c:v>
                        </c:pt>
                        <c:pt idx="39">
                          <c:v>6587</c:v>
                        </c:pt>
                        <c:pt idx="40">
                          <c:v>6918</c:v>
                        </c:pt>
                        <c:pt idx="41">
                          <c:v>6920</c:v>
                        </c:pt>
                        <c:pt idx="42">
                          <c:v>7030</c:v>
                        </c:pt>
                        <c:pt idx="43">
                          <c:v>7491</c:v>
                        </c:pt>
                        <c:pt idx="44">
                          <c:v>7305</c:v>
                        </c:pt>
                        <c:pt idx="45">
                          <c:v>7571</c:v>
                        </c:pt>
                        <c:pt idx="46">
                          <c:v>8013</c:v>
                        </c:pt>
                        <c:pt idx="47">
                          <c:v>8727</c:v>
                        </c:pt>
                        <c:pt idx="48">
                          <c:v>6776</c:v>
                        </c:pt>
                        <c:pt idx="49">
                          <c:v>6847</c:v>
                        </c:pt>
                        <c:pt idx="50">
                          <c:v>7531</c:v>
                        </c:pt>
                        <c:pt idx="51">
                          <c:v>7333</c:v>
                        </c:pt>
                        <c:pt idx="52">
                          <c:v>7685</c:v>
                        </c:pt>
                        <c:pt idx="53">
                          <c:v>7518</c:v>
                        </c:pt>
                        <c:pt idx="54">
                          <c:v>7672</c:v>
                        </c:pt>
                        <c:pt idx="55">
                          <c:v>7992</c:v>
                        </c:pt>
                        <c:pt idx="56">
                          <c:v>7645</c:v>
                        </c:pt>
                        <c:pt idx="57">
                          <c:v>7923</c:v>
                        </c:pt>
                        <c:pt idx="58">
                          <c:v>8297</c:v>
                        </c:pt>
                        <c:pt idx="59">
                          <c:v>8537</c:v>
                        </c:pt>
                        <c:pt idx="60">
                          <c:v>7005</c:v>
                        </c:pt>
                        <c:pt idx="61">
                          <c:v>6855</c:v>
                        </c:pt>
                        <c:pt idx="62">
                          <c:v>7420</c:v>
                        </c:pt>
                        <c:pt idx="63">
                          <c:v>7183</c:v>
                        </c:pt>
                        <c:pt idx="64">
                          <c:v>7554</c:v>
                        </c:pt>
                        <c:pt idx="65">
                          <c:v>7475</c:v>
                        </c:pt>
                        <c:pt idx="66">
                          <c:v>7687</c:v>
                        </c:pt>
                        <c:pt idx="67">
                          <c:v>7922</c:v>
                        </c:pt>
                        <c:pt idx="68">
                          <c:v>7426</c:v>
                        </c:pt>
                        <c:pt idx="69">
                          <c:v>7736</c:v>
                        </c:pt>
                        <c:pt idx="70">
                          <c:v>8483</c:v>
                        </c:pt>
                        <c:pt idx="71">
                          <c:v>9329</c:v>
                        </c:pt>
                        <c:pt idx="72">
                          <c:v>7120</c:v>
                        </c:pt>
                        <c:pt idx="73">
                          <c:v>7124</c:v>
                        </c:pt>
                        <c:pt idx="74">
                          <c:v>7817</c:v>
                        </c:pt>
                        <c:pt idx="75">
                          <c:v>7538</c:v>
                        </c:pt>
                        <c:pt idx="76">
                          <c:v>7921</c:v>
                        </c:pt>
                        <c:pt idx="77">
                          <c:v>7757</c:v>
                        </c:pt>
                        <c:pt idx="78">
                          <c:v>7816</c:v>
                        </c:pt>
                        <c:pt idx="79">
                          <c:v>8208</c:v>
                        </c:pt>
                        <c:pt idx="80">
                          <c:v>7828</c:v>
                        </c:pt>
                      </c:lvl>
                      <c:lvl>
                        <c:pt idx="0">
                          <c:v>Jan-96</c:v>
                        </c:pt>
                        <c:pt idx="1">
                          <c:v>Feb-96</c:v>
                        </c:pt>
                        <c:pt idx="2">
                          <c:v>Mar-96</c:v>
                        </c:pt>
                        <c:pt idx="3">
                          <c:v>Apr-96</c:v>
                        </c:pt>
                        <c:pt idx="4">
                          <c:v>May-96</c:v>
                        </c:pt>
                        <c:pt idx="5">
                          <c:v>Jun-96</c:v>
                        </c:pt>
                        <c:pt idx="6">
                          <c:v>Jul-96</c:v>
                        </c:pt>
                        <c:pt idx="7">
                          <c:v>Aug-96</c:v>
                        </c:pt>
                        <c:pt idx="8">
                          <c:v>Sep-96</c:v>
                        </c:pt>
                        <c:pt idx="9">
                          <c:v>Oct-96</c:v>
                        </c:pt>
                        <c:pt idx="10">
                          <c:v>Nov-96</c:v>
                        </c:pt>
                        <c:pt idx="11">
                          <c:v>Dec-96</c:v>
                        </c:pt>
                        <c:pt idx="12">
                          <c:v>Jan-97</c:v>
                        </c:pt>
                        <c:pt idx="13">
                          <c:v>Feb-97</c:v>
                        </c:pt>
                        <c:pt idx="14">
                          <c:v>Mar-97</c:v>
                        </c:pt>
                        <c:pt idx="15">
                          <c:v>Apr-97</c:v>
                        </c:pt>
                        <c:pt idx="16">
                          <c:v>May-97</c:v>
                        </c:pt>
                        <c:pt idx="17">
                          <c:v>Jun-97</c:v>
                        </c:pt>
                        <c:pt idx="18">
                          <c:v>Jul-97</c:v>
                        </c:pt>
                        <c:pt idx="19">
                          <c:v>Aug-97</c:v>
                        </c:pt>
                        <c:pt idx="20">
                          <c:v>Sep-97</c:v>
                        </c:pt>
                        <c:pt idx="21">
                          <c:v>Oct-97</c:v>
                        </c:pt>
                        <c:pt idx="22">
                          <c:v>Nov-97</c:v>
                        </c:pt>
                        <c:pt idx="23">
                          <c:v>Dec-97</c:v>
                        </c:pt>
                        <c:pt idx="24">
                          <c:v>Jan-98</c:v>
                        </c:pt>
                        <c:pt idx="25">
                          <c:v>Feb-98</c:v>
                        </c:pt>
                        <c:pt idx="26">
                          <c:v>Mar-98</c:v>
                        </c:pt>
                        <c:pt idx="27">
                          <c:v>Apr-98</c:v>
                        </c:pt>
                        <c:pt idx="28">
                          <c:v>May-98</c:v>
                        </c:pt>
                        <c:pt idx="29">
                          <c:v>Jun-98</c:v>
                        </c:pt>
                        <c:pt idx="30">
                          <c:v>Jul-98</c:v>
                        </c:pt>
                        <c:pt idx="31">
                          <c:v>Aug-98</c:v>
                        </c:pt>
                        <c:pt idx="32">
                          <c:v>Sep-98</c:v>
                        </c:pt>
                        <c:pt idx="33">
                          <c:v>Oct-98</c:v>
                        </c:pt>
                        <c:pt idx="34">
                          <c:v>Nov-98</c:v>
                        </c:pt>
                        <c:pt idx="35">
                          <c:v>Dec-98</c:v>
                        </c:pt>
                        <c:pt idx="36">
                          <c:v>Jan-99</c:v>
                        </c:pt>
                        <c:pt idx="37">
                          <c:v>Feb-99</c:v>
                        </c:pt>
                        <c:pt idx="38">
                          <c:v>Mar-99</c:v>
                        </c:pt>
                        <c:pt idx="39">
                          <c:v>Apr-99</c:v>
                        </c:pt>
                        <c:pt idx="40">
                          <c:v>May-99</c:v>
                        </c:pt>
                        <c:pt idx="41">
                          <c:v>Jun-99</c:v>
                        </c:pt>
                        <c:pt idx="42">
                          <c:v>Jul-99</c:v>
                        </c:pt>
                        <c:pt idx="43">
                          <c:v>Aug-99</c:v>
                        </c:pt>
                        <c:pt idx="44">
                          <c:v>Sep-99</c:v>
                        </c:pt>
                        <c:pt idx="45">
                          <c:v>Oct-99</c:v>
                        </c:pt>
                        <c:pt idx="46">
                          <c:v>Nov-99</c:v>
                        </c:pt>
                        <c:pt idx="47">
                          <c:v>Dec-99</c:v>
                        </c:pt>
                        <c:pt idx="48">
                          <c:v>Jan-00</c:v>
                        </c:pt>
                        <c:pt idx="49">
                          <c:v>Feb-00</c:v>
                        </c:pt>
                        <c:pt idx="50">
                          <c:v>Mar-00</c:v>
                        </c:pt>
                        <c:pt idx="51">
                          <c:v>Apr-00</c:v>
                        </c:pt>
                        <c:pt idx="52">
                          <c:v>May-00</c:v>
                        </c:pt>
                        <c:pt idx="53">
                          <c:v>Jun-00</c:v>
                        </c:pt>
                        <c:pt idx="54">
                          <c:v>Jul-00</c:v>
                        </c:pt>
                        <c:pt idx="55">
                          <c:v>Aug-00</c:v>
                        </c:pt>
                        <c:pt idx="56">
                          <c:v>Sep-00</c:v>
                        </c:pt>
                        <c:pt idx="57">
                          <c:v>Oct-00</c:v>
                        </c:pt>
                        <c:pt idx="58">
                          <c:v>Nov-00</c:v>
                        </c:pt>
                        <c:pt idx="59">
                          <c:v>Dec-00</c:v>
                        </c:pt>
                        <c:pt idx="60">
                          <c:v>Jan-01</c:v>
                        </c:pt>
                        <c:pt idx="61">
                          <c:v>Feb-01</c:v>
                        </c:pt>
                        <c:pt idx="62">
                          <c:v>Mar-01</c:v>
                        </c:pt>
                        <c:pt idx="63">
                          <c:v>Apr-01</c:v>
                        </c:pt>
                        <c:pt idx="64">
                          <c:v>May-01</c:v>
                        </c:pt>
                        <c:pt idx="65">
                          <c:v>Jun-01</c:v>
                        </c:pt>
                        <c:pt idx="66">
                          <c:v>Jul-01</c:v>
                        </c:pt>
                        <c:pt idx="67">
                          <c:v>Aug-01</c:v>
                        </c:pt>
                        <c:pt idx="68">
                          <c:v>Sep-01</c:v>
                        </c:pt>
                        <c:pt idx="69">
                          <c:v>Oct-01</c:v>
                        </c:pt>
                        <c:pt idx="70">
                          <c:v>Nov-01</c:v>
                        </c:pt>
                        <c:pt idx="71">
                          <c:v>Dec-01</c:v>
                        </c:pt>
                        <c:pt idx="72">
                          <c:v>Jan-02</c:v>
                        </c:pt>
                        <c:pt idx="73">
                          <c:v>Feb-02</c:v>
                        </c:pt>
                        <c:pt idx="74">
                          <c:v>Mar-02</c:v>
                        </c:pt>
                        <c:pt idx="75">
                          <c:v>Apr-02</c:v>
                        </c:pt>
                        <c:pt idx="76">
                          <c:v>May-02</c:v>
                        </c:pt>
                        <c:pt idx="77">
                          <c:v>Jun-02</c:v>
                        </c:pt>
                        <c:pt idx="78">
                          <c:v>Jul-02</c:v>
                        </c:pt>
                        <c:pt idx="79">
                          <c:v>Aug-02</c:v>
                        </c:pt>
                        <c:pt idx="80">
                          <c:v>Sep-02</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lvl>
                    </c:multiLvlStrCache>
                  </c:multiLvlStrRef>
                </c:xVal>
                <c:yVal>
                  <c:numRef>
                    <c:extLst>
                      <c:ext xmlns:c15="http://schemas.microsoft.com/office/drawing/2012/chart" uri="{02D57815-91ED-43cb-92C2-25804820EDAC}">
                        <c15:formulaRef>
                          <c15:sqref>'Time Series'!$K$15:$K$95</c15:sqref>
                        </c15:formulaRef>
                      </c:ext>
                    </c:extLst>
                    <c:numCache>
                      <c:formatCode>General</c:formatCode>
                      <c:ptCount val="81"/>
                      <c:pt idx="0">
                        <c:v>5582.6894760614268</c:v>
                      </c:pt>
                      <c:pt idx="1">
                        <c:v>5642.126693766937</c:v>
                      </c:pt>
                      <c:pt idx="2">
                        <c:v>5747.8105239385723</c:v>
                      </c:pt>
                      <c:pt idx="3">
                        <c:v>5818.0011291779583</c:v>
                      </c:pt>
                      <c:pt idx="4">
                        <c:v>5778.4383468834685</c:v>
                      </c:pt>
                      <c:pt idx="5">
                        <c:v>5869.1221770551037</c:v>
                      </c:pt>
                      <c:pt idx="6">
                        <c:v>5877.5593947606139</c:v>
                      </c:pt>
                      <c:pt idx="7">
                        <c:v>5872.503387533875</c:v>
                      </c:pt>
                      <c:pt idx="8">
                        <c:v>5904.9406052393851</c:v>
                      </c:pt>
                      <c:pt idx="9">
                        <c:v>5939.5011291779583</c:v>
                      </c:pt>
                      <c:pt idx="10">
                        <c:v>5869.1849593495936</c:v>
                      </c:pt>
                      <c:pt idx="11">
                        <c:v>5741.1221770551037</c:v>
                      </c:pt>
                      <c:pt idx="12">
                        <c:v>6034.6894760614268</c:v>
                      </c:pt>
                      <c:pt idx="13">
                        <c:v>6067.126693766937</c:v>
                      </c:pt>
                      <c:pt idx="14">
                        <c:v>6053.8105239385723</c:v>
                      </c:pt>
                      <c:pt idx="15">
                        <c:v>6132.0011291779583</c:v>
                      </c:pt>
                      <c:pt idx="16">
                        <c:v>6164.4383468834685</c:v>
                      </c:pt>
                      <c:pt idx="17">
                        <c:v>6195.1221770551037</c:v>
                      </c:pt>
                      <c:pt idx="18">
                        <c:v>6204.5593947606139</c:v>
                      </c:pt>
                      <c:pt idx="19">
                        <c:v>6331.503387533875</c:v>
                      </c:pt>
                      <c:pt idx="20">
                        <c:v>6310.9406052393851</c:v>
                      </c:pt>
                      <c:pt idx="21">
                        <c:v>6324.5011291779583</c:v>
                      </c:pt>
                      <c:pt idx="22">
                        <c:v>6346.1849593495936</c:v>
                      </c:pt>
                      <c:pt idx="23">
                        <c:v>6354.1221770551037</c:v>
                      </c:pt>
                      <c:pt idx="24">
                        <c:v>6494.6894760614268</c:v>
                      </c:pt>
                      <c:pt idx="25">
                        <c:v>6492.126693766937</c:v>
                      </c:pt>
                      <c:pt idx="26">
                        <c:v>6488.8105239385723</c:v>
                      </c:pt>
                      <c:pt idx="27">
                        <c:v>6507.0011291779583</c:v>
                      </c:pt>
                      <c:pt idx="28">
                        <c:v>6499.4383468834685</c:v>
                      </c:pt>
                      <c:pt idx="29">
                        <c:v>6586.1221770551037</c:v>
                      </c:pt>
                      <c:pt idx="30">
                        <c:v>6618.5593947606139</c:v>
                      </c:pt>
                      <c:pt idx="31">
                        <c:v>6590.503387533875</c:v>
                      </c:pt>
                      <c:pt idx="32">
                        <c:v>6546.9406052393851</c:v>
                      </c:pt>
                      <c:pt idx="33">
                        <c:v>6657.5011291779583</c:v>
                      </c:pt>
                      <c:pt idx="34">
                        <c:v>6761.1849593495936</c:v>
                      </c:pt>
                      <c:pt idx="35">
                        <c:v>6818.1221770551037</c:v>
                      </c:pt>
                      <c:pt idx="36">
                        <c:v>6679.6894760614268</c:v>
                      </c:pt>
                      <c:pt idx="37">
                        <c:v>6861.126693766937</c:v>
                      </c:pt>
                      <c:pt idx="38">
                        <c:v>6938.8105239385723</c:v>
                      </c:pt>
                      <c:pt idx="39">
                        <c:v>6951.0011291779583</c:v>
                      </c:pt>
                      <c:pt idx="40">
                        <c:v>6975.4383468834685</c:v>
                      </c:pt>
                      <c:pt idx="41">
                        <c:v>7099.1221770551037</c:v>
                      </c:pt>
                      <c:pt idx="42">
                        <c:v>7103.5593947606139</c:v>
                      </c:pt>
                      <c:pt idx="43">
                        <c:v>7323.503387533875</c:v>
                      </c:pt>
                      <c:pt idx="44">
                        <c:v>7366.9406052393851</c:v>
                      </c:pt>
                      <c:pt idx="45">
                        <c:v>7423.5011291779583</c:v>
                      </c:pt>
                      <c:pt idx="46">
                        <c:v>7413.1849593495936</c:v>
                      </c:pt>
                      <c:pt idx="47">
                        <c:v>7466.1221770551037</c:v>
                      </c:pt>
                      <c:pt idx="48">
                        <c:v>7394.6894760614268</c:v>
                      </c:pt>
                      <c:pt idx="49">
                        <c:v>7521.126693766937</c:v>
                      </c:pt>
                      <c:pt idx="50">
                        <c:v>7677.8105239385723</c:v>
                      </c:pt>
                      <c:pt idx="51">
                        <c:v>7697.0011291779583</c:v>
                      </c:pt>
                      <c:pt idx="52">
                        <c:v>7742.4383468834685</c:v>
                      </c:pt>
                      <c:pt idx="53">
                        <c:v>7697.1221770551037</c:v>
                      </c:pt>
                      <c:pt idx="54">
                        <c:v>7745.5593947606139</c:v>
                      </c:pt>
                      <c:pt idx="55">
                        <c:v>7824.503387533875</c:v>
                      </c:pt>
                      <c:pt idx="56">
                        <c:v>7706.9406052393851</c:v>
                      </c:pt>
                      <c:pt idx="57">
                        <c:v>7775.5011291779583</c:v>
                      </c:pt>
                      <c:pt idx="58">
                        <c:v>7697.1849593495936</c:v>
                      </c:pt>
                      <c:pt idx="59">
                        <c:v>7276.1221770551037</c:v>
                      </c:pt>
                      <c:pt idx="60">
                        <c:v>7623.6894760614268</c:v>
                      </c:pt>
                      <c:pt idx="61">
                        <c:v>7529.126693766937</c:v>
                      </c:pt>
                      <c:pt idx="62">
                        <c:v>7566.8105239385723</c:v>
                      </c:pt>
                      <c:pt idx="63">
                        <c:v>7547.0011291779583</c:v>
                      </c:pt>
                      <c:pt idx="64">
                        <c:v>7611.4383468834685</c:v>
                      </c:pt>
                      <c:pt idx="65">
                        <c:v>7654.1221770551037</c:v>
                      </c:pt>
                      <c:pt idx="66">
                        <c:v>7760.5593947606139</c:v>
                      </c:pt>
                      <c:pt idx="67">
                        <c:v>7754.503387533875</c:v>
                      </c:pt>
                      <c:pt idx="68">
                        <c:v>7487.9406052393851</c:v>
                      </c:pt>
                      <c:pt idx="69">
                        <c:v>7588.5011291779583</c:v>
                      </c:pt>
                      <c:pt idx="70">
                        <c:v>7883.1849593495936</c:v>
                      </c:pt>
                      <c:pt idx="71">
                        <c:v>8068.1221770551037</c:v>
                      </c:pt>
                      <c:pt idx="72">
                        <c:v>7738.6894760614268</c:v>
                      </c:pt>
                      <c:pt idx="73">
                        <c:v>7798.126693766937</c:v>
                      </c:pt>
                      <c:pt idx="74">
                        <c:v>7963.8105239385723</c:v>
                      </c:pt>
                      <c:pt idx="75">
                        <c:v>7902.0011291779583</c:v>
                      </c:pt>
                      <c:pt idx="76">
                        <c:v>7978.4383468834685</c:v>
                      </c:pt>
                      <c:pt idx="77">
                        <c:v>7936.1221770551037</c:v>
                      </c:pt>
                      <c:pt idx="78">
                        <c:v>7889.5593947606139</c:v>
                      </c:pt>
                      <c:pt idx="79">
                        <c:v>8040.503387533875</c:v>
                      </c:pt>
                      <c:pt idx="80">
                        <c:v>7889.9406052393851</c:v>
                      </c:pt>
                    </c:numCache>
                  </c:numRef>
                </c:yVal>
                <c:smooth val="0"/>
              </c15:ser>
            </c15:filteredScatterSeries>
            <c15:filteredScatterSeries>
              <c15:ser>
                <c:idx val="9"/>
                <c:order val="9"/>
                <c:tx>
                  <c:strRef>
                    <c:extLst>
                      <c:ext xmlns:c15="http://schemas.microsoft.com/office/drawing/2012/chart" uri="{02D57815-91ED-43cb-92C2-25804820EDAC}">
                        <c15:formulaRef>
                          <c15:sqref>'Time Series'!$M$14</c15:sqref>
                        </c15:formulaRef>
                      </c:ext>
                    </c:extLst>
                    <c:strCache>
                      <c:ptCount val="1"/>
                      <c:pt idx="0">
                        <c:v>Forecasted sales and actual sales Comparison</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multiLvlStrRef>
                    <c:extLst>
                      <c:ext xmlns:c15="http://schemas.microsoft.com/office/drawing/2012/chart" uri="{02D57815-91ED-43cb-92C2-25804820EDAC}">
                        <c15:formulaRef>
                          <c15:sqref>'Time Series'!$A$15:$C$95</c15:sqref>
                        </c15:formulaRef>
                      </c:ext>
                    </c:extLst>
                    <c:multiLvlStrCache>
                      <c:ptCount val="81"/>
                      <c:lvl>
                        <c:pt idx="0">
                          <c:v>4964</c:v>
                        </c:pt>
                        <c:pt idx="1">
                          <c:v>4968</c:v>
                        </c:pt>
                        <c:pt idx="2">
                          <c:v>5601</c:v>
                        </c:pt>
                        <c:pt idx="3">
                          <c:v>5454</c:v>
                        </c:pt>
                        <c:pt idx="4">
                          <c:v>5721</c:v>
                        </c:pt>
                        <c:pt idx="5">
                          <c:v>5690</c:v>
                        </c:pt>
                        <c:pt idx="6">
                          <c:v>5804</c:v>
                        </c:pt>
                        <c:pt idx="7">
                          <c:v>6040</c:v>
                        </c:pt>
                        <c:pt idx="8">
                          <c:v>5843</c:v>
                        </c:pt>
                        <c:pt idx="9">
                          <c:v>6087</c:v>
                        </c:pt>
                        <c:pt idx="10">
                          <c:v>6469</c:v>
                        </c:pt>
                        <c:pt idx="11">
                          <c:v>7002</c:v>
                        </c:pt>
                        <c:pt idx="12">
                          <c:v>5416</c:v>
                        </c:pt>
                        <c:pt idx="13">
                          <c:v>5393</c:v>
                        </c:pt>
                        <c:pt idx="14">
                          <c:v>5907</c:v>
                        </c:pt>
                        <c:pt idx="15">
                          <c:v>5768</c:v>
                        </c:pt>
                        <c:pt idx="16">
                          <c:v>6107</c:v>
                        </c:pt>
                        <c:pt idx="17">
                          <c:v>6016</c:v>
                        </c:pt>
                        <c:pt idx="18">
                          <c:v>6131</c:v>
                        </c:pt>
                        <c:pt idx="19">
                          <c:v>6499</c:v>
                        </c:pt>
                        <c:pt idx="20">
                          <c:v>6249</c:v>
                        </c:pt>
                        <c:pt idx="21">
                          <c:v>6472</c:v>
                        </c:pt>
                        <c:pt idx="22">
                          <c:v>6946</c:v>
                        </c:pt>
                        <c:pt idx="23">
                          <c:v>7615</c:v>
                        </c:pt>
                        <c:pt idx="24">
                          <c:v>5876</c:v>
                        </c:pt>
                        <c:pt idx="25">
                          <c:v>5818</c:v>
                        </c:pt>
                        <c:pt idx="26">
                          <c:v>6342</c:v>
                        </c:pt>
                        <c:pt idx="27">
                          <c:v>6143</c:v>
                        </c:pt>
                        <c:pt idx="28">
                          <c:v>6442</c:v>
                        </c:pt>
                        <c:pt idx="29">
                          <c:v>6407</c:v>
                        </c:pt>
                        <c:pt idx="30">
                          <c:v>6545</c:v>
                        </c:pt>
                        <c:pt idx="31">
                          <c:v>6758</c:v>
                        </c:pt>
                        <c:pt idx="32">
                          <c:v>6485</c:v>
                        </c:pt>
                        <c:pt idx="33">
                          <c:v>6805</c:v>
                        </c:pt>
                        <c:pt idx="34">
                          <c:v>7361</c:v>
                        </c:pt>
                        <c:pt idx="35">
                          <c:v>8079</c:v>
                        </c:pt>
                        <c:pt idx="36">
                          <c:v>6061</c:v>
                        </c:pt>
                        <c:pt idx="37">
                          <c:v>6187</c:v>
                        </c:pt>
                        <c:pt idx="38">
                          <c:v>6792</c:v>
                        </c:pt>
                        <c:pt idx="39">
                          <c:v>6587</c:v>
                        </c:pt>
                        <c:pt idx="40">
                          <c:v>6918</c:v>
                        </c:pt>
                        <c:pt idx="41">
                          <c:v>6920</c:v>
                        </c:pt>
                        <c:pt idx="42">
                          <c:v>7030</c:v>
                        </c:pt>
                        <c:pt idx="43">
                          <c:v>7491</c:v>
                        </c:pt>
                        <c:pt idx="44">
                          <c:v>7305</c:v>
                        </c:pt>
                        <c:pt idx="45">
                          <c:v>7571</c:v>
                        </c:pt>
                        <c:pt idx="46">
                          <c:v>8013</c:v>
                        </c:pt>
                        <c:pt idx="47">
                          <c:v>8727</c:v>
                        </c:pt>
                        <c:pt idx="48">
                          <c:v>6776</c:v>
                        </c:pt>
                        <c:pt idx="49">
                          <c:v>6847</c:v>
                        </c:pt>
                        <c:pt idx="50">
                          <c:v>7531</c:v>
                        </c:pt>
                        <c:pt idx="51">
                          <c:v>7333</c:v>
                        </c:pt>
                        <c:pt idx="52">
                          <c:v>7685</c:v>
                        </c:pt>
                        <c:pt idx="53">
                          <c:v>7518</c:v>
                        </c:pt>
                        <c:pt idx="54">
                          <c:v>7672</c:v>
                        </c:pt>
                        <c:pt idx="55">
                          <c:v>7992</c:v>
                        </c:pt>
                        <c:pt idx="56">
                          <c:v>7645</c:v>
                        </c:pt>
                        <c:pt idx="57">
                          <c:v>7923</c:v>
                        </c:pt>
                        <c:pt idx="58">
                          <c:v>8297</c:v>
                        </c:pt>
                        <c:pt idx="59">
                          <c:v>8537</c:v>
                        </c:pt>
                        <c:pt idx="60">
                          <c:v>7005</c:v>
                        </c:pt>
                        <c:pt idx="61">
                          <c:v>6855</c:v>
                        </c:pt>
                        <c:pt idx="62">
                          <c:v>7420</c:v>
                        </c:pt>
                        <c:pt idx="63">
                          <c:v>7183</c:v>
                        </c:pt>
                        <c:pt idx="64">
                          <c:v>7554</c:v>
                        </c:pt>
                        <c:pt idx="65">
                          <c:v>7475</c:v>
                        </c:pt>
                        <c:pt idx="66">
                          <c:v>7687</c:v>
                        </c:pt>
                        <c:pt idx="67">
                          <c:v>7922</c:v>
                        </c:pt>
                        <c:pt idx="68">
                          <c:v>7426</c:v>
                        </c:pt>
                        <c:pt idx="69">
                          <c:v>7736</c:v>
                        </c:pt>
                        <c:pt idx="70">
                          <c:v>8483</c:v>
                        </c:pt>
                        <c:pt idx="71">
                          <c:v>9329</c:v>
                        </c:pt>
                        <c:pt idx="72">
                          <c:v>7120</c:v>
                        </c:pt>
                        <c:pt idx="73">
                          <c:v>7124</c:v>
                        </c:pt>
                        <c:pt idx="74">
                          <c:v>7817</c:v>
                        </c:pt>
                        <c:pt idx="75">
                          <c:v>7538</c:v>
                        </c:pt>
                        <c:pt idx="76">
                          <c:v>7921</c:v>
                        </c:pt>
                        <c:pt idx="77">
                          <c:v>7757</c:v>
                        </c:pt>
                        <c:pt idx="78">
                          <c:v>7816</c:v>
                        </c:pt>
                        <c:pt idx="79">
                          <c:v>8208</c:v>
                        </c:pt>
                        <c:pt idx="80">
                          <c:v>7828</c:v>
                        </c:pt>
                      </c:lvl>
                      <c:lvl>
                        <c:pt idx="0">
                          <c:v>Jan-96</c:v>
                        </c:pt>
                        <c:pt idx="1">
                          <c:v>Feb-96</c:v>
                        </c:pt>
                        <c:pt idx="2">
                          <c:v>Mar-96</c:v>
                        </c:pt>
                        <c:pt idx="3">
                          <c:v>Apr-96</c:v>
                        </c:pt>
                        <c:pt idx="4">
                          <c:v>May-96</c:v>
                        </c:pt>
                        <c:pt idx="5">
                          <c:v>Jun-96</c:v>
                        </c:pt>
                        <c:pt idx="6">
                          <c:v>Jul-96</c:v>
                        </c:pt>
                        <c:pt idx="7">
                          <c:v>Aug-96</c:v>
                        </c:pt>
                        <c:pt idx="8">
                          <c:v>Sep-96</c:v>
                        </c:pt>
                        <c:pt idx="9">
                          <c:v>Oct-96</c:v>
                        </c:pt>
                        <c:pt idx="10">
                          <c:v>Nov-96</c:v>
                        </c:pt>
                        <c:pt idx="11">
                          <c:v>Dec-96</c:v>
                        </c:pt>
                        <c:pt idx="12">
                          <c:v>Jan-97</c:v>
                        </c:pt>
                        <c:pt idx="13">
                          <c:v>Feb-97</c:v>
                        </c:pt>
                        <c:pt idx="14">
                          <c:v>Mar-97</c:v>
                        </c:pt>
                        <c:pt idx="15">
                          <c:v>Apr-97</c:v>
                        </c:pt>
                        <c:pt idx="16">
                          <c:v>May-97</c:v>
                        </c:pt>
                        <c:pt idx="17">
                          <c:v>Jun-97</c:v>
                        </c:pt>
                        <c:pt idx="18">
                          <c:v>Jul-97</c:v>
                        </c:pt>
                        <c:pt idx="19">
                          <c:v>Aug-97</c:v>
                        </c:pt>
                        <c:pt idx="20">
                          <c:v>Sep-97</c:v>
                        </c:pt>
                        <c:pt idx="21">
                          <c:v>Oct-97</c:v>
                        </c:pt>
                        <c:pt idx="22">
                          <c:v>Nov-97</c:v>
                        </c:pt>
                        <c:pt idx="23">
                          <c:v>Dec-97</c:v>
                        </c:pt>
                        <c:pt idx="24">
                          <c:v>Jan-98</c:v>
                        </c:pt>
                        <c:pt idx="25">
                          <c:v>Feb-98</c:v>
                        </c:pt>
                        <c:pt idx="26">
                          <c:v>Mar-98</c:v>
                        </c:pt>
                        <c:pt idx="27">
                          <c:v>Apr-98</c:v>
                        </c:pt>
                        <c:pt idx="28">
                          <c:v>May-98</c:v>
                        </c:pt>
                        <c:pt idx="29">
                          <c:v>Jun-98</c:v>
                        </c:pt>
                        <c:pt idx="30">
                          <c:v>Jul-98</c:v>
                        </c:pt>
                        <c:pt idx="31">
                          <c:v>Aug-98</c:v>
                        </c:pt>
                        <c:pt idx="32">
                          <c:v>Sep-98</c:v>
                        </c:pt>
                        <c:pt idx="33">
                          <c:v>Oct-98</c:v>
                        </c:pt>
                        <c:pt idx="34">
                          <c:v>Nov-98</c:v>
                        </c:pt>
                        <c:pt idx="35">
                          <c:v>Dec-98</c:v>
                        </c:pt>
                        <c:pt idx="36">
                          <c:v>Jan-99</c:v>
                        </c:pt>
                        <c:pt idx="37">
                          <c:v>Feb-99</c:v>
                        </c:pt>
                        <c:pt idx="38">
                          <c:v>Mar-99</c:v>
                        </c:pt>
                        <c:pt idx="39">
                          <c:v>Apr-99</c:v>
                        </c:pt>
                        <c:pt idx="40">
                          <c:v>May-99</c:v>
                        </c:pt>
                        <c:pt idx="41">
                          <c:v>Jun-99</c:v>
                        </c:pt>
                        <c:pt idx="42">
                          <c:v>Jul-99</c:v>
                        </c:pt>
                        <c:pt idx="43">
                          <c:v>Aug-99</c:v>
                        </c:pt>
                        <c:pt idx="44">
                          <c:v>Sep-99</c:v>
                        </c:pt>
                        <c:pt idx="45">
                          <c:v>Oct-99</c:v>
                        </c:pt>
                        <c:pt idx="46">
                          <c:v>Nov-99</c:v>
                        </c:pt>
                        <c:pt idx="47">
                          <c:v>Dec-99</c:v>
                        </c:pt>
                        <c:pt idx="48">
                          <c:v>Jan-00</c:v>
                        </c:pt>
                        <c:pt idx="49">
                          <c:v>Feb-00</c:v>
                        </c:pt>
                        <c:pt idx="50">
                          <c:v>Mar-00</c:v>
                        </c:pt>
                        <c:pt idx="51">
                          <c:v>Apr-00</c:v>
                        </c:pt>
                        <c:pt idx="52">
                          <c:v>May-00</c:v>
                        </c:pt>
                        <c:pt idx="53">
                          <c:v>Jun-00</c:v>
                        </c:pt>
                        <c:pt idx="54">
                          <c:v>Jul-00</c:v>
                        </c:pt>
                        <c:pt idx="55">
                          <c:v>Aug-00</c:v>
                        </c:pt>
                        <c:pt idx="56">
                          <c:v>Sep-00</c:v>
                        </c:pt>
                        <c:pt idx="57">
                          <c:v>Oct-00</c:v>
                        </c:pt>
                        <c:pt idx="58">
                          <c:v>Nov-00</c:v>
                        </c:pt>
                        <c:pt idx="59">
                          <c:v>Dec-00</c:v>
                        </c:pt>
                        <c:pt idx="60">
                          <c:v>Jan-01</c:v>
                        </c:pt>
                        <c:pt idx="61">
                          <c:v>Feb-01</c:v>
                        </c:pt>
                        <c:pt idx="62">
                          <c:v>Mar-01</c:v>
                        </c:pt>
                        <c:pt idx="63">
                          <c:v>Apr-01</c:v>
                        </c:pt>
                        <c:pt idx="64">
                          <c:v>May-01</c:v>
                        </c:pt>
                        <c:pt idx="65">
                          <c:v>Jun-01</c:v>
                        </c:pt>
                        <c:pt idx="66">
                          <c:v>Jul-01</c:v>
                        </c:pt>
                        <c:pt idx="67">
                          <c:v>Aug-01</c:v>
                        </c:pt>
                        <c:pt idx="68">
                          <c:v>Sep-01</c:v>
                        </c:pt>
                        <c:pt idx="69">
                          <c:v>Oct-01</c:v>
                        </c:pt>
                        <c:pt idx="70">
                          <c:v>Nov-01</c:v>
                        </c:pt>
                        <c:pt idx="71">
                          <c:v>Dec-01</c:v>
                        </c:pt>
                        <c:pt idx="72">
                          <c:v>Jan-02</c:v>
                        </c:pt>
                        <c:pt idx="73">
                          <c:v>Feb-02</c:v>
                        </c:pt>
                        <c:pt idx="74">
                          <c:v>Mar-02</c:v>
                        </c:pt>
                        <c:pt idx="75">
                          <c:v>Apr-02</c:v>
                        </c:pt>
                        <c:pt idx="76">
                          <c:v>May-02</c:v>
                        </c:pt>
                        <c:pt idx="77">
                          <c:v>Jun-02</c:v>
                        </c:pt>
                        <c:pt idx="78">
                          <c:v>Jul-02</c:v>
                        </c:pt>
                        <c:pt idx="79">
                          <c:v>Aug-02</c:v>
                        </c:pt>
                        <c:pt idx="80">
                          <c:v>Sep-02</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lvl>
                    </c:multiLvlStrCache>
                  </c:multiLvlStrRef>
                </c:xVal>
                <c:yVal>
                  <c:numRef>
                    <c:extLst>
                      <c:ext xmlns:c15="http://schemas.microsoft.com/office/drawing/2012/chart" uri="{02D57815-91ED-43cb-92C2-25804820EDAC}">
                        <c15:formulaRef>
                          <c15:sqref>'Time Series'!$M$15:$M$95</c15:sqref>
                        </c15:formulaRef>
                      </c:ext>
                    </c:extLst>
                    <c:numCache>
                      <c:formatCode>General</c:formatCode>
                      <c:ptCount val="81"/>
                      <c:pt idx="0">
                        <c:v>55.439099668774361</c:v>
                      </c:pt>
                      <c:pt idx="1">
                        <c:v>28.439099668774361</c:v>
                      </c:pt>
                      <c:pt idx="2">
                        <c:v>-44.807512797349773</c:v>
                      </c:pt>
                      <c:pt idx="3">
                        <c:v>-82.560900331225639</c:v>
                      </c:pt>
                      <c:pt idx="4">
                        <c:v>-10.560900331225639</c:v>
                      </c:pt>
                      <c:pt idx="5">
                        <c:v>-68.807512797350682</c:v>
                      </c:pt>
                      <c:pt idx="6">
                        <c:v>-44.807512797349773</c:v>
                      </c:pt>
                      <c:pt idx="7">
                        <c:v>-7.3142878651005958</c:v>
                      </c:pt>
                      <c:pt idx="8">
                        <c:v>-7.3142878651005958</c:v>
                      </c:pt>
                      <c:pt idx="9">
                        <c:v>-9.4375940981635722</c:v>
                      </c:pt>
                      <c:pt idx="10">
                        <c:v>93.315793435711385</c:v>
                      </c:pt>
                      <c:pt idx="11">
                        <c:v>253.81579343571138</c:v>
                      </c:pt>
                      <c:pt idx="12">
                        <c:v>-7.3142878651005958</c:v>
                      </c:pt>
                      <c:pt idx="13">
                        <c:v>-7.3142878651005958</c:v>
                      </c:pt>
                      <c:pt idx="14">
                        <c:v>38.439099668774361</c:v>
                      </c:pt>
                      <c:pt idx="15">
                        <c:v>-7.3142878651005958</c:v>
                      </c:pt>
                      <c:pt idx="16">
                        <c:v>-7.3142878651005958</c:v>
                      </c:pt>
                      <c:pt idx="17">
                        <c:v>-5.5609003312256391</c:v>
                      </c:pt>
                      <c:pt idx="18">
                        <c:v>17.439099668774361</c:v>
                      </c:pt>
                      <c:pt idx="19">
                        <c:v>-77.067675398976462</c:v>
                      </c:pt>
                      <c:pt idx="20">
                        <c:v>-24.067675398975553</c:v>
                      </c:pt>
                      <c:pt idx="21">
                        <c:v>-5.1909816320385289</c:v>
                      </c:pt>
                      <c:pt idx="22">
                        <c:v>5.5624059018364278</c:v>
                      </c:pt>
                      <c:pt idx="23">
                        <c:v>30.062405901837337</c:v>
                      </c:pt>
                      <c:pt idx="24">
                        <c:v>-78.067675398975553</c:v>
                      </c:pt>
                      <c:pt idx="25">
                        <c:v>-43.067675398975553</c:v>
                      </c:pt>
                      <c:pt idx="26">
                        <c:v>-7.3142878651005958</c:v>
                      </c:pt>
                      <c:pt idx="27">
                        <c:v>6.932324601023538</c:v>
                      </c:pt>
                      <c:pt idx="28">
                        <c:v>46.932324601024447</c:v>
                      </c:pt>
                      <c:pt idx="29">
                        <c:v>-7.3142878651005958</c:v>
                      </c:pt>
                      <c:pt idx="30">
                        <c:v>-7.3142878651005958</c:v>
                      </c:pt>
                      <c:pt idx="31">
                        <c:v>53.178937067148581</c:v>
                      </c:pt>
                      <c:pt idx="32">
                        <c:v>129.17893706714949</c:v>
                      </c:pt>
                      <c:pt idx="33">
                        <c:v>51.055630834086514</c:v>
                      </c:pt>
                      <c:pt idx="34">
                        <c:v>-20.190981632038529</c:v>
                      </c:pt>
                      <c:pt idx="35">
                        <c:v>-44.690981632038529</c:v>
                      </c:pt>
                      <c:pt idx="36">
                        <c:v>126.17893706714858</c:v>
                      </c:pt>
                      <c:pt idx="37">
                        <c:v>-22.821062932851419</c:v>
                      </c:pt>
                      <c:pt idx="38">
                        <c:v>-68.067675398975553</c:v>
                      </c:pt>
                      <c:pt idx="39">
                        <c:v>-47.821062932851419</c:v>
                      </c:pt>
                      <c:pt idx="40">
                        <c:v>-39.821062932851419</c:v>
                      </c:pt>
                      <c:pt idx="41">
                        <c:v>-131.06767539897555</c:v>
                      </c:pt>
                      <c:pt idx="42">
                        <c:v>-103.06767539897555</c:v>
                      </c:pt>
                      <c:pt idx="43">
                        <c:v>-290.57445046672638</c:v>
                      </c:pt>
                      <c:pt idx="44">
                        <c:v>-301.57445046672638</c:v>
                      </c:pt>
                      <c:pt idx="45">
                        <c:v>-325.69775669978935</c:v>
                      </c:pt>
                      <c:pt idx="46">
                        <c:v>-282.94436916591349</c:v>
                      </c:pt>
                      <c:pt idx="47">
                        <c:v>-303.4443691659144</c:v>
                      </c:pt>
                      <c:pt idx="48">
                        <c:v>-199.57445046672638</c:v>
                      </c:pt>
                      <c:pt idx="49">
                        <c:v>-293.57445046672638</c:v>
                      </c:pt>
                      <c:pt idx="50">
                        <c:v>-417.82106293285051</c:v>
                      </c:pt>
                      <c:pt idx="51">
                        <c:v>-404.57445046672638</c:v>
                      </c:pt>
                      <c:pt idx="52">
                        <c:v>-417.57445046672638</c:v>
                      </c:pt>
                      <c:pt idx="53">
                        <c:v>-339.82106293285142</c:v>
                      </c:pt>
                      <c:pt idx="54">
                        <c:v>-355.82106293285142</c:v>
                      </c:pt>
                      <c:pt idx="55">
                        <c:v>-402.32783800060133</c:v>
                      </c:pt>
                      <c:pt idx="56">
                        <c:v>-252.32783800060133</c:v>
                      </c:pt>
                      <c:pt idx="57">
                        <c:v>-288.45114423366431</c:v>
                      </c:pt>
                      <c:pt idx="58">
                        <c:v>-177.69775669978935</c:v>
                      </c:pt>
                      <c:pt idx="59">
                        <c:v>275.80224330021156</c:v>
                      </c:pt>
                      <c:pt idx="60">
                        <c:v>-39.327838000601332</c:v>
                      </c:pt>
                      <c:pt idx="61">
                        <c:v>87.672161999398668</c:v>
                      </c:pt>
                      <c:pt idx="62">
                        <c:v>82.425549533273625</c:v>
                      </c:pt>
                      <c:pt idx="63">
                        <c:v>134.67216199939776</c:v>
                      </c:pt>
                      <c:pt idx="64">
                        <c:v>102.67216199939776</c:v>
                      </c:pt>
                      <c:pt idx="65">
                        <c:v>92.425549533273625</c:v>
                      </c:pt>
                      <c:pt idx="66">
                        <c:v>18.425549533273625</c:v>
                      </c:pt>
                      <c:pt idx="67">
                        <c:v>56.918774465523711</c:v>
                      </c:pt>
                      <c:pt idx="68">
                        <c:v>355.91877446552371</c:v>
                      </c:pt>
                      <c:pt idx="69">
                        <c:v>287.79546823246073</c:v>
                      </c:pt>
                      <c:pt idx="70">
                        <c:v>25.548855766335691</c:v>
                      </c:pt>
                      <c:pt idx="71">
                        <c:v>-126.95114423366431</c:v>
                      </c:pt>
                      <c:pt idx="72">
                        <c:v>234.9187744655228</c:v>
                      </c:pt>
                      <c:pt idx="73">
                        <c:v>207.91877446552371</c:v>
                      </c:pt>
                      <c:pt idx="74">
                        <c:v>74.672161999398668</c:v>
                      </c:pt>
                      <c:pt idx="75">
                        <c:v>168.9187744655228</c:v>
                      </c:pt>
                      <c:pt idx="76">
                        <c:v>124.91877446552371</c:v>
                      </c:pt>
                      <c:pt idx="77">
                        <c:v>199.67216199939867</c:v>
                      </c:pt>
                      <c:pt idx="78">
                        <c:v>278.67216199939867</c:v>
                      </c:pt>
                      <c:pt idx="79">
                        <c:v>160.16538693164694</c:v>
                      </c:pt>
                      <c:pt idx="80">
                        <c:v>343.16538693164784</c:v>
                      </c:pt>
                    </c:numCache>
                  </c:numRef>
                </c:yVal>
                <c:smooth val="0"/>
              </c15:ser>
            </c15:filteredScatterSeries>
            <c15:filteredScatterSeries>
              <c15:ser>
                <c:idx val="10"/>
                <c:order val="10"/>
                <c:tx>
                  <c:strRef>
                    <c:extLst>
                      <c:ext xmlns:c15="http://schemas.microsoft.com/office/drawing/2012/chart" uri="{02D57815-91ED-43cb-92C2-25804820EDAC}">
                        <c15:formulaRef>
                          <c15:sqref>'Time Series'!$N$14</c15:sqref>
                        </c15:formulaRef>
                      </c:ext>
                    </c:extLst>
                    <c:strCache>
                      <c:ptCount val="1"/>
                      <c:pt idx="0">
                        <c:v>SAM Sales Vs Actual Sales</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multiLvlStrRef>
                    <c:extLst>
                      <c:ext xmlns:c15="http://schemas.microsoft.com/office/drawing/2012/chart" uri="{02D57815-91ED-43cb-92C2-25804820EDAC}">
                        <c15:formulaRef>
                          <c15:sqref>'Time Series'!$A$15:$C$95</c15:sqref>
                        </c15:formulaRef>
                      </c:ext>
                    </c:extLst>
                    <c:multiLvlStrCache>
                      <c:ptCount val="81"/>
                      <c:lvl>
                        <c:pt idx="0">
                          <c:v>4964</c:v>
                        </c:pt>
                        <c:pt idx="1">
                          <c:v>4968</c:v>
                        </c:pt>
                        <c:pt idx="2">
                          <c:v>5601</c:v>
                        </c:pt>
                        <c:pt idx="3">
                          <c:v>5454</c:v>
                        </c:pt>
                        <c:pt idx="4">
                          <c:v>5721</c:v>
                        </c:pt>
                        <c:pt idx="5">
                          <c:v>5690</c:v>
                        </c:pt>
                        <c:pt idx="6">
                          <c:v>5804</c:v>
                        </c:pt>
                        <c:pt idx="7">
                          <c:v>6040</c:v>
                        </c:pt>
                        <c:pt idx="8">
                          <c:v>5843</c:v>
                        </c:pt>
                        <c:pt idx="9">
                          <c:v>6087</c:v>
                        </c:pt>
                        <c:pt idx="10">
                          <c:v>6469</c:v>
                        </c:pt>
                        <c:pt idx="11">
                          <c:v>7002</c:v>
                        </c:pt>
                        <c:pt idx="12">
                          <c:v>5416</c:v>
                        </c:pt>
                        <c:pt idx="13">
                          <c:v>5393</c:v>
                        </c:pt>
                        <c:pt idx="14">
                          <c:v>5907</c:v>
                        </c:pt>
                        <c:pt idx="15">
                          <c:v>5768</c:v>
                        </c:pt>
                        <c:pt idx="16">
                          <c:v>6107</c:v>
                        </c:pt>
                        <c:pt idx="17">
                          <c:v>6016</c:v>
                        </c:pt>
                        <c:pt idx="18">
                          <c:v>6131</c:v>
                        </c:pt>
                        <c:pt idx="19">
                          <c:v>6499</c:v>
                        </c:pt>
                        <c:pt idx="20">
                          <c:v>6249</c:v>
                        </c:pt>
                        <c:pt idx="21">
                          <c:v>6472</c:v>
                        </c:pt>
                        <c:pt idx="22">
                          <c:v>6946</c:v>
                        </c:pt>
                        <c:pt idx="23">
                          <c:v>7615</c:v>
                        </c:pt>
                        <c:pt idx="24">
                          <c:v>5876</c:v>
                        </c:pt>
                        <c:pt idx="25">
                          <c:v>5818</c:v>
                        </c:pt>
                        <c:pt idx="26">
                          <c:v>6342</c:v>
                        </c:pt>
                        <c:pt idx="27">
                          <c:v>6143</c:v>
                        </c:pt>
                        <c:pt idx="28">
                          <c:v>6442</c:v>
                        </c:pt>
                        <c:pt idx="29">
                          <c:v>6407</c:v>
                        </c:pt>
                        <c:pt idx="30">
                          <c:v>6545</c:v>
                        </c:pt>
                        <c:pt idx="31">
                          <c:v>6758</c:v>
                        </c:pt>
                        <c:pt idx="32">
                          <c:v>6485</c:v>
                        </c:pt>
                        <c:pt idx="33">
                          <c:v>6805</c:v>
                        </c:pt>
                        <c:pt idx="34">
                          <c:v>7361</c:v>
                        </c:pt>
                        <c:pt idx="35">
                          <c:v>8079</c:v>
                        </c:pt>
                        <c:pt idx="36">
                          <c:v>6061</c:v>
                        </c:pt>
                        <c:pt idx="37">
                          <c:v>6187</c:v>
                        </c:pt>
                        <c:pt idx="38">
                          <c:v>6792</c:v>
                        </c:pt>
                        <c:pt idx="39">
                          <c:v>6587</c:v>
                        </c:pt>
                        <c:pt idx="40">
                          <c:v>6918</c:v>
                        </c:pt>
                        <c:pt idx="41">
                          <c:v>6920</c:v>
                        </c:pt>
                        <c:pt idx="42">
                          <c:v>7030</c:v>
                        </c:pt>
                        <c:pt idx="43">
                          <c:v>7491</c:v>
                        </c:pt>
                        <c:pt idx="44">
                          <c:v>7305</c:v>
                        </c:pt>
                        <c:pt idx="45">
                          <c:v>7571</c:v>
                        </c:pt>
                        <c:pt idx="46">
                          <c:v>8013</c:v>
                        </c:pt>
                        <c:pt idx="47">
                          <c:v>8727</c:v>
                        </c:pt>
                        <c:pt idx="48">
                          <c:v>6776</c:v>
                        </c:pt>
                        <c:pt idx="49">
                          <c:v>6847</c:v>
                        </c:pt>
                        <c:pt idx="50">
                          <c:v>7531</c:v>
                        </c:pt>
                        <c:pt idx="51">
                          <c:v>7333</c:v>
                        </c:pt>
                        <c:pt idx="52">
                          <c:v>7685</c:v>
                        </c:pt>
                        <c:pt idx="53">
                          <c:v>7518</c:v>
                        </c:pt>
                        <c:pt idx="54">
                          <c:v>7672</c:v>
                        </c:pt>
                        <c:pt idx="55">
                          <c:v>7992</c:v>
                        </c:pt>
                        <c:pt idx="56">
                          <c:v>7645</c:v>
                        </c:pt>
                        <c:pt idx="57">
                          <c:v>7923</c:v>
                        </c:pt>
                        <c:pt idx="58">
                          <c:v>8297</c:v>
                        </c:pt>
                        <c:pt idx="59">
                          <c:v>8537</c:v>
                        </c:pt>
                        <c:pt idx="60">
                          <c:v>7005</c:v>
                        </c:pt>
                        <c:pt idx="61">
                          <c:v>6855</c:v>
                        </c:pt>
                        <c:pt idx="62">
                          <c:v>7420</c:v>
                        </c:pt>
                        <c:pt idx="63">
                          <c:v>7183</c:v>
                        </c:pt>
                        <c:pt idx="64">
                          <c:v>7554</c:v>
                        </c:pt>
                        <c:pt idx="65">
                          <c:v>7475</c:v>
                        </c:pt>
                        <c:pt idx="66">
                          <c:v>7687</c:v>
                        </c:pt>
                        <c:pt idx="67">
                          <c:v>7922</c:v>
                        </c:pt>
                        <c:pt idx="68">
                          <c:v>7426</c:v>
                        </c:pt>
                        <c:pt idx="69">
                          <c:v>7736</c:v>
                        </c:pt>
                        <c:pt idx="70">
                          <c:v>8483</c:v>
                        </c:pt>
                        <c:pt idx="71">
                          <c:v>9329</c:v>
                        </c:pt>
                        <c:pt idx="72">
                          <c:v>7120</c:v>
                        </c:pt>
                        <c:pt idx="73">
                          <c:v>7124</c:v>
                        </c:pt>
                        <c:pt idx="74">
                          <c:v>7817</c:v>
                        </c:pt>
                        <c:pt idx="75">
                          <c:v>7538</c:v>
                        </c:pt>
                        <c:pt idx="76">
                          <c:v>7921</c:v>
                        </c:pt>
                        <c:pt idx="77">
                          <c:v>7757</c:v>
                        </c:pt>
                        <c:pt idx="78">
                          <c:v>7816</c:v>
                        </c:pt>
                        <c:pt idx="79">
                          <c:v>8208</c:v>
                        </c:pt>
                        <c:pt idx="80">
                          <c:v>7828</c:v>
                        </c:pt>
                      </c:lvl>
                      <c:lvl>
                        <c:pt idx="0">
                          <c:v>Jan-96</c:v>
                        </c:pt>
                        <c:pt idx="1">
                          <c:v>Feb-96</c:v>
                        </c:pt>
                        <c:pt idx="2">
                          <c:v>Mar-96</c:v>
                        </c:pt>
                        <c:pt idx="3">
                          <c:v>Apr-96</c:v>
                        </c:pt>
                        <c:pt idx="4">
                          <c:v>May-96</c:v>
                        </c:pt>
                        <c:pt idx="5">
                          <c:v>Jun-96</c:v>
                        </c:pt>
                        <c:pt idx="6">
                          <c:v>Jul-96</c:v>
                        </c:pt>
                        <c:pt idx="7">
                          <c:v>Aug-96</c:v>
                        </c:pt>
                        <c:pt idx="8">
                          <c:v>Sep-96</c:v>
                        </c:pt>
                        <c:pt idx="9">
                          <c:v>Oct-96</c:v>
                        </c:pt>
                        <c:pt idx="10">
                          <c:v>Nov-96</c:v>
                        </c:pt>
                        <c:pt idx="11">
                          <c:v>Dec-96</c:v>
                        </c:pt>
                        <c:pt idx="12">
                          <c:v>Jan-97</c:v>
                        </c:pt>
                        <c:pt idx="13">
                          <c:v>Feb-97</c:v>
                        </c:pt>
                        <c:pt idx="14">
                          <c:v>Mar-97</c:v>
                        </c:pt>
                        <c:pt idx="15">
                          <c:v>Apr-97</c:v>
                        </c:pt>
                        <c:pt idx="16">
                          <c:v>May-97</c:v>
                        </c:pt>
                        <c:pt idx="17">
                          <c:v>Jun-97</c:v>
                        </c:pt>
                        <c:pt idx="18">
                          <c:v>Jul-97</c:v>
                        </c:pt>
                        <c:pt idx="19">
                          <c:v>Aug-97</c:v>
                        </c:pt>
                        <c:pt idx="20">
                          <c:v>Sep-97</c:v>
                        </c:pt>
                        <c:pt idx="21">
                          <c:v>Oct-97</c:v>
                        </c:pt>
                        <c:pt idx="22">
                          <c:v>Nov-97</c:v>
                        </c:pt>
                        <c:pt idx="23">
                          <c:v>Dec-97</c:v>
                        </c:pt>
                        <c:pt idx="24">
                          <c:v>Jan-98</c:v>
                        </c:pt>
                        <c:pt idx="25">
                          <c:v>Feb-98</c:v>
                        </c:pt>
                        <c:pt idx="26">
                          <c:v>Mar-98</c:v>
                        </c:pt>
                        <c:pt idx="27">
                          <c:v>Apr-98</c:v>
                        </c:pt>
                        <c:pt idx="28">
                          <c:v>May-98</c:v>
                        </c:pt>
                        <c:pt idx="29">
                          <c:v>Jun-98</c:v>
                        </c:pt>
                        <c:pt idx="30">
                          <c:v>Jul-98</c:v>
                        </c:pt>
                        <c:pt idx="31">
                          <c:v>Aug-98</c:v>
                        </c:pt>
                        <c:pt idx="32">
                          <c:v>Sep-98</c:v>
                        </c:pt>
                        <c:pt idx="33">
                          <c:v>Oct-98</c:v>
                        </c:pt>
                        <c:pt idx="34">
                          <c:v>Nov-98</c:v>
                        </c:pt>
                        <c:pt idx="35">
                          <c:v>Dec-98</c:v>
                        </c:pt>
                        <c:pt idx="36">
                          <c:v>Jan-99</c:v>
                        </c:pt>
                        <c:pt idx="37">
                          <c:v>Feb-99</c:v>
                        </c:pt>
                        <c:pt idx="38">
                          <c:v>Mar-99</c:v>
                        </c:pt>
                        <c:pt idx="39">
                          <c:v>Apr-99</c:v>
                        </c:pt>
                        <c:pt idx="40">
                          <c:v>May-99</c:v>
                        </c:pt>
                        <c:pt idx="41">
                          <c:v>Jun-99</c:v>
                        </c:pt>
                        <c:pt idx="42">
                          <c:v>Jul-99</c:v>
                        </c:pt>
                        <c:pt idx="43">
                          <c:v>Aug-99</c:v>
                        </c:pt>
                        <c:pt idx="44">
                          <c:v>Sep-99</c:v>
                        </c:pt>
                        <c:pt idx="45">
                          <c:v>Oct-99</c:v>
                        </c:pt>
                        <c:pt idx="46">
                          <c:v>Nov-99</c:v>
                        </c:pt>
                        <c:pt idx="47">
                          <c:v>Dec-99</c:v>
                        </c:pt>
                        <c:pt idx="48">
                          <c:v>Jan-00</c:v>
                        </c:pt>
                        <c:pt idx="49">
                          <c:v>Feb-00</c:v>
                        </c:pt>
                        <c:pt idx="50">
                          <c:v>Mar-00</c:v>
                        </c:pt>
                        <c:pt idx="51">
                          <c:v>Apr-00</c:v>
                        </c:pt>
                        <c:pt idx="52">
                          <c:v>May-00</c:v>
                        </c:pt>
                        <c:pt idx="53">
                          <c:v>Jun-00</c:v>
                        </c:pt>
                        <c:pt idx="54">
                          <c:v>Jul-00</c:v>
                        </c:pt>
                        <c:pt idx="55">
                          <c:v>Aug-00</c:v>
                        </c:pt>
                        <c:pt idx="56">
                          <c:v>Sep-00</c:v>
                        </c:pt>
                        <c:pt idx="57">
                          <c:v>Oct-00</c:v>
                        </c:pt>
                        <c:pt idx="58">
                          <c:v>Nov-00</c:v>
                        </c:pt>
                        <c:pt idx="59">
                          <c:v>Dec-00</c:v>
                        </c:pt>
                        <c:pt idx="60">
                          <c:v>Jan-01</c:v>
                        </c:pt>
                        <c:pt idx="61">
                          <c:v>Feb-01</c:v>
                        </c:pt>
                        <c:pt idx="62">
                          <c:v>Mar-01</c:v>
                        </c:pt>
                        <c:pt idx="63">
                          <c:v>Apr-01</c:v>
                        </c:pt>
                        <c:pt idx="64">
                          <c:v>May-01</c:v>
                        </c:pt>
                        <c:pt idx="65">
                          <c:v>Jun-01</c:v>
                        </c:pt>
                        <c:pt idx="66">
                          <c:v>Jul-01</c:v>
                        </c:pt>
                        <c:pt idx="67">
                          <c:v>Aug-01</c:v>
                        </c:pt>
                        <c:pt idx="68">
                          <c:v>Sep-01</c:v>
                        </c:pt>
                        <c:pt idx="69">
                          <c:v>Oct-01</c:v>
                        </c:pt>
                        <c:pt idx="70">
                          <c:v>Nov-01</c:v>
                        </c:pt>
                        <c:pt idx="71">
                          <c:v>Dec-01</c:v>
                        </c:pt>
                        <c:pt idx="72">
                          <c:v>Jan-02</c:v>
                        </c:pt>
                        <c:pt idx="73">
                          <c:v>Feb-02</c:v>
                        </c:pt>
                        <c:pt idx="74">
                          <c:v>Mar-02</c:v>
                        </c:pt>
                        <c:pt idx="75">
                          <c:v>Apr-02</c:v>
                        </c:pt>
                        <c:pt idx="76">
                          <c:v>May-02</c:v>
                        </c:pt>
                        <c:pt idx="77">
                          <c:v>Jun-02</c:v>
                        </c:pt>
                        <c:pt idx="78">
                          <c:v>Jul-02</c:v>
                        </c:pt>
                        <c:pt idx="79">
                          <c:v>Aug-02</c:v>
                        </c:pt>
                        <c:pt idx="80">
                          <c:v>Sep-02</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lvl>
                    </c:multiLvlStrCache>
                  </c:multiLvlStrRef>
                </c:xVal>
                <c:yVal>
                  <c:numRef>
                    <c:extLst>
                      <c:ext xmlns:c15="http://schemas.microsoft.com/office/drawing/2012/chart" uri="{02D57815-91ED-43cb-92C2-25804820EDAC}">
                        <c15:formulaRef>
                          <c15:sqref>'Time Series'!$N$15:$N$95</c15:sqref>
                        </c15:formulaRef>
                      </c:ext>
                    </c:extLst>
                    <c:numCache>
                      <c:formatCode>General</c:formatCode>
                      <c:ptCount val="81"/>
                      <c:pt idx="0">
                        <c:v>618.68947606142683</c:v>
                      </c:pt>
                      <c:pt idx="1">
                        <c:v>674.12669376693702</c:v>
                      </c:pt>
                      <c:pt idx="2">
                        <c:v>146.81052393857226</c:v>
                      </c:pt>
                      <c:pt idx="3">
                        <c:v>364.00112917795832</c:v>
                      </c:pt>
                      <c:pt idx="4">
                        <c:v>57.438346883468512</c:v>
                      </c:pt>
                      <c:pt idx="5">
                        <c:v>179.12217705510375</c:v>
                      </c:pt>
                      <c:pt idx="6">
                        <c:v>73.559394760613941</c:v>
                      </c:pt>
                      <c:pt idx="7">
                        <c:v>-167.49661246612504</c:v>
                      </c:pt>
                      <c:pt idx="8">
                        <c:v>61.94060523938515</c:v>
                      </c:pt>
                      <c:pt idx="9">
                        <c:v>-147.49887082204168</c:v>
                      </c:pt>
                      <c:pt idx="10">
                        <c:v>-599.81504065040644</c:v>
                      </c:pt>
                      <c:pt idx="11">
                        <c:v>-1260.8778229448963</c:v>
                      </c:pt>
                      <c:pt idx="12">
                        <c:v>618.68947606142683</c:v>
                      </c:pt>
                      <c:pt idx="13">
                        <c:v>674.12669376693702</c:v>
                      </c:pt>
                      <c:pt idx="14">
                        <c:v>146.81052393857226</c:v>
                      </c:pt>
                      <c:pt idx="15">
                        <c:v>364.00112917795832</c:v>
                      </c:pt>
                      <c:pt idx="16">
                        <c:v>57.438346883468512</c:v>
                      </c:pt>
                      <c:pt idx="17">
                        <c:v>179.12217705510375</c:v>
                      </c:pt>
                      <c:pt idx="18">
                        <c:v>73.559394760613941</c:v>
                      </c:pt>
                      <c:pt idx="19">
                        <c:v>-167.49661246612504</c:v>
                      </c:pt>
                      <c:pt idx="20">
                        <c:v>61.94060523938515</c:v>
                      </c:pt>
                      <c:pt idx="21">
                        <c:v>-147.49887082204168</c:v>
                      </c:pt>
                      <c:pt idx="22">
                        <c:v>-599.81504065040644</c:v>
                      </c:pt>
                      <c:pt idx="23">
                        <c:v>-1260.8778229448963</c:v>
                      </c:pt>
                      <c:pt idx="24">
                        <c:v>618.68947606142683</c:v>
                      </c:pt>
                      <c:pt idx="25">
                        <c:v>674.12669376693702</c:v>
                      </c:pt>
                      <c:pt idx="26">
                        <c:v>146.81052393857226</c:v>
                      </c:pt>
                      <c:pt idx="27">
                        <c:v>364.00112917795832</c:v>
                      </c:pt>
                      <c:pt idx="28">
                        <c:v>57.438346883468512</c:v>
                      </c:pt>
                      <c:pt idx="29">
                        <c:v>179.12217705510375</c:v>
                      </c:pt>
                      <c:pt idx="30">
                        <c:v>73.559394760613941</c:v>
                      </c:pt>
                      <c:pt idx="31">
                        <c:v>-167.49661246612504</c:v>
                      </c:pt>
                      <c:pt idx="32">
                        <c:v>61.94060523938515</c:v>
                      </c:pt>
                      <c:pt idx="33">
                        <c:v>-147.49887082204168</c:v>
                      </c:pt>
                      <c:pt idx="34">
                        <c:v>-599.81504065040644</c:v>
                      </c:pt>
                      <c:pt idx="35">
                        <c:v>-1260.8778229448963</c:v>
                      </c:pt>
                      <c:pt idx="36">
                        <c:v>618.68947606142683</c:v>
                      </c:pt>
                      <c:pt idx="37">
                        <c:v>674.12669376693702</c:v>
                      </c:pt>
                      <c:pt idx="38">
                        <c:v>146.81052393857226</c:v>
                      </c:pt>
                      <c:pt idx="39">
                        <c:v>364.00112917795832</c:v>
                      </c:pt>
                      <c:pt idx="40">
                        <c:v>57.438346883468512</c:v>
                      </c:pt>
                      <c:pt idx="41">
                        <c:v>179.12217705510375</c:v>
                      </c:pt>
                      <c:pt idx="42">
                        <c:v>73.559394760613941</c:v>
                      </c:pt>
                      <c:pt idx="43">
                        <c:v>-167.49661246612504</c:v>
                      </c:pt>
                      <c:pt idx="44">
                        <c:v>61.94060523938515</c:v>
                      </c:pt>
                      <c:pt idx="45">
                        <c:v>-147.49887082204168</c:v>
                      </c:pt>
                      <c:pt idx="46">
                        <c:v>-599.81504065040644</c:v>
                      </c:pt>
                      <c:pt idx="47">
                        <c:v>-1260.8778229448963</c:v>
                      </c:pt>
                      <c:pt idx="48">
                        <c:v>618.68947606142683</c:v>
                      </c:pt>
                      <c:pt idx="49">
                        <c:v>674.12669376693702</c:v>
                      </c:pt>
                      <c:pt idx="50">
                        <c:v>146.81052393857226</c:v>
                      </c:pt>
                      <c:pt idx="51">
                        <c:v>364.00112917795832</c:v>
                      </c:pt>
                      <c:pt idx="52">
                        <c:v>57.438346883468512</c:v>
                      </c:pt>
                      <c:pt idx="53">
                        <c:v>179.12217705510375</c:v>
                      </c:pt>
                      <c:pt idx="54">
                        <c:v>73.559394760613941</c:v>
                      </c:pt>
                      <c:pt idx="55">
                        <c:v>-167.49661246612504</c:v>
                      </c:pt>
                      <c:pt idx="56">
                        <c:v>61.94060523938515</c:v>
                      </c:pt>
                      <c:pt idx="57">
                        <c:v>-147.49887082204168</c:v>
                      </c:pt>
                      <c:pt idx="58">
                        <c:v>-599.81504065040644</c:v>
                      </c:pt>
                      <c:pt idx="59">
                        <c:v>-1260.8778229448963</c:v>
                      </c:pt>
                      <c:pt idx="60">
                        <c:v>618.68947606142683</c:v>
                      </c:pt>
                      <c:pt idx="61">
                        <c:v>674.12669376693702</c:v>
                      </c:pt>
                      <c:pt idx="62">
                        <c:v>146.81052393857226</c:v>
                      </c:pt>
                      <c:pt idx="63">
                        <c:v>364.00112917795832</c:v>
                      </c:pt>
                      <c:pt idx="64">
                        <c:v>57.438346883468512</c:v>
                      </c:pt>
                      <c:pt idx="65">
                        <c:v>179.12217705510375</c:v>
                      </c:pt>
                      <c:pt idx="66">
                        <c:v>73.559394760613941</c:v>
                      </c:pt>
                      <c:pt idx="67">
                        <c:v>-167.49661246612504</c:v>
                      </c:pt>
                      <c:pt idx="68">
                        <c:v>61.94060523938515</c:v>
                      </c:pt>
                      <c:pt idx="69">
                        <c:v>-147.49887082204168</c:v>
                      </c:pt>
                      <c:pt idx="70">
                        <c:v>-599.81504065040644</c:v>
                      </c:pt>
                      <c:pt idx="71">
                        <c:v>-1260.8778229448963</c:v>
                      </c:pt>
                      <c:pt idx="72">
                        <c:v>618.68947606142683</c:v>
                      </c:pt>
                      <c:pt idx="73">
                        <c:v>674.12669376693702</c:v>
                      </c:pt>
                      <c:pt idx="74">
                        <c:v>146.81052393857226</c:v>
                      </c:pt>
                      <c:pt idx="75">
                        <c:v>364.00112917795832</c:v>
                      </c:pt>
                      <c:pt idx="76">
                        <c:v>57.438346883468512</c:v>
                      </c:pt>
                      <c:pt idx="77">
                        <c:v>179.12217705510375</c:v>
                      </c:pt>
                      <c:pt idx="78">
                        <c:v>73.559394760613941</c:v>
                      </c:pt>
                      <c:pt idx="79">
                        <c:v>-167.49661246612504</c:v>
                      </c:pt>
                      <c:pt idx="80">
                        <c:v>61.94060523938515</c:v>
                      </c:pt>
                    </c:numCache>
                  </c:numRef>
                </c:yVal>
                <c:smooth val="0"/>
              </c15:ser>
            </c15:filteredScatterSeries>
            <c15:filteredScatterSeries>
              <c15:ser>
                <c:idx val="11"/>
                <c:order val="11"/>
                <c:tx>
                  <c:strRef>
                    <c:extLst>
                      <c:ext xmlns:c15="http://schemas.microsoft.com/office/drawing/2012/chart" uri="{02D57815-91ED-43cb-92C2-25804820EDAC}">
                        <c15:formulaRef>
                          <c15:sqref>'Time Series'!$O$14</c15:sqref>
                        </c15:formulaRef>
                      </c:ext>
                    </c:extLst>
                    <c:strCache>
                      <c:ptCount val="1"/>
                      <c:pt idx="0">
                        <c:v>Accuracy</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multiLvlStrRef>
                    <c:extLst>
                      <c:ext xmlns:c15="http://schemas.microsoft.com/office/drawing/2012/chart" uri="{02D57815-91ED-43cb-92C2-25804820EDAC}">
                        <c15:formulaRef>
                          <c15:sqref>'Time Series'!$A$15:$C$95</c15:sqref>
                        </c15:formulaRef>
                      </c:ext>
                    </c:extLst>
                    <c:multiLvlStrCache>
                      <c:ptCount val="81"/>
                      <c:lvl>
                        <c:pt idx="0">
                          <c:v>4964</c:v>
                        </c:pt>
                        <c:pt idx="1">
                          <c:v>4968</c:v>
                        </c:pt>
                        <c:pt idx="2">
                          <c:v>5601</c:v>
                        </c:pt>
                        <c:pt idx="3">
                          <c:v>5454</c:v>
                        </c:pt>
                        <c:pt idx="4">
                          <c:v>5721</c:v>
                        </c:pt>
                        <c:pt idx="5">
                          <c:v>5690</c:v>
                        </c:pt>
                        <c:pt idx="6">
                          <c:v>5804</c:v>
                        </c:pt>
                        <c:pt idx="7">
                          <c:v>6040</c:v>
                        </c:pt>
                        <c:pt idx="8">
                          <c:v>5843</c:v>
                        </c:pt>
                        <c:pt idx="9">
                          <c:v>6087</c:v>
                        </c:pt>
                        <c:pt idx="10">
                          <c:v>6469</c:v>
                        </c:pt>
                        <c:pt idx="11">
                          <c:v>7002</c:v>
                        </c:pt>
                        <c:pt idx="12">
                          <c:v>5416</c:v>
                        </c:pt>
                        <c:pt idx="13">
                          <c:v>5393</c:v>
                        </c:pt>
                        <c:pt idx="14">
                          <c:v>5907</c:v>
                        </c:pt>
                        <c:pt idx="15">
                          <c:v>5768</c:v>
                        </c:pt>
                        <c:pt idx="16">
                          <c:v>6107</c:v>
                        </c:pt>
                        <c:pt idx="17">
                          <c:v>6016</c:v>
                        </c:pt>
                        <c:pt idx="18">
                          <c:v>6131</c:v>
                        </c:pt>
                        <c:pt idx="19">
                          <c:v>6499</c:v>
                        </c:pt>
                        <c:pt idx="20">
                          <c:v>6249</c:v>
                        </c:pt>
                        <c:pt idx="21">
                          <c:v>6472</c:v>
                        </c:pt>
                        <c:pt idx="22">
                          <c:v>6946</c:v>
                        </c:pt>
                        <c:pt idx="23">
                          <c:v>7615</c:v>
                        </c:pt>
                        <c:pt idx="24">
                          <c:v>5876</c:v>
                        </c:pt>
                        <c:pt idx="25">
                          <c:v>5818</c:v>
                        </c:pt>
                        <c:pt idx="26">
                          <c:v>6342</c:v>
                        </c:pt>
                        <c:pt idx="27">
                          <c:v>6143</c:v>
                        </c:pt>
                        <c:pt idx="28">
                          <c:v>6442</c:v>
                        </c:pt>
                        <c:pt idx="29">
                          <c:v>6407</c:v>
                        </c:pt>
                        <c:pt idx="30">
                          <c:v>6545</c:v>
                        </c:pt>
                        <c:pt idx="31">
                          <c:v>6758</c:v>
                        </c:pt>
                        <c:pt idx="32">
                          <c:v>6485</c:v>
                        </c:pt>
                        <c:pt idx="33">
                          <c:v>6805</c:v>
                        </c:pt>
                        <c:pt idx="34">
                          <c:v>7361</c:v>
                        </c:pt>
                        <c:pt idx="35">
                          <c:v>8079</c:v>
                        </c:pt>
                        <c:pt idx="36">
                          <c:v>6061</c:v>
                        </c:pt>
                        <c:pt idx="37">
                          <c:v>6187</c:v>
                        </c:pt>
                        <c:pt idx="38">
                          <c:v>6792</c:v>
                        </c:pt>
                        <c:pt idx="39">
                          <c:v>6587</c:v>
                        </c:pt>
                        <c:pt idx="40">
                          <c:v>6918</c:v>
                        </c:pt>
                        <c:pt idx="41">
                          <c:v>6920</c:v>
                        </c:pt>
                        <c:pt idx="42">
                          <c:v>7030</c:v>
                        </c:pt>
                        <c:pt idx="43">
                          <c:v>7491</c:v>
                        </c:pt>
                        <c:pt idx="44">
                          <c:v>7305</c:v>
                        </c:pt>
                        <c:pt idx="45">
                          <c:v>7571</c:v>
                        </c:pt>
                        <c:pt idx="46">
                          <c:v>8013</c:v>
                        </c:pt>
                        <c:pt idx="47">
                          <c:v>8727</c:v>
                        </c:pt>
                        <c:pt idx="48">
                          <c:v>6776</c:v>
                        </c:pt>
                        <c:pt idx="49">
                          <c:v>6847</c:v>
                        </c:pt>
                        <c:pt idx="50">
                          <c:v>7531</c:v>
                        </c:pt>
                        <c:pt idx="51">
                          <c:v>7333</c:v>
                        </c:pt>
                        <c:pt idx="52">
                          <c:v>7685</c:v>
                        </c:pt>
                        <c:pt idx="53">
                          <c:v>7518</c:v>
                        </c:pt>
                        <c:pt idx="54">
                          <c:v>7672</c:v>
                        </c:pt>
                        <c:pt idx="55">
                          <c:v>7992</c:v>
                        </c:pt>
                        <c:pt idx="56">
                          <c:v>7645</c:v>
                        </c:pt>
                        <c:pt idx="57">
                          <c:v>7923</c:v>
                        </c:pt>
                        <c:pt idx="58">
                          <c:v>8297</c:v>
                        </c:pt>
                        <c:pt idx="59">
                          <c:v>8537</c:v>
                        </c:pt>
                        <c:pt idx="60">
                          <c:v>7005</c:v>
                        </c:pt>
                        <c:pt idx="61">
                          <c:v>6855</c:v>
                        </c:pt>
                        <c:pt idx="62">
                          <c:v>7420</c:v>
                        </c:pt>
                        <c:pt idx="63">
                          <c:v>7183</c:v>
                        </c:pt>
                        <c:pt idx="64">
                          <c:v>7554</c:v>
                        </c:pt>
                        <c:pt idx="65">
                          <c:v>7475</c:v>
                        </c:pt>
                        <c:pt idx="66">
                          <c:v>7687</c:v>
                        </c:pt>
                        <c:pt idx="67">
                          <c:v>7922</c:v>
                        </c:pt>
                        <c:pt idx="68">
                          <c:v>7426</c:v>
                        </c:pt>
                        <c:pt idx="69">
                          <c:v>7736</c:v>
                        </c:pt>
                        <c:pt idx="70">
                          <c:v>8483</c:v>
                        </c:pt>
                        <c:pt idx="71">
                          <c:v>9329</c:v>
                        </c:pt>
                        <c:pt idx="72">
                          <c:v>7120</c:v>
                        </c:pt>
                        <c:pt idx="73">
                          <c:v>7124</c:v>
                        </c:pt>
                        <c:pt idx="74">
                          <c:v>7817</c:v>
                        </c:pt>
                        <c:pt idx="75">
                          <c:v>7538</c:v>
                        </c:pt>
                        <c:pt idx="76">
                          <c:v>7921</c:v>
                        </c:pt>
                        <c:pt idx="77">
                          <c:v>7757</c:v>
                        </c:pt>
                        <c:pt idx="78">
                          <c:v>7816</c:v>
                        </c:pt>
                        <c:pt idx="79">
                          <c:v>8208</c:v>
                        </c:pt>
                        <c:pt idx="80">
                          <c:v>7828</c:v>
                        </c:pt>
                      </c:lvl>
                      <c:lvl>
                        <c:pt idx="0">
                          <c:v>Jan-96</c:v>
                        </c:pt>
                        <c:pt idx="1">
                          <c:v>Feb-96</c:v>
                        </c:pt>
                        <c:pt idx="2">
                          <c:v>Mar-96</c:v>
                        </c:pt>
                        <c:pt idx="3">
                          <c:v>Apr-96</c:v>
                        </c:pt>
                        <c:pt idx="4">
                          <c:v>May-96</c:v>
                        </c:pt>
                        <c:pt idx="5">
                          <c:v>Jun-96</c:v>
                        </c:pt>
                        <c:pt idx="6">
                          <c:v>Jul-96</c:v>
                        </c:pt>
                        <c:pt idx="7">
                          <c:v>Aug-96</c:v>
                        </c:pt>
                        <c:pt idx="8">
                          <c:v>Sep-96</c:v>
                        </c:pt>
                        <c:pt idx="9">
                          <c:v>Oct-96</c:v>
                        </c:pt>
                        <c:pt idx="10">
                          <c:v>Nov-96</c:v>
                        </c:pt>
                        <c:pt idx="11">
                          <c:v>Dec-96</c:v>
                        </c:pt>
                        <c:pt idx="12">
                          <c:v>Jan-97</c:v>
                        </c:pt>
                        <c:pt idx="13">
                          <c:v>Feb-97</c:v>
                        </c:pt>
                        <c:pt idx="14">
                          <c:v>Mar-97</c:v>
                        </c:pt>
                        <c:pt idx="15">
                          <c:v>Apr-97</c:v>
                        </c:pt>
                        <c:pt idx="16">
                          <c:v>May-97</c:v>
                        </c:pt>
                        <c:pt idx="17">
                          <c:v>Jun-97</c:v>
                        </c:pt>
                        <c:pt idx="18">
                          <c:v>Jul-97</c:v>
                        </c:pt>
                        <c:pt idx="19">
                          <c:v>Aug-97</c:v>
                        </c:pt>
                        <c:pt idx="20">
                          <c:v>Sep-97</c:v>
                        </c:pt>
                        <c:pt idx="21">
                          <c:v>Oct-97</c:v>
                        </c:pt>
                        <c:pt idx="22">
                          <c:v>Nov-97</c:v>
                        </c:pt>
                        <c:pt idx="23">
                          <c:v>Dec-97</c:v>
                        </c:pt>
                        <c:pt idx="24">
                          <c:v>Jan-98</c:v>
                        </c:pt>
                        <c:pt idx="25">
                          <c:v>Feb-98</c:v>
                        </c:pt>
                        <c:pt idx="26">
                          <c:v>Mar-98</c:v>
                        </c:pt>
                        <c:pt idx="27">
                          <c:v>Apr-98</c:v>
                        </c:pt>
                        <c:pt idx="28">
                          <c:v>May-98</c:v>
                        </c:pt>
                        <c:pt idx="29">
                          <c:v>Jun-98</c:v>
                        </c:pt>
                        <c:pt idx="30">
                          <c:v>Jul-98</c:v>
                        </c:pt>
                        <c:pt idx="31">
                          <c:v>Aug-98</c:v>
                        </c:pt>
                        <c:pt idx="32">
                          <c:v>Sep-98</c:v>
                        </c:pt>
                        <c:pt idx="33">
                          <c:v>Oct-98</c:v>
                        </c:pt>
                        <c:pt idx="34">
                          <c:v>Nov-98</c:v>
                        </c:pt>
                        <c:pt idx="35">
                          <c:v>Dec-98</c:v>
                        </c:pt>
                        <c:pt idx="36">
                          <c:v>Jan-99</c:v>
                        </c:pt>
                        <c:pt idx="37">
                          <c:v>Feb-99</c:v>
                        </c:pt>
                        <c:pt idx="38">
                          <c:v>Mar-99</c:v>
                        </c:pt>
                        <c:pt idx="39">
                          <c:v>Apr-99</c:v>
                        </c:pt>
                        <c:pt idx="40">
                          <c:v>May-99</c:v>
                        </c:pt>
                        <c:pt idx="41">
                          <c:v>Jun-99</c:v>
                        </c:pt>
                        <c:pt idx="42">
                          <c:v>Jul-99</c:v>
                        </c:pt>
                        <c:pt idx="43">
                          <c:v>Aug-99</c:v>
                        </c:pt>
                        <c:pt idx="44">
                          <c:v>Sep-99</c:v>
                        </c:pt>
                        <c:pt idx="45">
                          <c:v>Oct-99</c:v>
                        </c:pt>
                        <c:pt idx="46">
                          <c:v>Nov-99</c:v>
                        </c:pt>
                        <c:pt idx="47">
                          <c:v>Dec-99</c:v>
                        </c:pt>
                        <c:pt idx="48">
                          <c:v>Jan-00</c:v>
                        </c:pt>
                        <c:pt idx="49">
                          <c:v>Feb-00</c:v>
                        </c:pt>
                        <c:pt idx="50">
                          <c:v>Mar-00</c:v>
                        </c:pt>
                        <c:pt idx="51">
                          <c:v>Apr-00</c:v>
                        </c:pt>
                        <c:pt idx="52">
                          <c:v>May-00</c:v>
                        </c:pt>
                        <c:pt idx="53">
                          <c:v>Jun-00</c:v>
                        </c:pt>
                        <c:pt idx="54">
                          <c:v>Jul-00</c:v>
                        </c:pt>
                        <c:pt idx="55">
                          <c:v>Aug-00</c:v>
                        </c:pt>
                        <c:pt idx="56">
                          <c:v>Sep-00</c:v>
                        </c:pt>
                        <c:pt idx="57">
                          <c:v>Oct-00</c:v>
                        </c:pt>
                        <c:pt idx="58">
                          <c:v>Nov-00</c:v>
                        </c:pt>
                        <c:pt idx="59">
                          <c:v>Dec-00</c:v>
                        </c:pt>
                        <c:pt idx="60">
                          <c:v>Jan-01</c:v>
                        </c:pt>
                        <c:pt idx="61">
                          <c:v>Feb-01</c:v>
                        </c:pt>
                        <c:pt idx="62">
                          <c:v>Mar-01</c:v>
                        </c:pt>
                        <c:pt idx="63">
                          <c:v>Apr-01</c:v>
                        </c:pt>
                        <c:pt idx="64">
                          <c:v>May-01</c:v>
                        </c:pt>
                        <c:pt idx="65">
                          <c:v>Jun-01</c:v>
                        </c:pt>
                        <c:pt idx="66">
                          <c:v>Jul-01</c:v>
                        </c:pt>
                        <c:pt idx="67">
                          <c:v>Aug-01</c:v>
                        </c:pt>
                        <c:pt idx="68">
                          <c:v>Sep-01</c:v>
                        </c:pt>
                        <c:pt idx="69">
                          <c:v>Oct-01</c:v>
                        </c:pt>
                        <c:pt idx="70">
                          <c:v>Nov-01</c:v>
                        </c:pt>
                        <c:pt idx="71">
                          <c:v>Dec-01</c:v>
                        </c:pt>
                        <c:pt idx="72">
                          <c:v>Jan-02</c:v>
                        </c:pt>
                        <c:pt idx="73">
                          <c:v>Feb-02</c:v>
                        </c:pt>
                        <c:pt idx="74">
                          <c:v>Mar-02</c:v>
                        </c:pt>
                        <c:pt idx="75">
                          <c:v>Apr-02</c:v>
                        </c:pt>
                        <c:pt idx="76">
                          <c:v>May-02</c:v>
                        </c:pt>
                        <c:pt idx="77">
                          <c:v>Jun-02</c:v>
                        </c:pt>
                        <c:pt idx="78">
                          <c:v>Jul-02</c:v>
                        </c:pt>
                        <c:pt idx="79">
                          <c:v>Aug-02</c:v>
                        </c:pt>
                        <c:pt idx="80">
                          <c:v>Sep-02</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lvl>
                    </c:multiLvlStrCache>
                  </c:multiLvlStrRef>
                </c:xVal>
                <c:yVal>
                  <c:numRef>
                    <c:extLst>
                      <c:ext xmlns:c15="http://schemas.microsoft.com/office/drawing/2012/chart" uri="{02D57815-91ED-43cb-92C2-25804820EDAC}">
                        <c15:formulaRef>
                          <c15:sqref>'Time Series'!$O$15:$O$95</c15:sqref>
                        </c15:formulaRef>
                      </c:ext>
                    </c:extLst>
                    <c:numCache>
                      <c:formatCode>General</c:formatCode>
                      <c:ptCount val="81"/>
                      <c:pt idx="0">
                        <c:v>55.439099668774361</c:v>
                      </c:pt>
                      <c:pt idx="1">
                        <c:v>28.439099668774361</c:v>
                      </c:pt>
                      <c:pt idx="2">
                        <c:v>44.807512797349773</c:v>
                      </c:pt>
                      <c:pt idx="3">
                        <c:v>82.560900331225639</c:v>
                      </c:pt>
                      <c:pt idx="4">
                        <c:v>10.560900331225639</c:v>
                      </c:pt>
                      <c:pt idx="5">
                        <c:v>68.807512797350682</c:v>
                      </c:pt>
                      <c:pt idx="6">
                        <c:v>44.807512797349773</c:v>
                      </c:pt>
                      <c:pt idx="7">
                        <c:v>7.3142878651005958</c:v>
                      </c:pt>
                      <c:pt idx="8">
                        <c:v>7.3142878651005958</c:v>
                      </c:pt>
                      <c:pt idx="9">
                        <c:v>9.4375940981635722</c:v>
                      </c:pt>
                      <c:pt idx="10">
                        <c:v>93.315793435711385</c:v>
                      </c:pt>
                      <c:pt idx="11">
                        <c:v>253.81579343571138</c:v>
                      </c:pt>
                      <c:pt idx="12">
                        <c:v>7.3142878651005958</c:v>
                      </c:pt>
                      <c:pt idx="13">
                        <c:v>7.3142878651005958</c:v>
                      </c:pt>
                      <c:pt idx="14">
                        <c:v>38.439099668774361</c:v>
                      </c:pt>
                      <c:pt idx="15">
                        <c:v>7.3142878651005958</c:v>
                      </c:pt>
                      <c:pt idx="16">
                        <c:v>7.3142878651005958</c:v>
                      </c:pt>
                      <c:pt idx="17">
                        <c:v>5.5609003312256391</c:v>
                      </c:pt>
                      <c:pt idx="18">
                        <c:v>17.439099668774361</c:v>
                      </c:pt>
                      <c:pt idx="19">
                        <c:v>77.067675398976462</c:v>
                      </c:pt>
                      <c:pt idx="20">
                        <c:v>24.067675398975553</c:v>
                      </c:pt>
                      <c:pt idx="21">
                        <c:v>5.1909816320385289</c:v>
                      </c:pt>
                      <c:pt idx="22">
                        <c:v>5.5624059018364278</c:v>
                      </c:pt>
                      <c:pt idx="23">
                        <c:v>30.062405901837337</c:v>
                      </c:pt>
                      <c:pt idx="24">
                        <c:v>78.067675398975553</c:v>
                      </c:pt>
                      <c:pt idx="25">
                        <c:v>43.067675398975553</c:v>
                      </c:pt>
                      <c:pt idx="26">
                        <c:v>7.3142878651005958</c:v>
                      </c:pt>
                      <c:pt idx="27">
                        <c:v>6.932324601023538</c:v>
                      </c:pt>
                      <c:pt idx="28">
                        <c:v>46.932324601024447</c:v>
                      </c:pt>
                      <c:pt idx="29">
                        <c:v>7.3142878651005958</c:v>
                      </c:pt>
                      <c:pt idx="30">
                        <c:v>7.3142878651005958</c:v>
                      </c:pt>
                      <c:pt idx="31">
                        <c:v>53.178937067148581</c:v>
                      </c:pt>
                      <c:pt idx="32">
                        <c:v>129.17893706714949</c:v>
                      </c:pt>
                      <c:pt idx="33">
                        <c:v>51.055630834086514</c:v>
                      </c:pt>
                      <c:pt idx="34">
                        <c:v>20.190981632038529</c:v>
                      </c:pt>
                      <c:pt idx="35">
                        <c:v>44.690981632038529</c:v>
                      </c:pt>
                      <c:pt idx="36">
                        <c:v>126.17893706714858</c:v>
                      </c:pt>
                      <c:pt idx="37">
                        <c:v>22.821062932851419</c:v>
                      </c:pt>
                      <c:pt idx="38">
                        <c:v>68.067675398975553</c:v>
                      </c:pt>
                      <c:pt idx="39">
                        <c:v>47.821062932851419</c:v>
                      </c:pt>
                      <c:pt idx="40">
                        <c:v>39.821062932851419</c:v>
                      </c:pt>
                      <c:pt idx="41">
                        <c:v>131.06767539897555</c:v>
                      </c:pt>
                      <c:pt idx="42">
                        <c:v>103.06767539897555</c:v>
                      </c:pt>
                      <c:pt idx="43">
                        <c:v>290.57445046672638</c:v>
                      </c:pt>
                      <c:pt idx="44">
                        <c:v>301.57445046672638</c:v>
                      </c:pt>
                      <c:pt idx="45">
                        <c:v>325.69775669978935</c:v>
                      </c:pt>
                      <c:pt idx="46">
                        <c:v>282.94436916591349</c:v>
                      </c:pt>
                      <c:pt idx="47">
                        <c:v>303.4443691659144</c:v>
                      </c:pt>
                      <c:pt idx="48">
                        <c:v>199.57445046672638</c:v>
                      </c:pt>
                      <c:pt idx="49">
                        <c:v>293.57445046672638</c:v>
                      </c:pt>
                      <c:pt idx="50">
                        <c:v>417.82106293285051</c:v>
                      </c:pt>
                      <c:pt idx="51">
                        <c:v>404.57445046672638</c:v>
                      </c:pt>
                      <c:pt idx="52">
                        <c:v>417.57445046672638</c:v>
                      </c:pt>
                      <c:pt idx="53">
                        <c:v>339.82106293285142</c:v>
                      </c:pt>
                      <c:pt idx="54">
                        <c:v>355.82106293285142</c:v>
                      </c:pt>
                      <c:pt idx="55">
                        <c:v>402.32783800060133</c:v>
                      </c:pt>
                      <c:pt idx="56">
                        <c:v>252.32783800060133</c:v>
                      </c:pt>
                      <c:pt idx="57">
                        <c:v>288.45114423366431</c:v>
                      </c:pt>
                      <c:pt idx="58">
                        <c:v>177.69775669978935</c:v>
                      </c:pt>
                      <c:pt idx="59">
                        <c:v>275.80224330021156</c:v>
                      </c:pt>
                      <c:pt idx="60">
                        <c:v>39.327838000601332</c:v>
                      </c:pt>
                      <c:pt idx="61">
                        <c:v>87.672161999398668</c:v>
                      </c:pt>
                      <c:pt idx="62">
                        <c:v>82.425549533273625</c:v>
                      </c:pt>
                      <c:pt idx="63">
                        <c:v>134.67216199939776</c:v>
                      </c:pt>
                      <c:pt idx="64">
                        <c:v>102.67216199939776</c:v>
                      </c:pt>
                      <c:pt idx="65">
                        <c:v>92.425549533273625</c:v>
                      </c:pt>
                      <c:pt idx="66">
                        <c:v>18.425549533273625</c:v>
                      </c:pt>
                      <c:pt idx="67">
                        <c:v>56.918774465523711</c:v>
                      </c:pt>
                      <c:pt idx="68">
                        <c:v>355.91877446552371</c:v>
                      </c:pt>
                      <c:pt idx="69">
                        <c:v>287.79546823246073</c:v>
                      </c:pt>
                      <c:pt idx="70">
                        <c:v>25.548855766335691</c:v>
                      </c:pt>
                      <c:pt idx="71">
                        <c:v>126.95114423366431</c:v>
                      </c:pt>
                      <c:pt idx="72">
                        <c:v>234.9187744655228</c:v>
                      </c:pt>
                      <c:pt idx="73">
                        <c:v>207.91877446552371</c:v>
                      </c:pt>
                      <c:pt idx="74">
                        <c:v>74.672161999398668</c:v>
                      </c:pt>
                      <c:pt idx="75">
                        <c:v>168.9187744655228</c:v>
                      </c:pt>
                      <c:pt idx="76">
                        <c:v>124.91877446552371</c:v>
                      </c:pt>
                      <c:pt idx="77">
                        <c:v>199.67216199939867</c:v>
                      </c:pt>
                      <c:pt idx="78">
                        <c:v>278.67216199939867</c:v>
                      </c:pt>
                      <c:pt idx="79">
                        <c:v>160.16538693164694</c:v>
                      </c:pt>
                      <c:pt idx="80">
                        <c:v>343.16538693164784</c:v>
                      </c:pt>
                    </c:numCache>
                  </c:numRef>
                </c:yVal>
                <c:smooth val="0"/>
              </c15:ser>
            </c15:filteredScatterSeries>
            <c15:filteredScatterSeries>
              <c15:ser>
                <c:idx val="12"/>
                <c:order val="12"/>
                <c:tx>
                  <c:strRef>
                    <c:extLst>
                      <c:ext xmlns:c15="http://schemas.microsoft.com/office/drawing/2012/chart" uri="{02D57815-91ED-43cb-92C2-25804820EDAC}">
                        <c15:formulaRef>
                          <c15:sqref>'Time Series'!$P$14</c15:sqref>
                        </c15:formulaRef>
                      </c:ext>
                    </c:extLst>
                    <c:strCache>
                      <c:ptCount val="1"/>
                      <c:pt idx="0">
                        <c:v>ABS(Error)/ActualSales</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multiLvlStrRef>
                    <c:extLst>
                      <c:ext xmlns:c15="http://schemas.microsoft.com/office/drawing/2012/chart" uri="{02D57815-91ED-43cb-92C2-25804820EDAC}">
                        <c15:formulaRef>
                          <c15:sqref>'Time Series'!$A$15:$C$95</c15:sqref>
                        </c15:formulaRef>
                      </c:ext>
                    </c:extLst>
                    <c:multiLvlStrCache>
                      <c:ptCount val="81"/>
                      <c:lvl>
                        <c:pt idx="0">
                          <c:v>4964</c:v>
                        </c:pt>
                        <c:pt idx="1">
                          <c:v>4968</c:v>
                        </c:pt>
                        <c:pt idx="2">
                          <c:v>5601</c:v>
                        </c:pt>
                        <c:pt idx="3">
                          <c:v>5454</c:v>
                        </c:pt>
                        <c:pt idx="4">
                          <c:v>5721</c:v>
                        </c:pt>
                        <c:pt idx="5">
                          <c:v>5690</c:v>
                        </c:pt>
                        <c:pt idx="6">
                          <c:v>5804</c:v>
                        </c:pt>
                        <c:pt idx="7">
                          <c:v>6040</c:v>
                        </c:pt>
                        <c:pt idx="8">
                          <c:v>5843</c:v>
                        </c:pt>
                        <c:pt idx="9">
                          <c:v>6087</c:v>
                        </c:pt>
                        <c:pt idx="10">
                          <c:v>6469</c:v>
                        </c:pt>
                        <c:pt idx="11">
                          <c:v>7002</c:v>
                        </c:pt>
                        <c:pt idx="12">
                          <c:v>5416</c:v>
                        </c:pt>
                        <c:pt idx="13">
                          <c:v>5393</c:v>
                        </c:pt>
                        <c:pt idx="14">
                          <c:v>5907</c:v>
                        </c:pt>
                        <c:pt idx="15">
                          <c:v>5768</c:v>
                        </c:pt>
                        <c:pt idx="16">
                          <c:v>6107</c:v>
                        </c:pt>
                        <c:pt idx="17">
                          <c:v>6016</c:v>
                        </c:pt>
                        <c:pt idx="18">
                          <c:v>6131</c:v>
                        </c:pt>
                        <c:pt idx="19">
                          <c:v>6499</c:v>
                        </c:pt>
                        <c:pt idx="20">
                          <c:v>6249</c:v>
                        </c:pt>
                        <c:pt idx="21">
                          <c:v>6472</c:v>
                        </c:pt>
                        <c:pt idx="22">
                          <c:v>6946</c:v>
                        </c:pt>
                        <c:pt idx="23">
                          <c:v>7615</c:v>
                        </c:pt>
                        <c:pt idx="24">
                          <c:v>5876</c:v>
                        </c:pt>
                        <c:pt idx="25">
                          <c:v>5818</c:v>
                        </c:pt>
                        <c:pt idx="26">
                          <c:v>6342</c:v>
                        </c:pt>
                        <c:pt idx="27">
                          <c:v>6143</c:v>
                        </c:pt>
                        <c:pt idx="28">
                          <c:v>6442</c:v>
                        </c:pt>
                        <c:pt idx="29">
                          <c:v>6407</c:v>
                        </c:pt>
                        <c:pt idx="30">
                          <c:v>6545</c:v>
                        </c:pt>
                        <c:pt idx="31">
                          <c:v>6758</c:v>
                        </c:pt>
                        <c:pt idx="32">
                          <c:v>6485</c:v>
                        </c:pt>
                        <c:pt idx="33">
                          <c:v>6805</c:v>
                        </c:pt>
                        <c:pt idx="34">
                          <c:v>7361</c:v>
                        </c:pt>
                        <c:pt idx="35">
                          <c:v>8079</c:v>
                        </c:pt>
                        <c:pt idx="36">
                          <c:v>6061</c:v>
                        </c:pt>
                        <c:pt idx="37">
                          <c:v>6187</c:v>
                        </c:pt>
                        <c:pt idx="38">
                          <c:v>6792</c:v>
                        </c:pt>
                        <c:pt idx="39">
                          <c:v>6587</c:v>
                        </c:pt>
                        <c:pt idx="40">
                          <c:v>6918</c:v>
                        </c:pt>
                        <c:pt idx="41">
                          <c:v>6920</c:v>
                        </c:pt>
                        <c:pt idx="42">
                          <c:v>7030</c:v>
                        </c:pt>
                        <c:pt idx="43">
                          <c:v>7491</c:v>
                        </c:pt>
                        <c:pt idx="44">
                          <c:v>7305</c:v>
                        </c:pt>
                        <c:pt idx="45">
                          <c:v>7571</c:v>
                        </c:pt>
                        <c:pt idx="46">
                          <c:v>8013</c:v>
                        </c:pt>
                        <c:pt idx="47">
                          <c:v>8727</c:v>
                        </c:pt>
                        <c:pt idx="48">
                          <c:v>6776</c:v>
                        </c:pt>
                        <c:pt idx="49">
                          <c:v>6847</c:v>
                        </c:pt>
                        <c:pt idx="50">
                          <c:v>7531</c:v>
                        </c:pt>
                        <c:pt idx="51">
                          <c:v>7333</c:v>
                        </c:pt>
                        <c:pt idx="52">
                          <c:v>7685</c:v>
                        </c:pt>
                        <c:pt idx="53">
                          <c:v>7518</c:v>
                        </c:pt>
                        <c:pt idx="54">
                          <c:v>7672</c:v>
                        </c:pt>
                        <c:pt idx="55">
                          <c:v>7992</c:v>
                        </c:pt>
                        <c:pt idx="56">
                          <c:v>7645</c:v>
                        </c:pt>
                        <c:pt idx="57">
                          <c:v>7923</c:v>
                        </c:pt>
                        <c:pt idx="58">
                          <c:v>8297</c:v>
                        </c:pt>
                        <c:pt idx="59">
                          <c:v>8537</c:v>
                        </c:pt>
                        <c:pt idx="60">
                          <c:v>7005</c:v>
                        </c:pt>
                        <c:pt idx="61">
                          <c:v>6855</c:v>
                        </c:pt>
                        <c:pt idx="62">
                          <c:v>7420</c:v>
                        </c:pt>
                        <c:pt idx="63">
                          <c:v>7183</c:v>
                        </c:pt>
                        <c:pt idx="64">
                          <c:v>7554</c:v>
                        </c:pt>
                        <c:pt idx="65">
                          <c:v>7475</c:v>
                        </c:pt>
                        <c:pt idx="66">
                          <c:v>7687</c:v>
                        </c:pt>
                        <c:pt idx="67">
                          <c:v>7922</c:v>
                        </c:pt>
                        <c:pt idx="68">
                          <c:v>7426</c:v>
                        </c:pt>
                        <c:pt idx="69">
                          <c:v>7736</c:v>
                        </c:pt>
                        <c:pt idx="70">
                          <c:v>8483</c:v>
                        </c:pt>
                        <c:pt idx="71">
                          <c:v>9329</c:v>
                        </c:pt>
                        <c:pt idx="72">
                          <c:v>7120</c:v>
                        </c:pt>
                        <c:pt idx="73">
                          <c:v>7124</c:v>
                        </c:pt>
                        <c:pt idx="74">
                          <c:v>7817</c:v>
                        </c:pt>
                        <c:pt idx="75">
                          <c:v>7538</c:v>
                        </c:pt>
                        <c:pt idx="76">
                          <c:v>7921</c:v>
                        </c:pt>
                        <c:pt idx="77">
                          <c:v>7757</c:v>
                        </c:pt>
                        <c:pt idx="78">
                          <c:v>7816</c:v>
                        </c:pt>
                        <c:pt idx="79">
                          <c:v>8208</c:v>
                        </c:pt>
                        <c:pt idx="80">
                          <c:v>7828</c:v>
                        </c:pt>
                      </c:lvl>
                      <c:lvl>
                        <c:pt idx="0">
                          <c:v>Jan-96</c:v>
                        </c:pt>
                        <c:pt idx="1">
                          <c:v>Feb-96</c:v>
                        </c:pt>
                        <c:pt idx="2">
                          <c:v>Mar-96</c:v>
                        </c:pt>
                        <c:pt idx="3">
                          <c:v>Apr-96</c:v>
                        </c:pt>
                        <c:pt idx="4">
                          <c:v>May-96</c:v>
                        </c:pt>
                        <c:pt idx="5">
                          <c:v>Jun-96</c:v>
                        </c:pt>
                        <c:pt idx="6">
                          <c:v>Jul-96</c:v>
                        </c:pt>
                        <c:pt idx="7">
                          <c:v>Aug-96</c:v>
                        </c:pt>
                        <c:pt idx="8">
                          <c:v>Sep-96</c:v>
                        </c:pt>
                        <c:pt idx="9">
                          <c:v>Oct-96</c:v>
                        </c:pt>
                        <c:pt idx="10">
                          <c:v>Nov-96</c:v>
                        </c:pt>
                        <c:pt idx="11">
                          <c:v>Dec-96</c:v>
                        </c:pt>
                        <c:pt idx="12">
                          <c:v>Jan-97</c:v>
                        </c:pt>
                        <c:pt idx="13">
                          <c:v>Feb-97</c:v>
                        </c:pt>
                        <c:pt idx="14">
                          <c:v>Mar-97</c:v>
                        </c:pt>
                        <c:pt idx="15">
                          <c:v>Apr-97</c:v>
                        </c:pt>
                        <c:pt idx="16">
                          <c:v>May-97</c:v>
                        </c:pt>
                        <c:pt idx="17">
                          <c:v>Jun-97</c:v>
                        </c:pt>
                        <c:pt idx="18">
                          <c:v>Jul-97</c:v>
                        </c:pt>
                        <c:pt idx="19">
                          <c:v>Aug-97</c:v>
                        </c:pt>
                        <c:pt idx="20">
                          <c:v>Sep-97</c:v>
                        </c:pt>
                        <c:pt idx="21">
                          <c:v>Oct-97</c:v>
                        </c:pt>
                        <c:pt idx="22">
                          <c:v>Nov-97</c:v>
                        </c:pt>
                        <c:pt idx="23">
                          <c:v>Dec-97</c:v>
                        </c:pt>
                        <c:pt idx="24">
                          <c:v>Jan-98</c:v>
                        </c:pt>
                        <c:pt idx="25">
                          <c:v>Feb-98</c:v>
                        </c:pt>
                        <c:pt idx="26">
                          <c:v>Mar-98</c:v>
                        </c:pt>
                        <c:pt idx="27">
                          <c:v>Apr-98</c:v>
                        </c:pt>
                        <c:pt idx="28">
                          <c:v>May-98</c:v>
                        </c:pt>
                        <c:pt idx="29">
                          <c:v>Jun-98</c:v>
                        </c:pt>
                        <c:pt idx="30">
                          <c:v>Jul-98</c:v>
                        </c:pt>
                        <c:pt idx="31">
                          <c:v>Aug-98</c:v>
                        </c:pt>
                        <c:pt idx="32">
                          <c:v>Sep-98</c:v>
                        </c:pt>
                        <c:pt idx="33">
                          <c:v>Oct-98</c:v>
                        </c:pt>
                        <c:pt idx="34">
                          <c:v>Nov-98</c:v>
                        </c:pt>
                        <c:pt idx="35">
                          <c:v>Dec-98</c:v>
                        </c:pt>
                        <c:pt idx="36">
                          <c:v>Jan-99</c:v>
                        </c:pt>
                        <c:pt idx="37">
                          <c:v>Feb-99</c:v>
                        </c:pt>
                        <c:pt idx="38">
                          <c:v>Mar-99</c:v>
                        </c:pt>
                        <c:pt idx="39">
                          <c:v>Apr-99</c:v>
                        </c:pt>
                        <c:pt idx="40">
                          <c:v>May-99</c:v>
                        </c:pt>
                        <c:pt idx="41">
                          <c:v>Jun-99</c:v>
                        </c:pt>
                        <c:pt idx="42">
                          <c:v>Jul-99</c:v>
                        </c:pt>
                        <c:pt idx="43">
                          <c:v>Aug-99</c:v>
                        </c:pt>
                        <c:pt idx="44">
                          <c:v>Sep-99</c:v>
                        </c:pt>
                        <c:pt idx="45">
                          <c:v>Oct-99</c:v>
                        </c:pt>
                        <c:pt idx="46">
                          <c:v>Nov-99</c:v>
                        </c:pt>
                        <c:pt idx="47">
                          <c:v>Dec-99</c:v>
                        </c:pt>
                        <c:pt idx="48">
                          <c:v>Jan-00</c:v>
                        </c:pt>
                        <c:pt idx="49">
                          <c:v>Feb-00</c:v>
                        </c:pt>
                        <c:pt idx="50">
                          <c:v>Mar-00</c:v>
                        </c:pt>
                        <c:pt idx="51">
                          <c:v>Apr-00</c:v>
                        </c:pt>
                        <c:pt idx="52">
                          <c:v>May-00</c:v>
                        </c:pt>
                        <c:pt idx="53">
                          <c:v>Jun-00</c:v>
                        </c:pt>
                        <c:pt idx="54">
                          <c:v>Jul-00</c:v>
                        </c:pt>
                        <c:pt idx="55">
                          <c:v>Aug-00</c:v>
                        </c:pt>
                        <c:pt idx="56">
                          <c:v>Sep-00</c:v>
                        </c:pt>
                        <c:pt idx="57">
                          <c:v>Oct-00</c:v>
                        </c:pt>
                        <c:pt idx="58">
                          <c:v>Nov-00</c:v>
                        </c:pt>
                        <c:pt idx="59">
                          <c:v>Dec-00</c:v>
                        </c:pt>
                        <c:pt idx="60">
                          <c:v>Jan-01</c:v>
                        </c:pt>
                        <c:pt idx="61">
                          <c:v>Feb-01</c:v>
                        </c:pt>
                        <c:pt idx="62">
                          <c:v>Mar-01</c:v>
                        </c:pt>
                        <c:pt idx="63">
                          <c:v>Apr-01</c:v>
                        </c:pt>
                        <c:pt idx="64">
                          <c:v>May-01</c:v>
                        </c:pt>
                        <c:pt idx="65">
                          <c:v>Jun-01</c:v>
                        </c:pt>
                        <c:pt idx="66">
                          <c:v>Jul-01</c:v>
                        </c:pt>
                        <c:pt idx="67">
                          <c:v>Aug-01</c:v>
                        </c:pt>
                        <c:pt idx="68">
                          <c:v>Sep-01</c:v>
                        </c:pt>
                        <c:pt idx="69">
                          <c:v>Oct-01</c:v>
                        </c:pt>
                        <c:pt idx="70">
                          <c:v>Nov-01</c:v>
                        </c:pt>
                        <c:pt idx="71">
                          <c:v>Dec-01</c:v>
                        </c:pt>
                        <c:pt idx="72">
                          <c:v>Jan-02</c:v>
                        </c:pt>
                        <c:pt idx="73">
                          <c:v>Feb-02</c:v>
                        </c:pt>
                        <c:pt idx="74">
                          <c:v>Mar-02</c:v>
                        </c:pt>
                        <c:pt idx="75">
                          <c:v>Apr-02</c:v>
                        </c:pt>
                        <c:pt idx="76">
                          <c:v>May-02</c:v>
                        </c:pt>
                        <c:pt idx="77">
                          <c:v>Jun-02</c:v>
                        </c:pt>
                        <c:pt idx="78">
                          <c:v>Jul-02</c:v>
                        </c:pt>
                        <c:pt idx="79">
                          <c:v>Aug-02</c:v>
                        </c:pt>
                        <c:pt idx="80">
                          <c:v>Sep-02</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lvl>
                    </c:multiLvlStrCache>
                  </c:multiLvlStrRef>
                </c:xVal>
                <c:yVal>
                  <c:numRef>
                    <c:extLst>
                      <c:ext xmlns:c15="http://schemas.microsoft.com/office/drawing/2012/chart" uri="{02D57815-91ED-43cb-92C2-25804820EDAC}">
                        <c15:formulaRef>
                          <c15:sqref>'Time Series'!$P$15:$P$95</c15:sqref>
                        </c15:formulaRef>
                      </c:ext>
                    </c:extLst>
                    <c:numCache>
                      <c:formatCode>General</c:formatCode>
                      <c:ptCount val="81"/>
                      <c:pt idx="0">
                        <c:v>1.1168231198383231E-2</c:v>
                      </c:pt>
                      <c:pt idx="1">
                        <c:v>5.7244564550673026E-3</c:v>
                      </c:pt>
                      <c:pt idx="2">
                        <c:v>7.9999130150597703E-3</c:v>
                      </c:pt>
                      <c:pt idx="3">
                        <c:v>1.5137678828607561E-2</c:v>
                      </c:pt>
                      <c:pt idx="4">
                        <c:v>1.8459885214517811E-3</c:v>
                      </c:pt>
                      <c:pt idx="5">
                        <c:v>1.2092708751731227E-2</c:v>
                      </c:pt>
                      <c:pt idx="6">
                        <c:v>7.720109027799754E-3</c:v>
                      </c:pt>
                      <c:pt idx="7">
                        <c:v>1.2109748121027478E-3</c:v>
                      </c:pt>
                      <c:pt idx="8">
                        <c:v>1.2518035024988183E-3</c:v>
                      </c:pt>
                      <c:pt idx="9">
                        <c:v>1.5504508129067804E-3</c:v>
                      </c:pt>
                      <c:pt idx="10">
                        <c:v>1.442507241238389E-2</c:v>
                      </c:pt>
                      <c:pt idx="11">
                        <c:v>3.624904219304647E-2</c:v>
                      </c:pt>
                      <c:pt idx="12">
                        <c:v>1.350496282330243E-3</c:v>
                      </c:pt>
                      <c:pt idx="13">
                        <c:v>1.3562558622474681E-3</c:v>
                      </c:pt>
                      <c:pt idx="14">
                        <c:v>6.5073810172294501E-3</c:v>
                      </c:pt>
                      <c:pt idx="15">
                        <c:v>1.2680804204404639E-3</c:v>
                      </c:pt>
                      <c:pt idx="16">
                        <c:v>1.1976891870149986E-3</c:v>
                      </c:pt>
                      <c:pt idx="17">
                        <c:v>9.2435178378085761E-4</c:v>
                      </c:pt>
                      <c:pt idx="18">
                        <c:v>2.8444135815975146E-3</c:v>
                      </c:pt>
                      <c:pt idx="19">
                        <c:v>1.1858389813660018E-2</c:v>
                      </c:pt>
                      <c:pt idx="20">
                        <c:v>3.8514442949232762E-3</c:v>
                      </c:pt>
                      <c:pt idx="21">
                        <c:v>8.0206761928901867E-4</c:v>
                      </c:pt>
                      <c:pt idx="22">
                        <c:v>8.0080706908097147E-4</c:v>
                      </c:pt>
                      <c:pt idx="23">
                        <c:v>3.9477880370108126E-3</c:v>
                      </c:pt>
                      <c:pt idx="24">
                        <c:v>1.3285853539648665E-2</c:v>
                      </c:pt>
                      <c:pt idx="25">
                        <c:v>7.402488036950078E-3</c:v>
                      </c:pt>
                      <c:pt idx="26">
                        <c:v>1.1533093448597596E-3</c:v>
                      </c:pt>
                      <c:pt idx="27">
                        <c:v>1.1284917143128013E-3</c:v>
                      </c:pt>
                      <c:pt idx="28">
                        <c:v>7.2853655077653595E-3</c:v>
                      </c:pt>
                      <c:pt idx="29">
                        <c:v>1.1416088442485711E-3</c:v>
                      </c:pt>
                      <c:pt idx="30">
                        <c:v>1.1175382528801521E-3</c:v>
                      </c:pt>
                      <c:pt idx="31">
                        <c:v>7.8690347835378184E-3</c:v>
                      </c:pt>
                      <c:pt idx="32">
                        <c:v>1.9919651051218117E-2</c:v>
                      </c:pt>
                      <c:pt idx="33">
                        <c:v>7.5026643400567987E-3</c:v>
                      </c:pt>
                      <c:pt idx="34">
                        <c:v>2.7429672098951948E-3</c:v>
                      </c:pt>
                      <c:pt idx="35">
                        <c:v>5.5317467052900769E-3</c:v>
                      </c:pt>
                      <c:pt idx="36">
                        <c:v>2.0818171434936247E-2</c:v>
                      </c:pt>
                      <c:pt idx="37">
                        <c:v>3.6885506599081005E-3</c:v>
                      </c:pt>
                      <c:pt idx="38">
                        <c:v>1.0021742549908062E-2</c:v>
                      </c:pt>
                      <c:pt idx="39">
                        <c:v>7.259915429307943E-3</c:v>
                      </c:pt>
                      <c:pt idx="40">
                        <c:v>5.7561524910163947E-3</c:v>
                      </c:pt>
                      <c:pt idx="41">
                        <c:v>1.8940415520083173E-2</c:v>
                      </c:pt>
                      <c:pt idx="42">
                        <c:v>1.4661120255899794E-2</c:v>
                      </c:pt>
                      <c:pt idx="43">
                        <c:v>3.8789807831628137E-2</c:v>
                      </c:pt>
                      <c:pt idx="44">
                        <c:v>4.1283292329462887E-2</c:v>
                      </c:pt>
                      <c:pt idx="45">
                        <c:v>4.3019119891664161E-2</c:v>
                      </c:pt>
                      <c:pt idx="46">
                        <c:v>3.531066631298059E-2</c:v>
                      </c:pt>
                      <c:pt idx="47">
                        <c:v>3.477075388631997E-2</c:v>
                      </c:pt>
                      <c:pt idx="48">
                        <c:v>2.9453136137356312E-2</c:v>
                      </c:pt>
                      <c:pt idx="49">
                        <c:v>4.2876361978490783E-2</c:v>
                      </c:pt>
                      <c:pt idx="50">
                        <c:v>5.548015707513617E-2</c:v>
                      </c:pt>
                      <c:pt idx="51">
                        <c:v>5.5171751052328702E-2</c:v>
                      </c:pt>
                      <c:pt idx="52">
                        <c:v>5.4336298043816053E-2</c:v>
                      </c:pt>
                      <c:pt idx="53">
                        <c:v>4.5200992675292817E-2</c:v>
                      </c:pt>
                      <c:pt idx="54">
                        <c:v>4.6379179214396694E-2</c:v>
                      </c:pt>
                      <c:pt idx="55">
                        <c:v>5.0341321071146312E-2</c:v>
                      </c:pt>
                      <c:pt idx="56">
                        <c:v>3.3005603400994288E-2</c:v>
                      </c:pt>
                      <c:pt idx="57">
                        <c:v>3.6406808561613567E-2</c:v>
                      </c:pt>
                      <c:pt idx="58">
                        <c:v>2.1417109400962919E-2</c:v>
                      </c:pt>
                      <c:pt idx="59">
                        <c:v>3.2306693604335426E-2</c:v>
                      </c:pt>
                      <c:pt idx="60">
                        <c:v>5.6142523912350228E-3</c:v>
                      </c:pt>
                      <c:pt idx="61">
                        <c:v>1.2789520350021687E-2</c:v>
                      </c:pt>
                      <c:pt idx="62">
                        <c:v>1.1108564627125825E-2</c:v>
                      </c:pt>
                      <c:pt idx="63">
                        <c:v>1.8748734790393674E-2</c:v>
                      </c:pt>
                      <c:pt idx="64">
                        <c:v>1.3591760921286439E-2</c:v>
                      </c:pt>
                      <c:pt idx="65">
                        <c:v>1.2364622011140284E-2</c:v>
                      </c:pt>
                      <c:pt idx="66">
                        <c:v>2.3969753523186712E-3</c:v>
                      </c:pt>
                      <c:pt idx="67">
                        <c:v>7.184899579086558E-3</c:v>
                      </c:pt>
                      <c:pt idx="68">
                        <c:v>4.7928733431931554E-2</c:v>
                      </c:pt>
                      <c:pt idx="69">
                        <c:v>3.720210292560247E-2</c:v>
                      </c:pt>
                      <c:pt idx="70">
                        <c:v>3.0117712797755147E-3</c:v>
                      </c:pt>
                      <c:pt idx="71">
                        <c:v>1.3608226415871403E-2</c:v>
                      </c:pt>
                      <c:pt idx="72">
                        <c:v>3.2994209896843089E-2</c:v>
                      </c:pt>
                      <c:pt idx="73">
                        <c:v>2.9185678616721465E-2</c:v>
                      </c:pt>
                      <c:pt idx="74">
                        <c:v>9.5525344760648157E-3</c:v>
                      </c:pt>
                      <c:pt idx="75">
                        <c:v>2.240896450855967E-2</c:v>
                      </c:pt>
                      <c:pt idx="76">
                        <c:v>1.5770581298513282E-2</c:v>
                      </c:pt>
                      <c:pt idx="77">
                        <c:v>2.5740900090163551E-2</c:v>
                      </c:pt>
                      <c:pt idx="78">
                        <c:v>3.5654063715378541E-2</c:v>
                      </c:pt>
                      <c:pt idx="79">
                        <c:v>1.9513326867890708E-2</c:v>
                      </c:pt>
                      <c:pt idx="80">
                        <c:v>4.3838194549265179E-2</c:v>
                      </c:pt>
                    </c:numCache>
                  </c:numRef>
                </c:yVal>
                <c:smooth val="0"/>
              </c15:ser>
            </c15:filteredScatterSeries>
          </c:ext>
        </c:extLst>
      </c:scatterChart>
      <c:valAx>
        <c:axId val="39703253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023520"/>
        <c:crosses val="autoZero"/>
        <c:crossBetween val="midCat"/>
      </c:valAx>
      <c:valAx>
        <c:axId val="397023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032536"/>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10</xdr:col>
      <xdr:colOff>409575</xdr:colOff>
      <xdr:row>1</xdr:row>
      <xdr:rowOff>9525</xdr:rowOff>
    </xdr:from>
    <xdr:to>
      <xdr:col>20</xdr:col>
      <xdr:colOff>257175</xdr:colOff>
      <xdr:row>29</xdr:row>
      <xdr:rowOff>161925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xdr:colOff>
      <xdr:row>97</xdr:row>
      <xdr:rowOff>4760</xdr:rowOff>
    </xdr:from>
    <xdr:to>
      <xdr:col>9</xdr:col>
      <xdr:colOff>733425</xdr:colOff>
      <xdr:row>119</xdr:row>
      <xdr:rowOff>38099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409575</xdr:colOff>
      <xdr:row>97</xdr:row>
      <xdr:rowOff>38100</xdr:rowOff>
    </xdr:from>
    <xdr:to>
      <xdr:col>11</xdr:col>
      <xdr:colOff>1095375</xdr:colOff>
      <xdr:row>119</xdr:row>
      <xdr:rowOff>42863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714374</xdr:colOff>
      <xdr:row>97</xdr:row>
      <xdr:rowOff>4761</xdr:rowOff>
    </xdr:from>
    <xdr:to>
      <xdr:col>13</xdr:col>
      <xdr:colOff>2790824</xdr:colOff>
      <xdr:row>115</xdr:row>
      <xdr:rowOff>104774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id="3" name="Table2_2" displayName="Table2_2" ref="A1:R8" totalsRowShown="0" headerRowDxfId="37" dataDxfId="36">
  <autoFilter ref="A1:R8"/>
  <tableColumns count="18">
    <tableColumn id="1" name="Year" dataDxfId="35"/>
    <tableColumn id="2" name="January" dataDxfId="34"/>
    <tableColumn id="3" name="February" dataDxfId="33"/>
    <tableColumn id="4" name="March" dataDxfId="32"/>
    <tableColumn id="5" name="April" dataDxfId="31"/>
    <tableColumn id="6" name="May" dataDxfId="30"/>
    <tableColumn id="7" name="June" dataDxfId="29"/>
    <tableColumn id="8" name="July" dataDxfId="28"/>
    <tableColumn id="9" name="August" dataDxfId="27"/>
    <tableColumn id="10" name="September" dataDxfId="26"/>
    <tableColumn id="11" name="October" dataDxfId="25"/>
    <tableColumn id="15" name="October3" dataDxfId="10"/>
    <tableColumn id="14" name="October2" dataDxfId="11"/>
    <tableColumn id="17" name="October23" dataDxfId="5"/>
    <tableColumn id="16" name="October22" dataDxfId="6"/>
    <tableColumn id="18" name="October222" dataDxfId="1"/>
    <tableColumn id="12" name="November" dataDxfId="24"/>
    <tableColumn id="13" name="December" dataDxfId="23"/>
  </tableColumns>
  <tableStyleInfo name="TableStyleMedium7" showFirstColumn="0" showLastColumn="0" showRowStripes="1" showColumnStripes="0"/>
</table>
</file>

<file path=xl/tables/table2.xml><?xml version="1.0" encoding="utf-8"?>
<table xmlns="http://schemas.openxmlformats.org/spreadsheetml/2006/main" id="4" name="Table4" displayName="Table4" ref="A14:P95" totalsRowShown="0" headerRowDxfId="22" dataDxfId="21">
  <autoFilter ref="A14:P95"/>
  <tableColumns count="16">
    <tableColumn id="1" name="Time" dataDxfId="20"/>
    <tableColumn id="2" name="Mon/Yr" dataDxfId="19"/>
    <tableColumn id="3" name="Sales" dataDxfId="18"/>
    <tableColumn id="4" name="Trend" dataDxfId="15">
      <calculatedColumnFormula>$C$102+$B$102*Table4[[#This Row],[Time]]</calculatedColumnFormula>
    </tableColumn>
    <tableColumn id="5" name="S+I" dataDxfId="17">
      <calculatedColumnFormula>Table4[[#This Row],[Sales]]-Table4[[#This Row],[Trend]]</calculatedColumnFormula>
    </tableColumn>
    <tableColumn id="6" name="Seasonality" dataDxfId="16">
      <calculatedColumnFormula>MEDIAN(D15,D27,D39,D51,D63,D75,D87)</calculatedColumnFormula>
    </tableColumn>
    <tableColumn id="7" name="Seasonality Corre" dataDxfId="13">
      <calculatedColumnFormula>(F15-AVERAGE($F$15:$F$26))</calculatedColumnFormula>
    </tableColumn>
    <tableColumn id="8" name="I" dataDxfId="12">
      <calculatedColumnFormula>Table4[[#This Row],[Sales]]-(Table4[[#This Row],[Trend]]+Table4[[#This Row],[Seasonality Corre]])</calculatedColumnFormula>
    </tableColumn>
    <tableColumn id="9" name="AdditiveDecomFit" dataDxfId="2">
      <calculatedColumnFormula>Table4[[#This Row],[Trend]]+Table4[[#This Row],[Seasonality Corre]]+0</calculatedColumnFormula>
    </tableColumn>
    <tableColumn id="10" name="Error" dataDxfId="14">
      <calculatedColumnFormula>Table4[[#This Row],[Sales]]-Table4[[#This Row],[AdditiveDecomFit]]</calculatedColumnFormula>
    </tableColumn>
    <tableColumn id="11" name="Seasonally Adjusted Monthly Sales" dataDxfId="9">
      <calculatedColumnFormula>Table4[[#This Row],[Sales]]-Table4[[#This Row],[Seasonality Corre]]</calculatedColumnFormula>
    </tableColumn>
    <tableColumn id="12" name="Forecasted sales" dataDxfId="8">
      <calculatedColumnFormula>Table4[[#This Row],[Trend]]+Table4[[#This Row],[Seasonality Corre]]</calculatedColumnFormula>
    </tableColumn>
    <tableColumn id="13" name="Forecasted sales and actual sales Comparison" dataDxfId="7">
      <calculatedColumnFormula>Table4[[#This Row],[Forecasted sales]]-Table4[[#This Row],[Sales]]</calculatedColumnFormula>
    </tableColumn>
    <tableColumn id="14" name="SAM Sales Vs Actual Sales" dataDxfId="4">
      <calculatedColumnFormula>Table4[[#This Row],[Seasonally Adjusted Monthly Sales]]-Table4[[#This Row],[Sales]]</calculatedColumnFormula>
    </tableColumn>
    <tableColumn id="15" name="Accuracy" dataDxfId="3">
      <calculatedColumnFormula>ABS(Table4[[#This Row],[Sales]]-Table4[[#This Row],[Forecasted sales]])</calculatedColumnFormula>
    </tableColumn>
    <tableColumn id="16" name="ABS(Error)/ActualSales" dataDxfId="0">
      <calculatedColumnFormula>ABS(Table4[Error])/Table4[Sales]</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418"/>
  <sheetViews>
    <sheetView showGridLines="0" topLeftCell="A40" workbookViewId="0">
      <selection activeCell="F56" sqref="F56"/>
    </sheetView>
  </sheetViews>
  <sheetFormatPr defaultColWidth="9.140625" defaultRowHeight="15" x14ac:dyDescent="0.25"/>
  <cols>
    <col min="1" max="1" width="9.140625" style="3"/>
    <col min="2" max="2" width="19.28515625" style="3" bestFit="1" customWidth="1"/>
    <col min="3" max="3" width="16.42578125" style="3" customWidth="1"/>
    <col min="4" max="5" width="9.140625" style="3"/>
    <col min="6" max="6" width="9.5703125" style="3" bestFit="1" customWidth="1"/>
    <col min="7" max="8" width="9.140625" style="3"/>
    <col min="9" max="9" width="11.140625" style="3" bestFit="1" customWidth="1"/>
    <col min="10" max="11" width="9.140625" style="3"/>
    <col min="12" max="12" width="18.42578125" style="3" bestFit="1" customWidth="1"/>
    <col min="13" max="13" width="15" style="3" customWidth="1"/>
    <col min="14" max="14" width="12.42578125" style="3" customWidth="1"/>
    <col min="15" max="15" width="15" style="3" bestFit="1" customWidth="1"/>
    <col min="16" max="17" width="9.140625" style="3"/>
    <col min="18" max="20" width="12.28515625" style="3" customWidth="1"/>
    <col min="21" max="21" width="18" style="3" bestFit="1" customWidth="1"/>
    <col min="22" max="39" width="9.140625" style="3"/>
    <col min="40" max="40" width="18" style="3" bestFit="1" customWidth="1"/>
    <col min="41" max="16384" width="9.140625" style="3"/>
  </cols>
  <sheetData>
    <row r="1" spans="2:27" ht="15.75" thickBot="1" x14ac:dyDescent="0.3">
      <c r="Q1" s="14"/>
      <c r="R1" s="14"/>
      <c r="S1" s="14"/>
      <c r="T1" s="14"/>
      <c r="U1" s="14"/>
      <c r="V1" s="14"/>
      <c r="W1" s="14"/>
      <c r="X1" s="14"/>
      <c r="Y1" s="14"/>
      <c r="Z1" s="14"/>
      <c r="AA1" s="14"/>
    </row>
    <row r="2" spans="2:27" ht="15" customHeight="1" x14ac:dyDescent="0.25">
      <c r="B2" s="85" t="s">
        <v>1</v>
      </c>
      <c r="C2" s="86"/>
      <c r="D2" s="86"/>
      <c r="E2" s="86"/>
      <c r="F2" s="86"/>
      <c r="G2" s="86"/>
      <c r="H2" s="86"/>
      <c r="I2" s="86"/>
      <c r="J2" s="86"/>
      <c r="K2" s="87"/>
      <c r="M2" s="70" t="s">
        <v>6</v>
      </c>
      <c r="N2" s="71"/>
      <c r="O2" s="72"/>
      <c r="Q2" s="14"/>
      <c r="R2" s="76"/>
      <c r="S2" s="76"/>
      <c r="T2" s="76"/>
      <c r="U2" s="76"/>
      <c r="V2" s="76"/>
      <c r="W2" s="14"/>
      <c r="X2" s="14"/>
      <c r="Y2" s="14"/>
      <c r="Z2" s="14"/>
      <c r="AA2" s="14"/>
    </row>
    <row r="3" spans="2:27" ht="15.75" thickBot="1" x14ac:dyDescent="0.3">
      <c r="B3" s="88"/>
      <c r="C3" s="89"/>
      <c r="D3" s="89"/>
      <c r="E3" s="89"/>
      <c r="F3" s="89"/>
      <c r="G3" s="89"/>
      <c r="H3" s="89"/>
      <c r="I3" s="89"/>
      <c r="J3" s="89"/>
      <c r="K3" s="90"/>
      <c r="M3" s="73"/>
      <c r="N3" s="74"/>
      <c r="O3" s="75"/>
      <c r="Q3" s="14"/>
      <c r="R3" s="15"/>
      <c r="S3" s="15"/>
      <c r="T3" s="15"/>
      <c r="U3" s="65"/>
      <c r="V3" s="65"/>
      <c r="W3" s="14"/>
      <c r="X3" s="14"/>
      <c r="Y3" s="14"/>
      <c r="Z3" s="14"/>
      <c r="AA3" s="14"/>
    </row>
    <row r="4" spans="2:27" ht="15" customHeight="1" x14ac:dyDescent="0.25">
      <c r="B4" s="79" t="s">
        <v>11</v>
      </c>
      <c r="C4" s="80"/>
      <c r="D4" s="80"/>
      <c r="E4" s="80"/>
      <c r="F4" s="80"/>
      <c r="G4" s="80"/>
      <c r="H4" s="80"/>
      <c r="I4" s="80"/>
      <c r="J4" s="80"/>
      <c r="K4" s="81"/>
      <c r="M4" s="77" t="s">
        <v>7</v>
      </c>
      <c r="N4" s="78"/>
      <c r="O4" s="1">
        <v>4.9872785493864171</v>
      </c>
      <c r="Q4" s="14"/>
      <c r="R4" s="15"/>
      <c r="S4" s="15"/>
      <c r="T4" s="15"/>
      <c r="U4" s="65"/>
      <c r="V4" s="65"/>
      <c r="W4" s="14"/>
      <c r="X4" s="14"/>
      <c r="Y4" s="14"/>
      <c r="Z4" s="14"/>
      <c r="AA4" s="14"/>
    </row>
    <row r="5" spans="2:27" ht="15" customHeight="1" x14ac:dyDescent="0.25">
      <c r="B5" s="79"/>
      <c r="C5" s="80"/>
      <c r="D5" s="80"/>
      <c r="E5" s="80"/>
      <c r="F5" s="80"/>
      <c r="G5" s="80"/>
      <c r="H5" s="80"/>
      <c r="I5" s="80"/>
      <c r="J5" s="80"/>
      <c r="K5" s="81"/>
      <c r="M5" s="68" t="s">
        <v>8</v>
      </c>
      <c r="N5" s="69"/>
      <c r="O5" s="12">
        <v>4.6126885085479863</v>
      </c>
      <c r="Q5" s="14"/>
      <c r="R5" s="15"/>
      <c r="S5" s="15"/>
      <c r="T5" s="15"/>
      <c r="U5" s="16"/>
      <c r="V5" s="16"/>
      <c r="W5" s="14"/>
      <c r="X5" s="14"/>
      <c r="Y5" s="14"/>
      <c r="Z5" s="14"/>
      <c r="AA5" s="14"/>
    </row>
    <row r="6" spans="2:27" ht="15" customHeight="1" x14ac:dyDescent="0.25">
      <c r="B6" s="82" t="str">
        <f>CONCATENATE("b. Estimate the days that one should spend at diet regime if he or she aims at 17 kg of weight loss.")</f>
        <v>b. Estimate the days that one should spend at diet regime if he or she aims at 17 kg of weight loss.</v>
      </c>
      <c r="C6" s="83"/>
      <c r="D6" s="83"/>
      <c r="E6" s="83"/>
      <c r="F6" s="83"/>
      <c r="G6" s="83"/>
      <c r="H6" s="83"/>
      <c r="I6" s="83"/>
      <c r="J6" s="83"/>
      <c r="K6" s="84"/>
      <c r="M6" s="68" t="s">
        <v>12</v>
      </c>
      <c r="N6" s="69"/>
      <c r="O6" s="12">
        <v>83.402983194702188</v>
      </c>
      <c r="Q6" s="14"/>
      <c r="R6" s="64"/>
      <c r="S6" s="17"/>
      <c r="T6" s="17"/>
      <c r="U6" s="15"/>
      <c r="V6" s="16"/>
      <c r="W6" s="14"/>
      <c r="X6" s="14"/>
      <c r="Y6" s="14"/>
      <c r="Z6" s="14"/>
      <c r="AA6" s="14"/>
    </row>
    <row r="7" spans="2:27" ht="15.75" customHeight="1" x14ac:dyDescent="0.25">
      <c r="B7" s="79" t="str">
        <f>CONCATENATE("c. If the last entry is incorrectly entered as ",B45," , ",C45," instead of ", B45+1," , ",C45+1," then find out the line of best fit b0+b1x")</f>
        <v>c. If the last entry is incorrectly entered as 3.1 , 27 instead of 4.1 , 28 then find out the line of best fit b0+b1x</v>
      </c>
      <c r="C7" s="80"/>
      <c r="D7" s="80"/>
      <c r="E7" s="80"/>
      <c r="F7" s="80"/>
      <c r="G7" s="80"/>
      <c r="H7" s="80"/>
      <c r="I7" s="80"/>
      <c r="J7" s="80"/>
      <c r="K7" s="81"/>
      <c r="M7" s="68" t="s">
        <v>7</v>
      </c>
      <c r="N7" s="69"/>
      <c r="O7" s="1">
        <f>$F$55-($F$53*$F$54)</f>
        <v>4.252909989635647</v>
      </c>
      <c r="Q7" s="14"/>
      <c r="R7" s="64"/>
      <c r="S7" s="17"/>
      <c r="T7" s="17"/>
      <c r="U7" s="15"/>
      <c r="V7" s="16"/>
      <c r="W7" s="14"/>
      <c r="X7" s="14"/>
      <c r="Y7" s="14"/>
      <c r="Z7" s="14"/>
      <c r="AA7" s="14"/>
    </row>
    <row r="8" spans="2:27" ht="15.75" customHeight="1" x14ac:dyDescent="0.25">
      <c r="B8" s="91" t="s">
        <v>40</v>
      </c>
      <c r="C8" s="92"/>
      <c r="D8" s="92"/>
      <c r="E8" s="92"/>
      <c r="F8" s="92"/>
      <c r="G8" s="92"/>
      <c r="H8" s="92"/>
      <c r="I8" s="92"/>
      <c r="J8" s="92"/>
      <c r="K8" s="93"/>
      <c r="M8" s="68" t="s">
        <v>8</v>
      </c>
      <c r="N8" s="69"/>
      <c r="O8" s="12">
        <f>$F$52/$F$51</f>
        <v>4.6821932552021055</v>
      </c>
      <c r="Q8" s="14"/>
      <c r="R8" s="64"/>
      <c r="S8" s="17"/>
      <c r="T8" s="17"/>
      <c r="U8" s="65"/>
      <c r="V8" s="65"/>
      <c r="W8" s="14"/>
      <c r="X8" s="14"/>
      <c r="Y8" s="14"/>
      <c r="Z8" s="14"/>
      <c r="AA8" s="14"/>
    </row>
    <row r="9" spans="2:27" ht="15" customHeight="1" x14ac:dyDescent="0.25">
      <c r="B9" s="82" t="s">
        <v>5</v>
      </c>
      <c r="C9" s="83"/>
      <c r="D9" s="83"/>
      <c r="E9" s="83"/>
      <c r="F9" s="83"/>
      <c r="G9" s="83"/>
      <c r="H9" s="83"/>
      <c r="I9" s="83"/>
      <c r="J9" s="83"/>
      <c r="K9" s="84"/>
      <c r="M9" s="68" t="s">
        <v>13</v>
      </c>
      <c r="N9" s="69"/>
      <c r="O9" s="12">
        <f>1-($F$57/$F$60)</f>
        <v>0.91228351632554583</v>
      </c>
      <c r="Q9" s="14"/>
      <c r="R9" s="64"/>
      <c r="S9" s="17"/>
      <c r="T9" s="17"/>
      <c r="U9" s="65"/>
      <c r="V9" s="65"/>
      <c r="W9" s="14"/>
      <c r="X9" s="14"/>
      <c r="Y9" s="14"/>
      <c r="Z9" s="14"/>
      <c r="AA9" s="14"/>
    </row>
    <row r="10" spans="2:27" x14ac:dyDescent="0.25">
      <c r="B10" s="82" t="s">
        <v>3</v>
      </c>
      <c r="C10" s="83"/>
      <c r="D10" s="83"/>
      <c r="E10" s="83"/>
      <c r="F10" s="83"/>
      <c r="G10" s="83"/>
      <c r="H10" s="83"/>
      <c r="I10" s="83"/>
      <c r="J10" s="83"/>
      <c r="K10" s="84"/>
      <c r="M10" s="68" t="s">
        <v>14</v>
      </c>
      <c r="N10" s="69"/>
      <c r="O10" s="12">
        <f>SQRT($F$58)</f>
        <v>5.6610731249043598</v>
      </c>
      <c r="Q10" s="14"/>
      <c r="R10" s="64"/>
      <c r="S10" s="17"/>
      <c r="T10" s="17"/>
      <c r="U10" s="15"/>
      <c r="V10" s="16"/>
      <c r="W10" s="14"/>
      <c r="X10" s="14"/>
      <c r="Y10" s="14"/>
      <c r="Z10" s="14"/>
      <c r="AA10" s="14"/>
    </row>
    <row r="11" spans="2:27" ht="15" customHeight="1" x14ac:dyDescent="0.25">
      <c r="B11" s="97" t="s">
        <v>42</v>
      </c>
      <c r="C11" s="98"/>
      <c r="D11" s="98"/>
      <c r="E11" s="98"/>
      <c r="F11" s="98"/>
      <c r="G11" s="98"/>
      <c r="H11" s="98"/>
      <c r="I11" s="98"/>
      <c r="J11" s="98"/>
      <c r="K11" s="99"/>
      <c r="M11" s="68" t="s">
        <v>18</v>
      </c>
      <c r="N11" s="69"/>
      <c r="O11" s="12">
        <f>J55</f>
        <v>3.8096817136667323</v>
      </c>
      <c r="Q11" s="14"/>
      <c r="R11" s="64"/>
      <c r="S11" s="17"/>
      <c r="T11" s="17"/>
      <c r="U11" s="15"/>
      <c r="V11" s="16"/>
      <c r="W11" s="14"/>
      <c r="X11" s="14"/>
      <c r="Y11" s="14"/>
      <c r="Z11" s="14"/>
      <c r="AA11" s="14"/>
    </row>
    <row r="12" spans="2:27" x14ac:dyDescent="0.25">
      <c r="B12" s="82"/>
      <c r="C12" s="83"/>
      <c r="D12" s="83"/>
      <c r="E12" s="83"/>
      <c r="F12" s="83"/>
      <c r="G12" s="83"/>
      <c r="H12" s="83"/>
      <c r="I12" s="83"/>
      <c r="J12" s="83"/>
      <c r="K12" s="84"/>
      <c r="M12" s="68" t="s">
        <v>19</v>
      </c>
      <c r="N12" s="69"/>
      <c r="O12" s="12">
        <f>J56</f>
        <v>5.5547047967374787</v>
      </c>
      <c r="Q12" s="14"/>
      <c r="R12" s="15"/>
      <c r="S12" s="15"/>
      <c r="T12" s="15"/>
      <c r="U12" s="65"/>
      <c r="V12" s="65"/>
      <c r="W12" s="14"/>
      <c r="X12" s="14"/>
      <c r="Y12" s="14"/>
      <c r="Z12" s="14"/>
      <c r="AA12" s="14"/>
    </row>
    <row r="13" spans="2:27" x14ac:dyDescent="0.25">
      <c r="B13" s="82" t="s">
        <v>4</v>
      </c>
      <c r="C13" s="83"/>
      <c r="D13" s="83"/>
      <c r="E13" s="83"/>
      <c r="F13" s="83"/>
      <c r="G13" s="83"/>
      <c r="H13" s="83"/>
      <c r="I13" s="83"/>
      <c r="J13" s="83"/>
      <c r="K13" s="84"/>
      <c r="M13" s="68" t="s">
        <v>15</v>
      </c>
      <c r="N13" s="69"/>
      <c r="O13" s="12">
        <f>M47/F50</f>
        <v>29.377103181721548</v>
      </c>
      <c r="Q13" s="14"/>
      <c r="R13" s="15"/>
      <c r="S13" s="15"/>
      <c r="T13" s="15"/>
      <c r="U13" s="65"/>
      <c r="V13" s="65"/>
      <c r="W13" s="14"/>
      <c r="X13" s="14"/>
      <c r="Y13" s="14"/>
      <c r="Z13" s="14"/>
      <c r="AA13" s="14"/>
    </row>
    <row r="14" spans="2:27" ht="15.75" thickBot="1" x14ac:dyDescent="0.3">
      <c r="B14" s="100" t="s">
        <v>36</v>
      </c>
      <c r="C14" s="101"/>
      <c r="D14" s="101"/>
      <c r="E14" s="101"/>
      <c r="F14" s="101"/>
      <c r="G14" s="101"/>
      <c r="H14" s="101"/>
      <c r="I14" s="101"/>
      <c r="J14" s="101"/>
      <c r="K14" s="102"/>
      <c r="M14" s="68" t="s">
        <v>16</v>
      </c>
      <c r="N14" s="69"/>
      <c r="O14" s="12">
        <f>N47/F50</f>
        <v>4.4864648940976375</v>
      </c>
      <c r="Q14" s="14"/>
      <c r="R14" s="15"/>
      <c r="S14" s="15"/>
      <c r="T14" s="15"/>
      <c r="U14" s="16"/>
      <c r="V14" s="16"/>
      <c r="W14" s="14"/>
      <c r="X14" s="14"/>
      <c r="Y14" s="14"/>
      <c r="Z14" s="14"/>
      <c r="AA14" s="14"/>
    </row>
    <row r="15" spans="2:27" ht="15.75" thickBot="1" x14ac:dyDescent="0.3">
      <c r="B15" s="13"/>
      <c r="C15" s="13"/>
      <c r="D15" s="13"/>
      <c r="E15" s="13"/>
      <c r="F15" s="13"/>
      <c r="G15" s="13"/>
      <c r="H15" s="13"/>
      <c r="I15" s="13"/>
      <c r="J15" s="13"/>
      <c r="K15" s="13"/>
      <c r="M15" s="103" t="s">
        <v>17</v>
      </c>
      <c r="N15" s="104"/>
      <c r="O15" s="10">
        <f>(O47/F50)*100</f>
        <v>11.08696158560285</v>
      </c>
      <c r="Q15" s="14"/>
      <c r="R15" s="15"/>
      <c r="S15" s="15"/>
      <c r="T15" s="15"/>
      <c r="U15" s="16"/>
      <c r="V15" s="16"/>
      <c r="W15" s="14"/>
      <c r="X15" s="14"/>
      <c r="Y15" s="14"/>
      <c r="Z15" s="14"/>
      <c r="AA15" s="14"/>
    </row>
    <row r="16" spans="2:27" x14ac:dyDescent="0.25">
      <c r="B16" s="67" t="s">
        <v>41</v>
      </c>
      <c r="C16" s="67"/>
      <c r="D16" s="67"/>
      <c r="E16" s="67"/>
      <c r="F16" s="13"/>
      <c r="G16" s="13"/>
      <c r="H16" s="13"/>
      <c r="I16" s="13"/>
      <c r="J16" s="13"/>
      <c r="K16" s="13"/>
      <c r="Q16" s="14"/>
      <c r="R16" s="15"/>
      <c r="S16" s="15"/>
      <c r="T16" s="15"/>
      <c r="U16" s="16"/>
      <c r="V16" s="16"/>
      <c r="W16" s="14"/>
      <c r="X16" s="14"/>
      <c r="Y16" s="14"/>
      <c r="Z16" s="14"/>
      <c r="AA16" s="14"/>
    </row>
    <row r="17" spans="1:49" x14ac:dyDescent="0.25">
      <c r="B17" s="66" t="s">
        <v>37</v>
      </c>
      <c r="C17" s="66"/>
      <c r="D17" s="66"/>
      <c r="E17" s="66"/>
      <c r="F17" s="66"/>
      <c r="G17" s="66"/>
      <c r="H17" s="66"/>
      <c r="I17" s="66"/>
      <c r="J17" s="66"/>
      <c r="K17" s="66"/>
      <c r="Q17" s="14"/>
      <c r="R17" s="15"/>
      <c r="S17" s="15"/>
      <c r="T17" s="15"/>
      <c r="U17" s="16"/>
      <c r="V17" s="16"/>
      <c r="W17" s="14"/>
      <c r="X17" s="14"/>
      <c r="Y17" s="14"/>
      <c r="Z17" s="14"/>
      <c r="AA17" s="14"/>
    </row>
    <row r="18" spans="1:49" x14ac:dyDescent="0.25">
      <c r="B18" s="67" t="s">
        <v>38</v>
      </c>
      <c r="C18" s="67"/>
      <c r="D18" s="67"/>
      <c r="E18" s="67"/>
      <c r="F18" s="67"/>
      <c r="G18" s="67"/>
      <c r="H18" s="67"/>
      <c r="I18" s="67"/>
      <c r="J18" s="67"/>
      <c r="K18" s="67"/>
      <c r="Q18" s="14"/>
      <c r="R18" s="15"/>
      <c r="S18" s="15"/>
      <c r="T18" s="15"/>
      <c r="U18" s="16"/>
      <c r="V18" s="16"/>
      <c r="W18" s="14"/>
      <c r="X18" s="14"/>
      <c r="Y18" s="14"/>
      <c r="Z18" s="14"/>
      <c r="AA18" s="14"/>
    </row>
    <row r="19" spans="1:49" x14ac:dyDescent="0.25">
      <c r="B19" s="67" t="s">
        <v>39</v>
      </c>
      <c r="C19" s="67"/>
      <c r="D19" s="67"/>
      <c r="E19" s="67"/>
      <c r="F19" s="67"/>
      <c r="G19" s="67"/>
      <c r="H19" s="67"/>
      <c r="I19" s="67"/>
      <c r="J19" s="67"/>
      <c r="K19" s="67"/>
      <c r="Q19" s="14"/>
      <c r="R19" s="15"/>
      <c r="S19" s="15"/>
      <c r="T19" s="15"/>
      <c r="U19" s="65"/>
      <c r="V19" s="65"/>
      <c r="W19" s="14"/>
      <c r="X19" s="14"/>
      <c r="Y19" s="14"/>
      <c r="Z19" s="14"/>
      <c r="AA19" s="14"/>
    </row>
    <row r="20" spans="1:49" ht="15.75" thickBot="1" x14ac:dyDescent="0.3">
      <c r="B20" s="13"/>
      <c r="C20" s="13"/>
      <c r="D20" s="13"/>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row>
    <row r="21" spans="1:49" ht="30.75" thickBot="1" x14ac:dyDescent="0.3">
      <c r="A21" s="22" t="s">
        <v>2</v>
      </c>
      <c r="B21" s="23" t="s">
        <v>9</v>
      </c>
      <c r="C21" s="24" t="s">
        <v>10</v>
      </c>
      <c r="E21" s="94" t="s">
        <v>0</v>
      </c>
      <c r="F21" s="95"/>
      <c r="G21" s="95"/>
      <c r="H21" s="95"/>
      <c r="I21" s="95"/>
      <c r="J21" s="95"/>
      <c r="K21" s="95"/>
      <c r="L21" s="95"/>
      <c r="M21" s="95"/>
      <c r="N21" s="95"/>
      <c r="O21" s="95"/>
      <c r="P21" s="95"/>
      <c r="Q21" s="95"/>
      <c r="R21" s="95"/>
      <c r="S21" s="95"/>
      <c r="T21" s="95"/>
      <c r="U21" s="95"/>
      <c r="V21" s="95"/>
      <c r="W21" s="95"/>
      <c r="X21" s="95"/>
      <c r="Y21" s="95"/>
      <c r="Z21" s="95"/>
      <c r="AA21" s="95"/>
      <c r="AB21" s="95"/>
      <c r="AC21" s="95"/>
      <c r="AD21" s="95"/>
      <c r="AE21" s="96"/>
    </row>
    <row r="22" spans="1:49" ht="15.75" customHeight="1" thickBot="1" x14ac:dyDescent="0.3">
      <c r="A22" s="19">
        <v>1</v>
      </c>
      <c r="B22" s="20">
        <v>5.5</v>
      </c>
      <c r="C22" s="21">
        <v>26</v>
      </c>
      <c r="D22" s="4"/>
      <c r="E22" s="47" t="s">
        <v>2</v>
      </c>
      <c r="F22" s="23" t="s">
        <v>45</v>
      </c>
      <c r="G22" s="48" t="s">
        <v>44</v>
      </c>
      <c r="H22" s="49" t="s">
        <v>46</v>
      </c>
      <c r="I22" s="49" t="s">
        <v>47</v>
      </c>
      <c r="J22" s="49" t="s">
        <v>48</v>
      </c>
      <c r="K22" s="49" t="s">
        <v>55</v>
      </c>
      <c r="L22" s="49" t="s">
        <v>57</v>
      </c>
      <c r="M22" s="49" t="s">
        <v>58</v>
      </c>
      <c r="N22" s="49" t="s">
        <v>75</v>
      </c>
      <c r="O22" s="49" t="s">
        <v>76</v>
      </c>
      <c r="P22" s="50"/>
      <c r="Q22" s="50"/>
      <c r="R22" s="50"/>
      <c r="S22" s="50"/>
      <c r="T22" s="50"/>
      <c r="U22" s="50"/>
      <c r="V22" s="25"/>
      <c r="W22" s="25"/>
      <c r="X22" s="25"/>
      <c r="Y22" s="25"/>
      <c r="Z22" s="25"/>
      <c r="AA22" s="25"/>
      <c r="AB22" s="25"/>
      <c r="AC22" s="25"/>
      <c r="AD22" s="25"/>
      <c r="AE22" s="26"/>
    </row>
    <row r="23" spans="1:49" x14ac:dyDescent="0.25">
      <c r="A23" s="6">
        <v>2</v>
      </c>
      <c r="B23" s="11">
        <v>10.1</v>
      </c>
      <c r="C23" s="7">
        <v>49</v>
      </c>
      <c r="D23" s="4"/>
      <c r="E23" s="19">
        <v>1</v>
      </c>
      <c r="F23" s="45">
        <v>5.5</v>
      </c>
      <c r="G23" s="21">
        <v>26</v>
      </c>
      <c r="H23" s="1">
        <f>POWER(F23,2)</f>
        <v>30.25</v>
      </c>
      <c r="I23" s="1">
        <f>POWER(G23,2)</f>
        <v>676</v>
      </c>
      <c r="J23" s="1">
        <f>F23*G23</f>
        <v>143</v>
      </c>
      <c r="K23" s="1">
        <f>$F$56+$F$53*F23</f>
        <v>30.004972893247228</v>
      </c>
      <c r="L23" s="51">
        <f>G23-K23</f>
        <v>-4.0049728932472277</v>
      </c>
      <c r="M23" s="1">
        <f>POWER(L23,2)</f>
        <v>16.039807875645071</v>
      </c>
      <c r="N23" s="1">
        <f>ABS(G23-K23)</f>
        <v>4.0049728932472277</v>
      </c>
      <c r="O23" s="1">
        <f>ABS((G23-K23)/G23)</f>
        <v>0.15403741897104722</v>
      </c>
      <c r="P23" s="1"/>
      <c r="Q23" s="1"/>
      <c r="R23" s="1"/>
      <c r="S23" s="1"/>
      <c r="T23" s="1"/>
      <c r="U23" s="36"/>
      <c r="V23" s="1"/>
      <c r="W23" s="1"/>
      <c r="X23" s="34"/>
      <c r="Y23" s="35"/>
      <c r="Z23" s="1"/>
      <c r="AA23" s="1"/>
      <c r="AB23" s="1"/>
      <c r="AC23" s="1"/>
      <c r="AD23" s="1"/>
      <c r="AE23" s="27"/>
      <c r="AN23"/>
      <c r="AO23"/>
      <c r="AP23"/>
      <c r="AQ23"/>
      <c r="AR23"/>
      <c r="AS23"/>
      <c r="AT23"/>
      <c r="AU23"/>
      <c r="AV23"/>
    </row>
    <row r="24" spans="1:49" x14ac:dyDescent="0.25">
      <c r="A24" s="6">
        <v>3</v>
      </c>
      <c r="B24" s="11">
        <v>11.1</v>
      </c>
      <c r="C24" s="7">
        <v>53</v>
      </c>
      <c r="D24" s="4"/>
      <c r="E24" s="6">
        <v>2</v>
      </c>
      <c r="F24" s="44">
        <v>10.1</v>
      </c>
      <c r="G24" s="7">
        <v>49</v>
      </c>
      <c r="H24" s="1">
        <f t="shared" ref="H24:H46" si="0">POWER(F24,2)</f>
        <v>102.00999999999999</v>
      </c>
      <c r="I24" s="1">
        <f t="shared" ref="I24:I46" si="1">POWER(G24,2)</f>
        <v>2401</v>
      </c>
      <c r="J24" s="1">
        <f t="shared" ref="J24:J46" si="2">F24*G24</f>
        <v>494.9</v>
      </c>
      <c r="K24" s="1">
        <f t="shared" ref="K24:K46" si="3">$F$56+$F$53*F24</f>
        <v>51.54306186717691</v>
      </c>
      <c r="L24" s="51">
        <f t="shared" ref="L24:L46" si="4">G24-K24</f>
        <v>-2.5430618671769096</v>
      </c>
      <c r="M24" s="1">
        <f t="shared" ref="M24:M46" si="5">POWER(L24,2)</f>
        <v>6.4671636602893097</v>
      </c>
      <c r="N24" s="1">
        <f t="shared" ref="N24:N46" si="6">ABS(G24-K24)</f>
        <v>2.5430618671769096</v>
      </c>
      <c r="O24" s="1">
        <f t="shared" ref="O24:O46" si="7">ABS((G24-K24)/G24)</f>
        <v>5.1899221779120604E-2</v>
      </c>
      <c r="P24" s="1"/>
      <c r="Q24" s="1"/>
      <c r="R24" s="1"/>
      <c r="S24" s="1"/>
      <c r="T24" s="1"/>
      <c r="U24" s="36"/>
      <c r="V24" s="1"/>
      <c r="W24" s="1"/>
      <c r="X24" s="34"/>
      <c r="Y24" s="35"/>
      <c r="Z24" s="1"/>
      <c r="AA24" s="1"/>
      <c r="AB24" s="1"/>
      <c r="AC24" s="1"/>
      <c r="AD24" s="1"/>
      <c r="AE24" s="27"/>
      <c r="AN24"/>
      <c r="AO24"/>
      <c r="AP24"/>
      <c r="AQ24"/>
      <c r="AR24"/>
      <c r="AS24"/>
      <c r="AT24"/>
      <c r="AU24"/>
      <c r="AV24"/>
    </row>
    <row r="25" spans="1:49" x14ac:dyDescent="0.25">
      <c r="A25" s="6">
        <v>4</v>
      </c>
      <c r="B25" s="11">
        <v>6.7</v>
      </c>
      <c r="C25" s="7">
        <v>30</v>
      </c>
      <c r="D25" s="4"/>
      <c r="E25" s="6">
        <v>3</v>
      </c>
      <c r="F25" s="44">
        <v>11.1</v>
      </c>
      <c r="G25" s="7">
        <v>53</v>
      </c>
      <c r="H25" s="1">
        <f t="shared" si="0"/>
        <v>123.21</v>
      </c>
      <c r="I25" s="1">
        <f t="shared" si="1"/>
        <v>2809</v>
      </c>
      <c r="J25" s="1">
        <f t="shared" si="2"/>
        <v>588.29999999999995</v>
      </c>
      <c r="K25" s="1">
        <f t="shared" si="3"/>
        <v>56.225255122379018</v>
      </c>
      <c r="L25" s="51">
        <f t="shared" si="4"/>
        <v>-3.2252551223790178</v>
      </c>
      <c r="M25" s="1">
        <f t="shared" si="5"/>
        <v>10.402270604432093</v>
      </c>
      <c r="N25" s="1">
        <f t="shared" si="6"/>
        <v>3.2252551223790178</v>
      </c>
      <c r="O25" s="1">
        <f t="shared" si="7"/>
        <v>6.0853870233566372E-2</v>
      </c>
      <c r="P25" s="1"/>
      <c r="Q25" s="1"/>
      <c r="R25" s="1"/>
      <c r="S25" s="1"/>
      <c r="T25" s="1"/>
      <c r="U25" s="36"/>
      <c r="V25" s="1"/>
      <c r="W25" s="1"/>
      <c r="X25" s="34"/>
      <c r="Y25" s="34"/>
      <c r="Z25" s="1"/>
      <c r="AA25" s="1"/>
      <c r="AB25" s="1"/>
      <c r="AC25" s="1"/>
      <c r="AD25" s="1"/>
      <c r="AE25" s="27"/>
      <c r="AN25" s="41"/>
      <c r="AO25" s="41"/>
      <c r="AP25" s="42"/>
      <c r="AQ25" s="42"/>
      <c r="AR25" s="42"/>
      <c r="AS25" s="42"/>
      <c r="AT25" s="42"/>
      <c r="AU25" s="42"/>
      <c r="AV25" s="42"/>
      <c r="AW25" s="4"/>
    </row>
    <row r="26" spans="1:49" x14ac:dyDescent="0.25">
      <c r="A26" s="6">
        <v>5</v>
      </c>
      <c r="B26" s="11">
        <v>1.5</v>
      </c>
      <c r="C26" s="7">
        <v>11</v>
      </c>
      <c r="D26" s="4"/>
      <c r="E26" s="6">
        <v>4</v>
      </c>
      <c r="F26" s="44">
        <v>6.7</v>
      </c>
      <c r="G26" s="7">
        <v>30</v>
      </c>
      <c r="H26" s="1">
        <f t="shared" si="0"/>
        <v>44.89</v>
      </c>
      <c r="I26" s="1">
        <f t="shared" si="1"/>
        <v>900</v>
      </c>
      <c r="J26" s="1">
        <f t="shared" si="2"/>
        <v>201</v>
      </c>
      <c r="K26" s="1">
        <f t="shared" si="3"/>
        <v>35.623604799489755</v>
      </c>
      <c r="L26" s="51">
        <f t="shared" si="4"/>
        <v>-5.6236047994897547</v>
      </c>
      <c r="M26" s="1">
        <f t="shared" si="5"/>
        <v>31.624930940844205</v>
      </c>
      <c r="N26" s="1">
        <f t="shared" si="6"/>
        <v>5.6236047994897547</v>
      </c>
      <c r="O26" s="1">
        <f t="shared" si="7"/>
        <v>0.18745349331632516</v>
      </c>
      <c r="P26" s="1"/>
      <c r="Q26" s="1"/>
      <c r="R26" s="1"/>
      <c r="S26" s="1"/>
      <c r="T26" s="1"/>
      <c r="U26" s="36"/>
      <c r="V26" s="1"/>
      <c r="W26" s="1"/>
      <c r="X26" s="34"/>
      <c r="Y26" s="34"/>
      <c r="Z26" s="1"/>
      <c r="AA26" s="1"/>
      <c r="AB26" s="1"/>
      <c r="AC26" s="1"/>
      <c r="AD26" s="1"/>
      <c r="AE26" s="27"/>
      <c r="AN26" s="33"/>
      <c r="AO26" s="33"/>
      <c r="AP26" s="42"/>
      <c r="AQ26" s="42"/>
      <c r="AR26" s="42"/>
      <c r="AS26" s="42"/>
      <c r="AT26" s="42"/>
      <c r="AU26" s="42"/>
      <c r="AV26" s="42"/>
      <c r="AW26" s="4"/>
    </row>
    <row r="27" spans="1:49" x14ac:dyDescent="0.25">
      <c r="A27" s="6">
        <v>6</v>
      </c>
      <c r="B27" s="11">
        <v>10.5</v>
      </c>
      <c r="C27" s="7">
        <v>51</v>
      </c>
      <c r="D27" s="4"/>
      <c r="E27" s="6">
        <v>5</v>
      </c>
      <c r="F27" s="44">
        <v>1.5</v>
      </c>
      <c r="G27" s="7">
        <v>11</v>
      </c>
      <c r="H27" s="1">
        <f t="shared" si="0"/>
        <v>2.25</v>
      </c>
      <c r="I27" s="1">
        <f t="shared" si="1"/>
        <v>121</v>
      </c>
      <c r="J27" s="1">
        <f t="shared" si="2"/>
        <v>16.5</v>
      </c>
      <c r="K27" s="1">
        <f t="shared" si="3"/>
        <v>11.276199872438806</v>
      </c>
      <c r="L27" s="51">
        <f t="shared" si="4"/>
        <v>-0.27619987243880573</v>
      </c>
      <c r="M27" s="1">
        <f t="shared" si="5"/>
        <v>7.6286369535212561E-2</v>
      </c>
      <c r="N27" s="1">
        <f t="shared" si="6"/>
        <v>0.27619987243880573</v>
      </c>
      <c r="O27" s="1">
        <f t="shared" si="7"/>
        <v>2.5109079312618701E-2</v>
      </c>
      <c r="P27" s="1"/>
      <c r="Q27" s="1"/>
      <c r="R27" s="1"/>
      <c r="S27" s="1"/>
      <c r="T27" s="1"/>
      <c r="U27" s="36"/>
      <c r="V27" s="1"/>
      <c r="W27" s="1"/>
      <c r="X27" s="1"/>
      <c r="Y27" s="1"/>
      <c r="Z27" s="1"/>
      <c r="AA27" s="1"/>
      <c r="AB27" s="1"/>
      <c r="AC27" s="1"/>
      <c r="AD27" s="1"/>
      <c r="AE27" s="27"/>
      <c r="AN27" s="33"/>
      <c r="AO27" s="33"/>
      <c r="AP27" s="42"/>
      <c r="AQ27" s="42"/>
      <c r="AR27" s="42"/>
      <c r="AS27" s="42"/>
      <c r="AT27" s="42"/>
      <c r="AU27" s="42"/>
      <c r="AV27" s="42"/>
      <c r="AW27" s="4"/>
    </row>
    <row r="28" spans="1:49" x14ac:dyDescent="0.25">
      <c r="A28" s="6">
        <v>7</v>
      </c>
      <c r="B28" s="11">
        <v>11.9</v>
      </c>
      <c r="C28" s="7">
        <v>67</v>
      </c>
      <c r="D28" s="4"/>
      <c r="E28" s="6">
        <v>6</v>
      </c>
      <c r="F28" s="44">
        <v>10.5</v>
      </c>
      <c r="G28" s="7">
        <v>51</v>
      </c>
      <c r="H28" s="1">
        <f t="shared" si="0"/>
        <v>110.25</v>
      </c>
      <c r="I28" s="1">
        <f t="shared" si="1"/>
        <v>2601</v>
      </c>
      <c r="J28" s="1">
        <f t="shared" si="2"/>
        <v>535.5</v>
      </c>
      <c r="K28" s="1">
        <f t="shared" si="3"/>
        <v>53.415939169257754</v>
      </c>
      <c r="L28" s="51">
        <f t="shared" si="4"/>
        <v>-2.4159391692577543</v>
      </c>
      <c r="M28" s="1">
        <f t="shared" si="5"/>
        <v>5.8367620695538482</v>
      </c>
      <c r="N28" s="1">
        <f t="shared" si="6"/>
        <v>2.4159391692577543</v>
      </c>
      <c r="O28" s="1">
        <f t="shared" si="7"/>
        <v>4.737135625995597E-2</v>
      </c>
      <c r="P28" s="1"/>
      <c r="Q28" s="1"/>
      <c r="R28" s="1"/>
      <c r="S28" s="1"/>
      <c r="T28" s="1"/>
      <c r="U28" s="40"/>
      <c r="V28" s="40"/>
      <c r="W28" s="40"/>
      <c r="X28" s="40"/>
      <c r="Y28" s="40"/>
      <c r="Z28" s="40"/>
      <c r="AA28" s="40"/>
      <c r="AB28" s="40"/>
      <c r="AC28" s="40"/>
      <c r="AD28" s="1"/>
      <c r="AE28" s="27"/>
      <c r="AN28" s="33"/>
      <c r="AO28" s="33"/>
      <c r="AP28" s="42"/>
      <c r="AQ28" s="42"/>
      <c r="AR28" s="42"/>
      <c r="AS28" s="42"/>
      <c r="AT28" s="42"/>
      <c r="AU28" s="42"/>
      <c r="AV28" s="42"/>
      <c r="AW28" s="4"/>
    </row>
    <row r="29" spans="1:49" ht="15.75" customHeight="1" x14ac:dyDescent="0.25">
      <c r="A29" s="6">
        <v>8</v>
      </c>
      <c r="B29" s="11">
        <v>0</v>
      </c>
      <c r="C29" s="7">
        <v>5</v>
      </c>
      <c r="D29" s="4"/>
      <c r="E29" s="6">
        <v>7</v>
      </c>
      <c r="F29" s="44">
        <v>11.9</v>
      </c>
      <c r="G29" s="7">
        <v>67</v>
      </c>
      <c r="H29" s="1">
        <f t="shared" si="0"/>
        <v>141.61000000000001</v>
      </c>
      <c r="I29" s="1">
        <f t="shared" si="1"/>
        <v>4489</v>
      </c>
      <c r="J29" s="1">
        <f t="shared" si="2"/>
        <v>797.30000000000007</v>
      </c>
      <c r="K29" s="1">
        <f t="shared" si="3"/>
        <v>59.971009726540707</v>
      </c>
      <c r="L29" s="51">
        <f t="shared" si="4"/>
        <v>7.0289902734592928</v>
      </c>
      <c r="M29" s="1">
        <f t="shared" si="5"/>
        <v>49.406704264385347</v>
      </c>
      <c r="N29" s="1">
        <f t="shared" si="6"/>
        <v>7.0289902734592928</v>
      </c>
      <c r="O29" s="1">
        <f t="shared" si="7"/>
        <v>0.10491030258894467</v>
      </c>
      <c r="P29" s="1"/>
      <c r="Q29" s="1"/>
      <c r="R29" s="1"/>
      <c r="S29" s="1"/>
      <c r="T29" s="1"/>
      <c r="U29" s="40"/>
      <c r="V29" s="40"/>
      <c r="W29" s="40"/>
      <c r="X29" s="40"/>
      <c r="Y29" s="40"/>
      <c r="Z29" s="40"/>
      <c r="AA29" s="40"/>
      <c r="AB29" s="40"/>
      <c r="AC29" s="40"/>
      <c r="AD29" s="1"/>
      <c r="AE29" s="27"/>
      <c r="AN29" s="33"/>
      <c r="AO29" s="33"/>
      <c r="AP29" s="42"/>
      <c r="AQ29" s="42"/>
      <c r="AR29" s="42"/>
      <c r="AS29" s="42"/>
      <c r="AT29" s="42"/>
      <c r="AU29" s="42"/>
      <c r="AV29" s="42"/>
      <c r="AW29" s="4"/>
    </row>
    <row r="30" spans="1:49" x14ac:dyDescent="0.25">
      <c r="A30" s="6">
        <v>9</v>
      </c>
      <c r="B30" s="11">
        <v>6.8</v>
      </c>
      <c r="C30" s="7">
        <v>40</v>
      </c>
      <c r="D30" s="4"/>
      <c r="E30" s="6">
        <v>8</v>
      </c>
      <c r="F30" s="44">
        <v>0</v>
      </c>
      <c r="G30" s="7">
        <v>5</v>
      </c>
      <c r="H30" s="1">
        <f t="shared" si="0"/>
        <v>0</v>
      </c>
      <c r="I30" s="1">
        <f t="shared" si="1"/>
        <v>25</v>
      </c>
      <c r="J30" s="1">
        <f t="shared" si="2"/>
        <v>0</v>
      </c>
      <c r="K30" s="1">
        <f t="shared" si="3"/>
        <v>4.252909989635647</v>
      </c>
      <c r="L30" s="51">
        <f t="shared" si="4"/>
        <v>0.74709001036435296</v>
      </c>
      <c r="M30" s="1">
        <f t="shared" si="5"/>
        <v>0.55814348358620902</v>
      </c>
      <c r="N30" s="1">
        <f t="shared" si="6"/>
        <v>0.74709001036435296</v>
      </c>
      <c r="O30" s="1">
        <f t="shared" si="7"/>
        <v>0.14941800207287059</v>
      </c>
      <c r="P30" s="1"/>
      <c r="Q30" s="1"/>
      <c r="R30" s="1"/>
      <c r="S30" s="1"/>
      <c r="T30" s="1"/>
      <c r="U30" s="40"/>
      <c r="V30" s="40"/>
      <c r="W30" s="40"/>
      <c r="X30" s="40"/>
      <c r="Y30" s="40"/>
      <c r="Z30" s="40"/>
      <c r="AA30" s="40"/>
      <c r="AB30" s="40"/>
      <c r="AC30" s="40"/>
      <c r="AD30" s="1"/>
      <c r="AE30" s="27"/>
      <c r="AN30" s="33"/>
      <c r="AO30" s="33"/>
      <c r="AP30" s="42"/>
      <c r="AQ30" s="42"/>
      <c r="AR30" s="42"/>
      <c r="AS30" s="42"/>
      <c r="AT30" s="42"/>
      <c r="AU30" s="42"/>
      <c r="AV30" s="42"/>
      <c r="AW30" s="4"/>
    </row>
    <row r="31" spans="1:49" x14ac:dyDescent="0.25">
      <c r="A31" s="6">
        <v>10</v>
      </c>
      <c r="B31" s="11">
        <v>7.1</v>
      </c>
      <c r="C31" s="7">
        <v>41</v>
      </c>
      <c r="D31" s="4"/>
      <c r="E31" s="6">
        <v>9</v>
      </c>
      <c r="F31" s="44">
        <v>6.8</v>
      </c>
      <c r="G31" s="7">
        <v>40</v>
      </c>
      <c r="H31" s="1">
        <f t="shared" si="0"/>
        <v>46.239999999999995</v>
      </c>
      <c r="I31" s="1">
        <f t="shared" si="1"/>
        <v>1600</v>
      </c>
      <c r="J31" s="1">
        <f t="shared" si="2"/>
        <v>272</v>
      </c>
      <c r="K31" s="1">
        <f t="shared" si="3"/>
        <v>36.091824125009964</v>
      </c>
      <c r="L31" s="51">
        <f t="shared" si="4"/>
        <v>3.9081758749900359</v>
      </c>
      <c r="M31" s="1">
        <f t="shared" si="5"/>
        <v>15.273838669854133</v>
      </c>
      <c r="N31" s="1">
        <f t="shared" si="6"/>
        <v>3.9081758749900359</v>
      </c>
      <c r="O31" s="1">
        <f t="shared" si="7"/>
        <v>9.7704396874750896E-2</v>
      </c>
      <c r="P31" s="1"/>
      <c r="Q31" s="1"/>
      <c r="R31" s="1"/>
      <c r="S31" s="1"/>
      <c r="T31" s="1"/>
      <c r="U31" s="40"/>
      <c r="V31" s="40"/>
      <c r="W31" s="40"/>
      <c r="X31" s="40"/>
      <c r="Y31" s="40"/>
      <c r="Z31" s="40"/>
      <c r="AA31" s="40"/>
      <c r="AB31" s="40"/>
      <c r="AC31" s="40"/>
      <c r="AD31" s="1"/>
      <c r="AE31" s="27"/>
      <c r="AN31" s="42"/>
      <c r="AO31" s="42"/>
      <c r="AP31" s="42"/>
      <c r="AQ31" s="42"/>
      <c r="AR31" s="42"/>
      <c r="AS31" s="42"/>
      <c r="AT31" s="42"/>
      <c r="AU31" s="42"/>
      <c r="AV31" s="42"/>
      <c r="AW31" s="4"/>
    </row>
    <row r="32" spans="1:49" x14ac:dyDescent="0.25">
      <c r="A32" s="6">
        <v>11</v>
      </c>
      <c r="B32" s="11">
        <v>8.5</v>
      </c>
      <c r="C32" s="7">
        <v>36</v>
      </c>
      <c r="D32" s="4"/>
      <c r="E32" s="6">
        <v>10</v>
      </c>
      <c r="F32" s="44">
        <v>7.1</v>
      </c>
      <c r="G32" s="7">
        <v>41</v>
      </c>
      <c r="H32" s="1">
        <f t="shared" si="0"/>
        <v>50.41</v>
      </c>
      <c r="I32" s="1">
        <f t="shared" si="1"/>
        <v>1681</v>
      </c>
      <c r="J32" s="1">
        <f t="shared" si="2"/>
        <v>291.09999999999997</v>
      </c>
      <c r="K32" s="1">
        <f t="shared" si="3"/>
        <v>37.496482101570592</v>
      </c>
      <c r="L32" s="51">
        <f t="shared" si="4"/>
        <v>3.5035178984294078</v>
      </c>
      <c r="M32" s="1">
        <f t="shared" si="5"/>
        <v>12.274637664615215</v>
      </c>
      <c r="N32" s="1">
        <f t="shared" si="6"/>
        <v>3.5035178984294078</v>
      </c>
      <c r="O32" s="1">
        <f t="shared" si="7"/>
        <v>8.5451656059253853E-2</v>
      </c>
      <c r="P32" s="1"/>
      <c r="Q32" s="1"/>
      <c r="R32" s="1"/>
      <c r="S32" s="1"/>
      <c r="T32" s="1"/>
      <c r="U32" s="40"/>
      <c r="V32" s="40"/>
      <c r="W32" s="40"/>
      <c r="X32" s="40"/>
      <c r="Y32" s="40"/>
      <c r="Z32" s="40"/>
      <c r="AA32" s="40"/>
      <c r="AB32" s="40"/>
      <c r="AC32" s="40"/>
      <c r="AD32" s="1"/>
      <c r="AE32" s="27"/>
      <c r="AN32" s="42"/>
      <c r="AO32" s="42"/>
      <c r="AP32" s="42"/>
      <c r="AQ32" s="42"/>
      <c r="AR32" s="42"/>
      <c r="AS32" s="42"/>
      <c r="AT32" s="42"/>
      <c r="AU32" s="42"/>
      <c r="AV32" s="42"/>
      <c r="AW32" s="4"/>
    </row>
    <row r="33" spans="1:49" x14ac:dyDescent="0.25">
      <c r="A33" s="6">
        <v>12</v>
      </c>
      <c r="B33" s="11">
        <v>11.4</v>
      </c>
      <c r="C33" s="7">
        <v>55</v>
      </c>
      <c r="D33" s="4"/>
      <c r="E33" s="6">
        <v>11</v>
      </c>
      <c r="F33" s="44">
        <v>8.5</v>
      </c>
      <c r="G33" s="7">
        <v>36</v>
      </c>
      <c r="H33" s="1">
        <f t="shared" si="0"/>
        <v>72.25</v>
      </c>
      <c r="I33" s="1">
        <f t="shared" si="1"/>
        <v>1296</v>
      </c>
      <c r="J33" s="1">
        <f t="shared" si="2"/>
        <v>306</v>
      </c>
      <c r="K33" s="1">
        <f t="shared" si="3"/>
        <v>44.051552658853545</v>
      </c>
      <c r="L33" s="51">
        <f t="shared" si="4"/>
        <v>-8.0515526588535451</v>
      </c>
      <c r="M33" s="1">
        <f t="shared" si="5"/>
        <v>64.82750021829159</v>
      </c>
      <c r="N33" s="1">
        <f t="shared" si="6"/>
        <v>8.0515526588535451</v>
      </c>
      <c r="O33" s="1">
        <f t="shared" si="7"/>
        <v>0.22365424052370958</v>
      </c>
      <c r="P33" s="1"/>
      <c r="Q33" s="1"/>
      <c r="R33" s="1"/>
      <c r="S33" s="1"/>
      <c r="T33" s="1"/>
      <c r="U33" s="40"/>
      <c r="V33" s="40"/>
      <c r="W33" s="40"/>
      <c r="X33" s="40"/>
      <c r="Y33" s="40"/>
      <c r="Z33" s="40"/>
      <c r="AA33" s="40"/>
      <c r="AB33" s="40"/>
      <c r="AC33" s="40"/>
      <c r="AD33" s="1"/>
      <c r="AE33" s="27"/>
      <c r="AN33" s="43"/>
      <c r="AO33" s="43"/>
      <c r="AP33" s="43"/>
      <c r="AQ33" s="43"/>
      <c r="AR33" s="43"/>
      <c r="AS33" s="43"/>
      <c r="AT33" s="42"/>
      <c r="AU33" s="42"/>
      <c r="AV33" s="42"/>
      <c r="AW33" s="4"/>
    </row>
    <row r="34" spans="1:49" x14ac:dyDescent="0.25">
      <c r="A34" s="6">
        <v>13</v>
      </c>
      <c r="B34" s="11">
        <v>10.1</v>
      </c>
      <c r="C34" s="7">
        <v>42</v>
      </c>
      <c r="D34" s="4"/>
      <c r="E34" s="6">
        <v>12</v>
      </c>
      <c r="F34" s="44">
        <v>11.4</v>
      </c>
      <c r="G34" s="7">
        <v>55</v>
      </c>
      <c r="H34" s="1">
        <f t="shared" si="0"/>
        <v>129.96</v>
      </c>
      <c r="I34" s="1">
        <f t="shared" si="1"/>
        <v>3025</v>
      </c>
      <c r="J34" s="1">
        <f t="shared" si="2"/>
        <v>627</v>
      </c>
      <c r="K34" s="1">
        <f t="shared" si="3"/>
        <v>57.629913098939653</v>
      </c>
      <c r="L34" s="51">
        <f t="shared" si="4"/>
        <v>-2.6299130989396531</v>
      </c>
      <c r="M34" s="1">
        <f t="shared" si="5"/>
        <v>6.9164429079743694</v>
      </c>
      <c r="N34" s="1">
        <f t="shared" si="6"/>
        <v>2.6299130989396531</v>
      </c>
      <c r="O34" s="1">
        <f t="shared" si="7"/>
        <v>4.7816601798902784E-2</v>
      </c>
      <c r="P34" s="1"/>
      <c r="Q34" s="1"/>
      <c r="R34" s="1"/>
      <c r="S34" s="1"/>
      <c r="T34" s="1"/>
      <c r="U34" s="40"/>
      <c r="V34" s="40"/>
      <c r="W34" s="40"/>
      <c r="X34" s="40"/>
      <c r="Y34" s="40"/>
      <c r="Z34" s="40"/>
      <c r="AA34" s="40"/>
      <c r="AB34" s="40"/>
      <c r="AC34" s="40"/>
      <c r="AD34" s="1"/>
      <c r="AE34" s="27"/>
      <c r="AN34" s="33"/>
      <c r="AO34" s="33"/>
      <c r="AP34" s="33"/>
      <c r="AQ34" s="33"/>
      <c r="AR34" s="33"/>
      <c r="AS34" s="33"/>
      <c r="AT34" s="42"/>
      <c r="AU34" s="42"/>
      <c r="AV34" s="42"/>
      <c r="AW34" s="4"/>
    </row>
    <row r="35" spans="1:49" ht="15" customHeight="1" x14ac:dyDescent="0.25">
      <c r="A35" s="6">
        <v>14</v>
      </c>
      <c r="B35" s="11">
        <v>13.9</v>
      </c>
      <c r="C35" s="7">
        <v>75</v>
      </c>
      <c r="D35" s="4"/>
      <c r="E35" s="6">
        <v>13</v>
      </c>
      <c r="F35" s="44">
        <v>10.1</v>
      </c>
      <c r="G35" s="7">
        <v>42</v>
      </c>
      <c r="H35" s="1">
        <f t="shared" si="0"/>
        <v>102.00999999999999</v>
      </c>
      <c r="I35" s="1">
        <f t="shared" si="1"/>
        <v>1764</v>
      </c>
      <c r="J35" s="1">
        <f t="shared" si="2"/>
        <v>424.2</v>
      </c>
      <c r="K35" s="1">
        <f t="shared" si="3"/>
        <v>51.54306186717691</v>
      </c>
      <c r="L35" s="51">
        <f t="shared" si="4"/>
        <v>-9.5430618671769096</v>
      </c>
      <c r="M35" s="1">
        <f t="shared" si="5"/>
        <v>91.070029800766051</v>
      </c>
      <c r="N35" s="1">
        <f t="shared" si="6"/>
        <v>9.5430618671769096</v>
      </c>
      <c r="O35" s="1">
        <f t="shared" si="7"/>
        <v>0.22721575874230737</v>
      </c>
      <c r="P35" s="1"/>
      <c r="Q35" s="1"/>
      <c r="R35" s="1"/>
      <c r="S35" s="1"/>
      <c r="T35" s="1"/>
      <c r="U35" s="40"/>
      <c r="V35" s="40"/>
      <c r="W35" s="40"/>
      <c r="X35" s="40"/>
      <c r="Y35" s="40"/>
      <c r="Z35" s="40"/>
      <c r="AA35" s="40"/>
      <c r="AB35" s="40"/>
      <c r="AC35" s="40"/>
      <c r="AD35" s="1"/>
      <c r="AE35" s="27"/>
      <c r="AN35" s="33"/>
      <c r="AO35" s="33"/>
      <c r="AP35" s="33"/>
      <c r="AQ35" s="33"/>
      <c r="AR35" s="33"/>
      <c r="AS35" s="33"/>
      <c r="AT35" s="42"/>
      <c r="AU35" s="42"/>
      <c r="AV35" s="42"/>
      <c r="AW35" s="4"/>
    </row>
    <row r="36" spans="1:49" x14ac:dyDescent="0.25">
      <c r="A36" s="6">
        <v>15</v>
      </c>
      <c r="B36" s="11">
        <v>11.8</v>
      </c>
      <c r="C36" s="7">
        <v>48</v>
      </c>
      <c r="D36" s="4"/>
      <c r="E36" s="6">
        <v>14</v>
      </c>
      <c r="F36" s="44">
        <v>13.9</v>
      </c>
      <c r="G36" s="7">
        <v>75</v>
      </c>
      <c r="H36" s="1">
        <f t="shared" si="0"/>
        <v>193.21</v>
      </c>
      <c r="I36" s="1">
        <f t="shared" si="1"/>
        <v>5625</v>
      </c>
      <c r="J36" s="1">
        <f t="shared" si="2"/>
        <v>1042.5</v>
      </c>
      <c r="K36" s="1">
        <f t="shared" si="3"/>
        <v>69.335396236944916</v>
      </c>
      <c r="L36" s="51">
        <f t="shared" si="4"/>
        <v>5.6646037630550836</v>
      </c>
      <c r="M36" s="1">
        <f t="shared" si="5"/>
        <v>32.087735792417817</v>
      </c>
      <c r="N36" s="1">
        <f t="shared" si="6"/>
        <v>5.6646037630550836</v>
      </c>
      <c r="O36" s="1">
        <f t="shared" si="7"/>
        <v>7.5528050174067787E-2</v>
      </c>
      <c r="P36" s="1"/>
      <c r="Q36" s="1"/>
      <c r="R36" s="1"/>
      <c r="S36" s="1"/>
      <c r="T36" s="1"/>
      <c r="U36" s="40"/>
      <c r="V36" s="40"/>
      <c r="W36" s="40"/>
      <c r="X36" s="40"/>
      <c r="Y36" s="40"/>
      <c r="Z36" s="40"/>
      <c r="AA36" s="40"/>
      <c r="AB36" s="40"/>
      <c r="AC36" s="40"/>
      <c r="AD36" s="1"/>
      <c r="AE36" s="27"/>
      <c r="AN36" s="33"/>
      <c r="AO36" s="33"/>
      <c r="AP36" s="33"/>
      <c r="AQ36" s="33"/>
      <c r="AR36" s="33"/>
      <c r="AS36" s="33"/>
      <c r="AT36" s="42"/>
      <c r="AU36" s="42"/>
      <c r="AV36" s="42"/>
      <c r="AW36" s="4"/>
    </row>
    <row r="37" spans="1:49" ht="15" customHeight="1" x14ac:dyDescent="0.25">
      <c r="A37" s="6">
        <v>16</v>
      </c>
      <c r="B37" s="11">
        <v>5.4</v>
      </c>
      <c r="C37" s="7">
        <v>28</v>
      </c>
      <c r="D37" s="4"/>
      <c r="E37" s="6">
        <v>15</v>
      </c>
      <c r="F37" s="44">
        <v>11.8</v>
      </c>
      <c r="G37" s="7">
        <v>48</v>
      </c>
      <c r="H37" s="1">
        <f t="shared" si="0"/>
        <v>139.24</v>
      </c>
      <c r="I37" s="1">
        <f t="shared" si="1"/>
        <v>2304</v>
      </c>
      <c r="J37" s="1">
        <f t="shared" si="2"/>
        <v>566.40000000000009</v>
      </c>
      <c r="K37" s="1">
        <f t="shared" si="3"/>
        <v>59.502790401020498</v>
      </c>
      <c r="L37" s="51">
        <f t="shared" si="4"/>
        <v>-11.502790401020498</v>
      </c>
      <c r="M37" s="1">
        <f t="shared" si="5"/>
        <v>132.3141870098093</v>
      </c>
      <c r="N37" s="1">
        <f t="shared" si="6"/>
        <v>11.502790401020498</v>
      </c>
      <c r="O37" s="1">
        <f t="shared" si="7"/>
        <v>0.23964146668792705</v>
      </c>
      <c r="P37" s="1"/>
      <c r="Q37" s="1"/>
      <c r="R37" s="1"/>
      <c r="S37" s="1"/>
      <c r="T37" s="1"/>
      <c r="U37" s="40"/>
      <c r="V37" s="40"/>
      <c r="W37" s="40"/>
      <c r="X37" s="40"/>
      <c r="Y37" s="40"/>
      <c r="Z37" s="40"/>
      <c r="AA37" s="40"/>
      <c r="AB37" s="40"/>
      <c r="AC37" s="40"/>
      <c r="AD37" s="1"/>
      <c r="AE37" s="27"/>
      <c r="AN37" s="42"/>
      <c r="AO37" s="42"/>
      <c r="AP37" s="42"/>
      <c r="AQ37" s="42"/>
      <c r="AR37" s="42"/>
      <c r="AS37" s="42"/>
      <c r="AT37" s="42"/>
      <c r="AU37" s="42"/>
      <c r="AV37" s="42"/>
      <c r="AW37" s="4"/>
    </row>
    <row r="38" spans="1:49" ht="15" customHeight="1" x14ac:dyDescent="0.25">
      <c r="A38" s="6">
        <v>17</v>
      </c>
      <c r="B38" s="11">
        <v>4.8</v>
      </c>
      <c r="C38" s="7">
        <v>25</v>
      </c>
      <c r="D38" s="4"/>
      <c r="E38" s="6">
        <v>16</v>
      </c>
      <c r="F38" s="44">
        <v>5.4</v>
      </c>
      <c r="G38" s="7">
        <v>28</v>
      </c>
      <c r="H38" s="1">
        <f t="shared" si="0"/>
        <v>29.160000000000004</v>
      </c>
      <c r="I38" s="1">
        <f t="shared" si="1"/>
        <v>784</v>
      </c>
      <c r="J38" s="1">
        <f t="shared" si="2"/>
        <v>151.20000000000002</v>
      </c>
      <c r="K38" s="1">
        <f t="shared" si="3"/>
        <v>29.536753567727018</v>
      </c>
      <c r="L38" s="51">
        <f t="shared" si="4"/>
        <v>-1.5367535677270183</v>
      </c>
      <c r="M38" s="1">
        <f t="shared" si="5"/>
        <v>2.3616115279217196</v>
      </c>
      <c r="N38" s="1">
        <f t="shared" si="6"/>
        <v>1.5367535677270183</v>
      </c>
      <c r="O38" s="1">
        <f t="shared" si="7"/>
        <v>5.4884055990250653E-2</v>
      </c>
      <c r="P38" s="1"/>
      <c r="Q38" s="1"/>
      <c r="R38" s="1"/>
      <c r="S38" s="1"/>
      <c r="T38" s="1"/>
      <c r="U38" s="40"/>
      <c r="V38" s="40"/>
      <c r="W38" s="40"/>
      <c r="X38" s="40"/>
      <c r="Y38" s="40"/>
      <c r="Z38" s="40"/>
      <c r="AA38" s="40"/>
      <c r="AB38" s="40"/>
      <c r="AC38" s="40"/>
      <c r="AD38" s="1"/>
      <c r="AE38" s="27"/>
      <c r="AN38" s="43"/>
      <c r="AO38" s="43"/>
      <c r="AP38" s="43"/>
      <c r="AQ38" s="43"/>
      <c r="AR38" s="43"/>
      <c r="AS38" s="43"/>
      <c r="AT38" s="43"/>
      <c r="AU38" s="43"/>
      <c r="AV38" s="43"/>
      <c r="AW38" s="4"/>
    </row>
    <row r="39" spans="1:49" x14ac:dyDescent="0.25">
      <c r="A39" s="6">
        <v>18</v>
      </c>
      <c r="B39" s="11">
        <v>10.4</v>
      </c>
      <c r="C39" s="7">
        <v>53</v>
      </c>
      <c r="D39" s="4"/>
      <c r="E39" s="6">
        <v>17</v>
      </c>
      <c r="F39" s="44">
        <v>4.8</v>
      </c>
      <c r="G39" s="7">
        <v>25</v>
      </c>
      <c r="H39" s="1">
        <f t="shared" si="0"/>
        <v>23.04</v>
      </c>
      <c r="I39" s="1">
        <f t="shared" si="1"/>
        <v>625</v>
      </c>
      <c r="J39" s="1">
        <f t="shared" si="2"/>
        <v>120</v>
      </c>
      <c r="K39" s="1">
        <f t="shared" si="3"/>
        <v>26.727437614605751</v>
      </c>
      <c r="L39" s="51">
        <f t="shared" si="4"/>
        <v>-1.7274376146057513</v>
      </c>
      <c r="M39" s="1">
        <f t="shared" si="5"/>
        <v>2.9840407123548083</v>
      </c>
      <c r="N39" s="1">
        <f t="shared" si="6"/>
        <v>1.7274376146057513</v>
      </c>
      <c r="O39" s="1">
        <f t="shared" si="7"/>
        <v>6.9097504584230057E-2</v>
      </c>
      <c r="P39" s="1"/>
      <c r="Q39" s="1"/>
      <c r="R39" s="1"/>
      <c r="S39" s="1"/>
      <c r="T39" s="1"/>
      <c r="U39" s="40"/>
      <c r="V39" s="40"/>
      <c r="W39" s="40"/>
      <c r="X39" s="40"/>
      <c r="Y39" s="40"/>
      <c r="Z39" s="40"/>
      <c r="AA39" s="40"/>
      <c r="AB39" s="40"/>
      <c r="AC39" s="40"/>
      <c r="AD39" s="1"/>
      <c r="AE39" s="27"/>
      <c r="AN39" s="33"/>
      <c r="AO39" s="33"/>
      <c r="AP39" s="33"/>
      <c r="AQ39" s="33"/>
      <c r="AR39" s="33"/>
      <c r="AS39" s="33"/>
      <c r="AT39" s="33"/>
      <c r="AU39" s="33"/>
      <c r="AV39" s="33"/>
      <c r="AW39" s="4"/>
    </row>
    <row r="40" spans="1:49" x14ac:dyDescent="0.25">
      <c r="A40" s="6">
        <v>19</v>
      </c>
      <c r="B40" s="11">
        <v>10.3</v>
      </c>
      <c r="C40" s="7">
        <v>60</v>
      </c>
      <c r="D40" s="4"/>
      <c r="E40" s="6">
        <v>18</v>
      </c>
      <c r="F40" s="44">
        <v>10.4</v>
      </c>
      <c r="G40" s="7">
        <v>53</v>
      </c>
      <c r="H40" s="1">
        <f t="shared" si="0"/>
        <v>108.16000000000001</v>
      </c>
      <c r="I40" s="1">
        <f t="shared" si="1"/>
        <v>2809</v>
      </c>
      <c r="J40" s="1">
        <f t="shared" si="2"/>
        <v>551.20000000000005</v>
      </c>
      <c r="K40" s="1">
        <f t="shared" si="3"/>
        <v>52.947719843737545</v>
      </c>
      <c r="L40" s="51">
        <f t="shared" si="4"/>
        <v>5.228015626245508E-2</v>
      </c>
      <c r="M40" s="1">
        <f t="shared" si="5"/>
        <v>2.733214738826721E-3</v>
      </c>
      <c r="N40" s="1">
        <f t="shared" si="6"/>
        <v>5.228015626245508E-2</v>
      </c>
      <c r="O40" s="1">
        <f t="shared" si="7"/>
        <v>9.8641804268783176E-4</v>
      </c>
      <c r="P40" s="1"/>
      <c r="Q40" s="1"/>
      <c r="R40" s="1"/>
      <c r="S40" s="1"/>
      <c r="T40" s="1"/>
      <c r="U40" s="40"/>
      <c r="V40" s="40"/>
      <c r="W40" s="40"/>
      <c r="X40" s="40"/>
      <c r="Y40" s="40"/>
      <c r="Z40" s="40"/>
      <c r="AA40" s="40"/>
      <c r="AB40" s="40"/>
      <c r="AC40" s="40"/>
      <c r="AD40" s="1"/>
      <c r="AE40" s="27"/>
      <c r="AN40" s="33"/>
      <c r="AO40" s="33"/>
      <c r="AP40" s="33"/>
      <c r="AQ40" s="33"/>
      <c r="AR40" s="33"/>
      <c r="AS40" s="33"/>
      <c r="AT40" s="33"/>
      <c r="AU40" s="33"/>
      <c r="AV40" s="33"/>
      <c r="AW40" s="4"/>
    </row>
    <row r="41" spans="1:49" x14ac:dyDescent="0.25">
      <c r="A41" s="6">
        <v>20</v>
      </c>
      <c r="B41" s="11">
        <v>3.7</v>
      </c>
      <c r="C41" s="7">
        <v>29</v>
      </c>
      <c r="D41" s="4"/>
      <c r="E41" s="6">
        <v>19</v>
      </c>
      <c r="F41" s="44">
        <v>10.3</v>
      </c>
      <c r="G41" s="7">
        <v>60</v>
      </c>
      <c r="H41" s="1">
        <f t="shared" si="0"/>
        <v>106.09000000000002</v>
      </c>
      <c r="I41" s="1">
        <f t="shared" si="1"/>
        <v>3600</v>
      </c>
      <c r="J41" s="1">
        <f t="shared" si="2"/>
        <v>618</v>
      </c>
      <c r="K41" s="1">
        <f t="shared" si="3"/>
        <v>52.479500518217336</v>
      </c>
      <c r="L41" s="51">
        <f t="shared" si="4"/>
        <v>7.5204994817826645</v>
      </c>
      <c r="M41" s="1">
        <f t="shared" si="5"/>
        <v>56.557912455493323</v>
      </c>
      <c r="N41" s="1">
        <f t="shared" si="6"/>
        <v>7.5204994817826645</v>
      </c>
      <c r="O41" s="1">
        <f t="shared" si="7"/>
        <v>0.12534165802971106</v>
      </c>
      <c r="P41" s="1"/>
      <c r="Q41" s="1"/>
      <c r="R41" s="1"/>
      <c r="S41" s="1"/>
      <c r="T41" s="1"/>
      <c r="U41" s="40"/>
      <c r="V41" s="40"/>
      <c r="W41" s="40"/>
      <c r="X41" s="40"/>
      <c r="Y41" s="40"/>
      <c r="Z41" s="40"/>
      <c r="AA41" s="40"/>
      <c r="AB41" s="40"/>
      <c r="AC41" s="40"/>
      <c r="AD41" s="1"/>
      <c r="AE41" s="27"/>
      <c r="AN41" s="42"/>
      <c r="AO41" s="42"/>
      <c r="AP41" s="42"/>
      <c r="AQ41" s="42"/>
      <c r="AR41" s="42"/>
      <c r="AS41" s="42"/>
      <c r="AT41" s="42"/>
      <c r="AU41" s="42"/>
      <c r="AV41" s="42"/>
      <c r="AW41" s="4"/>
    </row>
    <row r="42" spans="1:49" x14ac:dyDescent="0.25">
      <c r="A42" s="6">
        <v>21</v>
      </c>
      <c r="B42" s="11">
        <v>10.3</v>
      </c>
      <c r="C42" s="7">
        <v>60</v>
      </c>
      <c r="D42" s="4"/>
      <c r="E42" s="6">
        <v>20</v>
      </c>
      <c r="F42" s="44">
        <v>3.7</v>
      </c>
      <c r="G42" s="7">
        <v>29</v>
      </c>
      <c r="H42" s="1">
        <f t="shared" si="0"/>
        <v>13.690000000000001</v>
      </c>
      <c r="I42" s="1">
        <f t="shared" si="1"/>
        <v>841</v>
      </c>
      <c r="J42" s="1">
        <f t="shared" si="2"/>
        <v>107.30000000000001</v>
      </c>
      <c r="K42" s="1">
        <f t="shared" si="3"/>
        <v>21.577025033883437</v>
      </c>
      <c r="L42" s="51">
        <f t="shared" si="4"/>
        <v>7.4229749661165627</v>
      </c>
      <c r="M42" s="1">
        <f t="shared" si="5"/>
        <v>55.100557347593188</v>
      </c>
      <c r="N42" s="1">
        <f t="shared" si="6"/>
        <v>7.4229749661165627</v>
      </c>
      <c r="O42" s="1">
        <f t="shared" si="7"/>
        <v>0.25596465400401941</v>
      </c>
      <c r="P42" s="1"/>
      <c r="Q42" s="1"/>
      <c r="R42" s="1"/>
      <c r="S42" s="1"/>
      <c r="T42" s="1"/>
      <c r="U42" s="40"/>
      <c r="V42" s="40"/>
      <c r="W42" s="40"/>
      <c r="X42" s="40"/>
      <c r="Y42" s="40"/>
      <c r="Z42" s="40"/>
      <c r="AA42" s="40"/>
      <c r="AB42" s="40"/>
      <c r="AC42" s="40"/>
      <c r="AD42" s="1"/>
      <c r="AE42" s="27"/>
      <c r="AN42" s="42"/>
      <c r="AO42" s="42"/>
      <c r="AP42" s="42"/>
      <c r="AQ42" s="42"/>
      <c r="AR42" s="42"/>
      <c r="AS42" s="42"/>
      <c r="AT42" s="42"/>
      <c r="AU42" s="42"/>
      <c r="AV42" s="42"/>
      <c r="AW42" s="4"/>
    </row>
    <row r="43" spans="1:49" x14ac:dyDescent="0.25">
      <c r="A43" s="6">
        <v>22</v>
      </c>
      <c r="B43" s="11">
        <v>11</v>
      </c>
      <c r="C43" s="7">
        <v>55</v>
      </c>
      <c r="D43" s="4"/>
      <c r="E43" s="6">
        <v>21</v>
      </c>
      <c r="F43" s="44">
        <v>10.3</v>
      </c>
      <c r="G43" s="7">
        <v>60</v>
      </c>
      <c r="H43" s="1">
        <f t="shared" si="0"/>
        <v>106.09000000000002</v>
      </c>
      <c r="I43" s="1">
        <f t="shared" si="1"/>
        <v>3600</v>
      </c>
      <c r="J43" s="1">
        <f t="shared" si="2"/>
        <v>618</v>
      </c>
      <c r="K43" s="1">
        <f t="shared" si="3"/>
        <v>52.479500518217336</v>
      </c>
      <c r="L43" s="51">
        <f t="shared" si="4"/>
        <v>7.5204994817826645</v>
      </c>
      <c r="M43" s="1">
        <f t="shared" si="5"/>
        <v>56.557912455493323</v>
      </c>
      <c r="N43" s="1">
        <f t="shared" si="6"/>
        <v>7.5204994817826645</v>
      </c>
      <c r="O43" s="1">
        <f t="shared" si="7"/>
        <v>0.12534165802971106</v>
      </c>
      <c r="P43" s="1"/>
      <c r="Q43" s="1"/>
      <c r="R43" s="1"/>
      <c r="S43" s="1"/>
      <c r="T43" s="1"/>
      <c r="U43" s="40"/>
      <c r="V43" s="40"/>
      <c r="W43" s="40"/>
      <c r="X43" s="40"/>
      <c r="Y43" s="40"/>
      <c r="Z43" s="40"/>
      <c r="AA43" s="40"/>
      <c r="AB43" s="40"/>
      <c r="AC43" s="40"/>
      <c r="AD43" s="1"/>
      <c r="AE43" s="27"/>
      <c r="AN43" s="42"/>
      <c r="AO43" s="42"/>
      <c r="AP43" s="42"/>
      <c r="AQ43" s="42"/>
      <c r="AR43" s="42"/>
      <c r="AS43" s="42"/>
      <c r="AT43" s="42"/>
      <c r="AU43" s="42"/>
      <c r="AV43" s="42"/>
      <c r="AW43" s="4"/>
    </row>
    <row r="44" spans="1:49" x14ac:dyDescent="0.25">
      <c r="A44" s="6">
        <v>23</v>
      </c>
      <c r="B44" s="11">
        <v>14.7</v>
      </c>
      <c r="C44" s="7">
        <v>79</v>
      </c>
      <c r="D44" s="4"/>
      <c r="E44" s="6">
        <v>22</v>
      </c>
      <c r="F44" s="44">
        <v>11</v>
      </c>
      <c r="G44" s="7">
        <v>55</v>
      </c>
      <c r="H44" s="1">
        <f t="shared" si="0"/>
        <v>121</v>
      </c>
      <c r="I44" s="1">
        <f t="shared" si="1"/>
        <v>3025</v>
      </c>
      <c r="J44" s="1">
        <f t="shared" si="2"/>
        <v>605</v>
      </c>
      <c r="K44" s="1">
        <f t="shared" si="3"/>
        <v>55.757035796858808</v>
      </c>
      <c r="L44" s="51">
        <f t="shared" si="4"/>
        <v>-0.7570357968588084</v>
      </c>
      <c r="M44" s="1">
        <f t="shared" si="5"/>
        <v>0.57310319772565099</v>
      </c>
      <c r="N44" s="1">
        <f t="shared" si="6"/>
        <v>0.7570357968588084</v>
      </c>
      <c r="O44" s="1">
        <f t="shared" si="7"/>
        <v>1.3764287215614698E-2</v>
      </c>
      <c r="P44" s="1"/>
      <c r="Q44" s="1"/>
      <c r="R44" s="1"/>
      <c r="S44" s="1"/>
      <c r="T44" s="1"/>
      <c r="U44" s="40"/>
      <c r="V44" s="40"/>
      <c r="W44" s="40"/>
      <c r="X44" s="40"/>
      <c r="Y44" s="40"/>
      <c r="Z44" s="40"/>
      <c r="AA44" s="40"/>
      <c r="AB44" s="40"/>
      <c r="AC44" s="40"/>
      <c r="AD44" s="1"/>
      <c r="AE44" s="27"/>
      <c r="AN44" s="42"/>
      <c r="AO44" s="42"/>
      <c r="AP44" s="42"/>
      <c r="AQ44" s="42"/>
      <c r="AR44" s="42"/>
      <c r="AS44" s="42"/>
      <c r="AT44" s="42"/>
      <c r="AU44" s="42"/>
      <c r="AV44" s="42"/>
      <c r="AW44" s="4"/>
    </row>
    <row r="45" spans="1:49" ht="15.75" thickBot="1" x14ac:dyDescent="0.3">
      <c r="A45" s="8">
        <v>24</v>
      </c>
      <c r="B45" s="5">
        <v>3.1</v>
      </c>
      <c r="C45" s="9">
        <v>27</v>
      </c>
      <c r="D45" s="4"/>
      <c r="E45" s="6">
        <v>23</v>
      </c>
      <c r="F45" s="44">
        <v>14.7</v>
      </c>
      <c r="G45" s="7">
        <v>79</v>
      </c>
      <c r="H45" s="1">
        <f t="shared" si="0"/>
        <v>216.08999999999997</v>
      </c>
      <c r="I45" s="1">
        <f t="shared" si="1"/>
        <v>6241</v>
      </c>
      <c r="J45" s="1">
        <f t="shared" si="2"/>
        <v>1161.3</v>
      </c>
      <c r="K45" s="1">
        <f t="shared" si="3"/>
        <v>73.081150841106592</v>
      </c>
      <c r="L45" s="51">
        <f t="shared" si="4"/>
        <v>5.9188491588934085</v>
      </c>
      <c r="M45" s="1">
        <f t="shared" si="5"/>
        <v>35.032775365733208</v>
      </c>
      <c r="N45" s="1">
        <f t="shared" si="6"/>
        <v>5.9188491588934085</v>
      </c>
      <c r="O45" s="1">
        <f t="shared" si="7"/>
        <v>7.4922141251815302E-2</v>
      </c>
      <c r="P45" s="1"/>
      <c r="Q45" s="1"/>
      <c r="R45" s="1"/>
      <c r="S45" s="1"/>
      <c r="T45" s="1"/>
      <c r="U45" s="40"/>
      <c r="V45" s="40"/>
      <c r="W45" s="40"/>
      <c r="X45" s="40"/>
      <c r="Y45" s="40"/>
      <c r="Z45" s="40"/>
      <c r="AA45" s="40"/>
      <c r="AB45" s="40"/>
      <c r="AC45" s="40"/>
      <c r="AD45" s="1"/>
      <c r="AE45" s="27"/>
      <c r="AN45" s="42"/>
      <c r="AO45" s="42"/>
      <c r="AP45" s="42"/>
      <c r="AQ45" s="42"/>
      <c r="AR45" s="42"/>
      <c r="AS45" s="42"/>
      <c r="AT45" s="42"/>
      <c r="AU45" s="42"/>
      <c r="AV45" s="42"/>
      <c r="AW45" s="4"/>
    </row>
    <row r="46" spans="1:49" ht="15.75" thickBot="1" x14ac:dyDescent="0.3">
      <c r="D46" s="4"/>
      <c r="E46" s="8">
        <v>24</v>
      </c>
      <c r="F46" s="46">
        <v>4.0999999999999996</v>
      </c>
      <c r="G46" s="9">
        <v>28</v>
      </c>
      <c r="H46" s="1">
        <f t="shared" si="0"/>
        <v>16.809999999999999</v>
      </c>
      <c r="I46" s="1">
        <f t="shared" si="1"/>
        <v>784</v>
      </c>
      <c r="J46" s="1">
        <f t="shared" si="2"/>
        <v>114.79999999999998</v>
      </c>
      <c r="K46" s="1">
        <f t="shared" si="3"/>
        <v>23.449902335964278</v>
      </c>
      <c r="L46" s="51">
        <f t="shared" si="4"/>
        <v>4.5500976640357216</v>
      </c>
      <c r="M46" s="1">
        <f t="shared" si="5"/>
        <v>20.703388752263329</v>
      </c>
      <c r="N46" s="1">
        <f t="shared" si="6"/>
        <v>4.5500976640357216</v>
      </c>
      <c r="O46" s="1">
        <f t="shared" si="7"/>
        <v>0.16250348800127576</v>
      </c>
      <c r="P46" s="1"/>
      <c r="Q46" s="1"/>
      <c r="R46" s="1"/>
      <c r="S46" s="1"/>
      <c r="T46" s="1"/>
      <c r="U46" s="40"/>
      <c r="V46" s="40"/>
      <c r="W46" s="40"/>
      <c r="X46" s="40"/>
      <c r="Y46" s="40"/>
      <c r="Z46" s="40"/>
      <c r="AA46" s="40"/>
      <c r="AB46" s="40"/>
      <c r="AC46" s="40"/>
      <c r="AD46" s="1"/>
      <c r="AE46" s="27"/>
      <c r="AN46" s="43"/>
      <c r="AO46" s="43"/>
      <c r="AP46" s="43"/>
      <c r="AQ46" s="42"/>
      <c r="AR46" s="42"/>
      <c r="AS46" s="42"/>
      <c r="AT46" s="42"/>
      <c r="AU46" s="42"/>
      <c r="AV46" s="42"/>
      <c r="AW46" s="4"/>
    </row>
    <row r="47" spans="1:49" x14ac:dyDescent="0.25">
      <c r="D47" s="4"/>
      <c r="E47" s="52" t="s">
        <v>56</v>
      </c>
      <c r="F47" s="53">
        <f t="shared" ref="F47:K47" si="8">SUM(F23:F46)</f>
        <v>201.6</v>
      </c>
      <c r="G47" s="54">
        <f t="shared" si="8"/>
        <v>1046</v>
      </c>
      <c r="H47" s="55">
        <f t="shared" si="8"/>
        <v>2027.9199999999998</v>
      </c>
      <c r="I47" s="55">
        <f t="shared" si="8"/>
        <v>53626</v>
      </c>
      <c r="J47" s="55">
        <f t="shared" si="8"/>
        <v>10352.5</v>
      </c>
      <c r="K47" s="53">
        <f t="shared" si="8"/>
        <v>1046.0000000000002</v>
      </c>
      <c r="L47" s="56"/>
      <c r="M47" s="53">
        <f>SUM(M23:M46)</f>
        <v>705.05047636131712</v>
      </c>
      <c r="N47" s="55">
        <f>SUM(N23:N46)</f>
        <v>107.67515745834331</v>
      </c>
      <c r="O47" s="55">
        <f>SUM(O23:O46)</f>
        <v>2.6608707805446841</v>
      </c>
      <c r="P47" s="1"/>
      <c r="Q47" s="1"/>
      <c r="R47" s="1"/>
      <c r="S47" s="1"/>
      <c r="T47" s="1"/>
      <c r="U47" s="40"/>
      <c r="V47" s="40"/>
      <c r="W47" s="40"/>
      <c r="X47" s="40"/>
      <c r="Y47" s="40"/>
      <c r="Z47" s="40"/>
      <c r="AA47" s="40"/>
      <c r="AB47" s="40"/>
      <c r="AC47" s="40"/>
      <c r="AD47" s="1"/>
      <c r="AE47" s="27"/>
      <c r="AN47" s="33"/>
      <c r="AO47" s="33"/>
      <c r="AP47" s="33"/>
      <c r="AQ47"/>
      <c r="AR47"/>
      <c r="AS47"/>
      <c r="AT47"/>
      <c r="AU47"/>
      <c r="AV47"/>
    </row>
    <row r="48" spans="1:49" x14ac:dyDescent="0.25">
      <c r="D48" s="4"/>
      <c r="E48" s="2"/>
      <c r="F48" s="1"/>
      <c r="G48" s="34"/>
      <c r="H48" s="34"/>
      <c r="I48" s="34"/>
      <c r="J48" s="34"/>
      <c r="K48" s="34"/>
      <c r="L48" s="34"/>
      <c r="M48" s="34"/>
      <c r="N48" s="34"/>
      <c r="O48" s="34"/>
      <c r="P48" s="1"/>
      <c r="Q48" s="1"/>
      <c r="R48" s="1"/>
      <c r="S48" s="1"/>
      <c r="T48" s="1"/>
      <c r="U48" s="40"/>
      <c r="V48" s="40"/>
      <c r="W48" s="40"/>
      <c r="X48" s="40"/>
      <c r="Y48" s="40"/>
      <c r="Z48" s="40"/>
      <c r="AA48" s="40"/>
      <c r="AB48" s="40"/>
      <c r="AC48" s="40"/>
      <c r="AD48" s="1"/>
      <c r="AE48" s="27"/>
      <c r="AN48" s="33"/>
      <c r="AO48" s="33"/>
      <c r="AP48" s="33"/>
      <c r="AQ48"/>
      <c r="AR48"/>
      <c r="AS48"/>
      <c r="AT48"/>
      <c r="AU48"/>
      <c r="AV48"/>
    </row>
    <row r="49" spans="4:48" x14ac:dyDescent="0.25">
      <c r="D49" s="4"/>
      <c r="E49" s="2"/>
      <c r="F49" s="1"/>
      <c r="G49" s="34"/>
      <c r="H49" s="34"/>
      <c r="I49" s="34"/>
      <c r="J49" s="34"/>
      <c r="K49" s="34"/>
      <c r="L49" s="34"/>
      <c r="M49" s="34"/>
      <c r="N49" s="34"/>
      <c r="O49" s="34"/>
      <c r="P49" s="1"/>
      <c r="Q49" s="1"/>
      <c r="R49" s="1"/>
      <c r="S49" s="1"/>
      <c r="T49" s="1"/>
      <c r="U49" s="40"/>
      <c r="V49" s="40"/>
      <c r="W49" s="40"/>
      <c r="X49" s="40"/>
      <c r="Y49" s="40"/>
      <c r="Z49" s="40"/>
      <c r="AA49" s="40"/>
      <c r="AB49" s="40"/>
      <c r="AC49" s="40"/>
      <c r="AD49" s="1"/>
      <c r="AE49" s="27"/>
      <c r="AN49" s="33"/>
      <c r="AO49" s="33"/>
      <c r="AP49" s="33"/>
      <c r="AQ49"/>
      <c r="AR49"/>
      <c r="AS49"/>
      <c r="AT49"/>
      <c r="AU49"/>
      <c r="AV49"/>
    </row>
    <row r="50" spans="4:48" x14ac:dyDescent="0.25">
      <c r="D50" s="4"/>
      <c r="E50" s="57" t="s">
        <v>61</v>
      </c>
      <c r="F50" s="3">
        <f>COUNT(F23:F46)</f>
        <v>24</v>
      </c>
      <c r="H50" s="34"/>
      <c r="I50" s="62" t="s">
        <v>68</v>
      </c>
      <c r="J50" s="35">
        <v>0.98</v>
      </c>
      <c r="K50" s="34"/>
      <c r="L50" s="34"/>
      <c r="M50" s="34"/>
      <c r="N50" s="34"/>
      <c r="O50" s="34"/>
      <c r="P50" s="1"/>
      <c r="Q50" s="1"/>
      <c r="R50" s="1"/>
      <c r="S50" s="1"/>
      <c r="T50" s="1"/>
      <c r="U50" s="40"/>
      <c r="V50" s="40"/>
      <c r="W50" s="40"/>
      <c r="X50" s="40"/>
      <c r="Y50" s="40"/>
      <c r="Z50" s="40"/>
      <c r="AA50" s="40"/>
      <c r="AB50" s="40"/>
      <c r="AC50" s="40"/>
      <c r="AD50" s="1"/>
      <c r="AE50" s="27"/>
      <c r="AN50" s="33"/>
      <c r="AO50" s="33"/>
      <c r="AP50" s="33"/>
      <c r="AQ50"/>
      <c r="AR50"/>
      <c r="AS50"/>
      <c r="AT50"/>
      <c r="AU50"/>
      <c r="AV50"/>
    </row>
    <row r="51" spans="4:48" x14ac:dyDescent="0.25">
      <c r="D51" s="4"/>
      <c r="E51" s="57" t="s">
        <v>49</v>
      </c>
      <c r="F51" s="1">
        <f>H47-(POWER(F47,2)/F50)</f>
        <v>334.48</v>
      </c>
      <c r="G51" s="39"/>
      <c r="H51" s="39"/>
      <c r="I51" s="61" t="s">
        <v>69</v>
      </c>
      <c r="J51" s="35">
        <v>0.02</v>
      </c>
      <c r="K51" s="34"/>
      <c r="L51" s="34"/>
      <c r="M51" s="34"/>
      <c r="N51" s="34"/>
      <c r="O51" s="34"/>
      <c r="P51" s="1"/>
      <c r="Q51" s="1"/>
      <c r="R51" s="1"/>
      <c r="S51" s="1"/>
      <c r="T51" s="1"/>
      <c r="U51" s="40"/>
      <c r="V51" s="40"/>
      <c r="W51" s="40"/>
      <c r="X51" s="40"/>
      <c r="Y51" s="40"/>
      <c r="Z51" s="40"/>
      <c r="AA51" s="40"/>
      <c r="AB51" s="40"/>
      <c r="AC51" s="40"/>
      <c r="AD51" s="1"/>
      <c r="AE51" s="27"/>
      <c r="AN51" s="33"/>
      <c r="AO51" s="33"/>
      <c r="AP51" s="33"/>
      <c r="AQ51"/>
      <c r="AR51"/>
      <c r="AS51"/>
      <c r="AT51"/>
      <c r="AU51"/>
      <c r="AV51"/>
    </row>
    <row r="52" spans="4:48" x14ac:dyDescent="0.25">
      <c r="D52" s="4"/>
      <c r="E52" s="58" t="s">
        <v>50</v>
      </c>
      <c r="F52" s="1">
        <f>J47-(F47*G47)/F50</f>
        <v>1566.1000000000004</v>
      </c>
      <c r="G52" s="38"/>
      <c r="H52" s="38"/>
      <c r="I52" s="61" t="s">
        <v>70</v>
      </c>
      <c r="J52" s="34">
        <f>J51/2</f>
        <v>0.01</v>
      </c>
      <c r="K52" s="34"/>
      <c r="L52" s="34"/>
      <c r="M52" s="34"/>
      <c r="N52" s="34"/>
      <c r="O52" s="34"/>
      <c r="P52" s="1"/>
      <c r="Q52" s="1"/>
      <c r="R52" s="1"/>
      <c r="S52" s="1"/>
      <c r="T52" s="1"/>
      <c r="U52" s="40"/>
      <c r="V52" s="40"/>
      <c r="W52" s="40"/>
      <c r="X52" s="40"/>
      <c r="Y52" s="40"/>
      <c r="Z52" s="40"/>
      <c r="AA52" s="40"/>
      <c r="AB52" s="40"/>
      <c r="AC52" s="40"/>
      <c r="AD52" s="1"/>
      <c r="AE52" s="27"/>
      <c r="AN52" s="33"/>
      <c r="AO52" s="33"/>
      <c r="AP52" s="33"/>
      <c r="AQ52"/>
      <c r="AR52"/>
      <c r="AS52"/>
      <c r="AT52"/>
      <c r="AU52"/>
      <c r="AV52"/>
    </row>
    <row r="53" spans="4:48" x14ac:dyDescent="0.25">
      <c r="D53" s="4"/>
      <c r="E53" s="59" t="s">
        <v>51</v>
      </c>
      <c r="F53" s="1">
        <f>$F$52/$F$51</f>
        <v>4.6821932552021055</v>
      </c>
      <c r="G53" s="38"/>
      <c r="H53" s="38"/>
      <c r="I53" s="61" t="s">
        <v>71</v>
      </c>
      <c r="J53" s="34">
        <f>TINV(J52,F50-2)</f>
        <v>2.8187560606001436</v>
      </c>
      <c r="K53" s="34" t="s">
        <v>74</v>
      </c>
      <c r="L53" s="34"/>
      <c r="M53" s="34"/>
      <c r="N53" s="34"/>
      <c r="O53" s="34"/>
      <c r="P53" s="1"/>
      <c r="Q53" s="1"/>
      <c r="R53" s="1"/>
      <c r="S53" s="1"/>
      <c r="T53" s="1"/>
      <c r="U53" s="40"/>
      <c r="V53" s="40"/>
      <c r="W53" s="40"/>
      <c r="X53" s="40"/>
      <c r="Y53" s="40"/>
      <c r="Z53" s="40"/>
      <c r="AA53" s="40"/>
      <c r="AB53" s="40"/>
      <c r="AC53" s="40"/>
      <c r="AD53" s="1"/>
      <c r="AE53" s="27"/>
      <c r="AN53" s="33"/>
      <c r="AO53" s="33"/>
      <c r="AP53" s="33"/>
      <c r="AQ53"/>
      <c r="AR53"/>
      <c r="AS53"/>
      <c r="AT53"/>
      <c r="AU53"/>
      <c r="AV53"/>
    </row>
    <row r="54" spans="4:48" x14ac:dyDescent="0.25">
      <c r="D54" s="4"/>
      <c r="E54" s="59" t="s">
        <v>52</v>
      </c>
      <c r="F54" s="1">
        <f>F47/F50</f>
        <v>8.4</v>
      </c>
      <c r="G54" s="38"/>
      <c r="H54" s="38"/>
      <c r="I54" s="61"/>
      <c r="J54" s="34">
        <f>TINV(0.02,22)</f>
        <v>2.5083245528990807</v>
      </c>
      <c r="K54" s="34"/>
      <c r="L54" s="34"/>
      <c r="M54" s="34"/>
      <c r="N54" s="34"/>
      <c r="O54" s="34"/>
      <c r="P54" s="1"/>
      <c r="Q54" s="1"/>
      <c r="R54" s="1"/>
      <c r="S54" s="1"/>
      <c r="T54" s="1"/>
      <c r="U54" s="40"/>
      <c r="V54" s="40"/>
      <c r="W54" s="40"/>
      <c r="X54" s="40"/>
      <c r="Y54" s="40"/>
      <c r="Z54" s="40"/>
      <c r="AA54" s="40"/>
      <c r="AB54" s="40"/>
      <c r="AC54" s="40"/>
      <c r="AD54" s="1"/>
      <c r="AE54" s="27"/>
      <c r="AN54" s="33"/>
      <c r="AO54" s="33"/>
      <c r="AP54" s="33"/>
      <c r="AQ54"/>
      <c r="AR54"/>
      <c r="AS54"/>
      <c r="AT54"/>
      <c r="AU54"/>
      <c r="AV54"/>
    </row>
    <row r="55" spans="4:48" x14ac:dyDescent="0.25">
      <c r="D55" s="4"/>
      <c r="E55" s="59" t="s">
        <v>53</v>
      </c>
      <c r="F55" s="1">
        <f>G47/F50</f>
        <v>43.583333333333336</v>
      </c>
      <c r="G55" s="38"/>
      <c r="H55" s="38"/>
      <c r="I55" s="61" t="s">
        <v>72</v>
      </c>
      <c r="J55" s="34">
        <f>F53-(J53*F63)</f>
        <v>3.8096817136667323</v>
      </c>
      <c r="K55" s="34">
        <f>F53-(J54*F63)</f>
        <v>3.90577199870819</v>
      </c>
      <c r="L55" s="34"/>
      <c r="M55" s="34"/>
      <c r="N55" s="34"/>
      <c r="O55" s="34"/>
      <c r="P55" s="1"/>
      <c r="Q55" s="1"/>
      <c r="R55" s="1"/>
      <c r="S55" s="1"/>
      <c r="T55" s="1"/>
      <c r="U55" s="40"/>
      <c r="V55" s="40"/>
      <c r="W55" s="40"/>
      <c r="X55" s="40"/>
      <c r="Y55" s="40"/>
      <c r="Z55" s="40"/>
      <c r="AA55" s="40"/>
      <c r="AB55" s="40"/>
      <c r="AC55" s="40"/>
      <c r="AD55" s="1"/>
      <c r="AE55" s="27"/>
      <c r="AN55" s="33"/>
      <c r="AO55" s="33"/>
      <c r="AP55" s="33"/>
      <c r="AQ55"/>
      <c r="AR55"/>
      <c r="AS55"/>
      <c r="AT55"/>
      <c r="AU55"/>
      <c r="AV55"/>
    </row>
    <row r="56" spans="4:48" x14ac:dyDescent="0.25">
      <c r="D56" s="4"/>
      <c r="E56" s="59" t="s">
        <v>54</v>
      </c>
      <c r="F56" s="1">
        <f>$F$55-$F$53*$F$54</f>
        <v>4.252909989635647</v>
      </c>
      <c r="G56" s="38"/>
      <c r="H56" s="38"/>
      <c r="I56" s="61" t="s">
        <v>73</v>
      </c>
      <c r="J56" s="34">
        <f>F53+(J53*F63)</f>
        <v>5.5547047967374787</v>
      </c>
      <c r="K56" s="34">
        <f>F53+(J54*F63)</f>
        <v>5.4586145116960214</v>
      </c>
      <c r="L56" s="34"/>
      <c r="M56" s="34"/>
      <c r="N56" s="34"/>
      <c r="O56" s="34"/>
      <c r="P56" s="1"/>
      <c r="Q56" s="1"/>
      <c r="R56" s="1"/>
      <c r="S56" s="1"/>
      <c r="T56" s="1"/>
      <c r="U56" s="40"/>
      <c r="V56" s="40"/>
      <c r="W56" s="40"/>
      <c r="X56" s="40"/>
      <c r="Y56" s="40"/>
      <c r="Z56" s="40"/>
      <c r="AA56" s="40"/>
      <c r="AB56" s="40"/>
      <c r="AC56" s="40"/>
      <c r="AD56" s="1"/>
      <c r="AE56" s="27"/>
      <c r="AN56" s="33"/>
      <c r="AO56" s="33"/>
      <c r="AP56" s="33"/>
      <c r="AQ56"/>
      <c r="AR56"/>
      <c r="AS56"/>
      <c r="AT56"/>
      <c r="AU56"/>
      <c r="AV56"/>
    </row>
    <row r="57" spans="4:48" x14ac:dyDescent="0.25">
      <c r="D57" s="4"/>
      <c r="E57" s="59" t="s">
        <v>59</v>
      </c>
      <c r="F57" s="1">
        <f>M47</f>
        <v>705.05047636131712</v>
      </c>
      <c r="G57" s="38"/>
      <c r="H57" s="38"/>
      <c r="I57" s="38"/>
      <c r="J57" s="34"/>
      <c r="K57" s="34"/>
      <c r="L57" s="34"/>
      <c r="M57" s="34"/>
      <c r="N57" s="34"/>
      <c r="O57" s="34"/>
      <c r="P57" s="1"/>
      <c r="Q57" s="1"/>
      <c r="R57" s="1"/>
      <c r="S57" s="1"/>
      <c r="T57" s="1"/>
      <c r="U57" s="40"/>
      <c r="V57" s="40"/>
      <c r="W57" s="40"/>
      <c r="X57" s="40"/>
      <c r="Y57" s="40"/>
      <c r="Z57" s="40"/>
      <c r="AA57" s="40"/>
      <c r="AB57" s="40"/>
      <c r="AC57" s="40"/>
      <c r="AD57" s="1"/>
      <c r="AE57" s="27"/>
      <c r="AN57" s="33"/>
      <c r="AO57" s="33"/>
      <c r="AP57" s="33"/>
      <c r="AQ57"/>
      <c r="AR57"/>
      <c r="AS57"/>
      <c r="AT57"/>
      <c r="AU57"/>
      <c r="AV57"/>
    </row>
    <row r="58" spans="4:48" x14ac:dyDescent="0.25">
      <c r="D58" s="4"/>
      <c r="E58" s="59" t="s">
        <v>60</v>
      </c>
      <c r="F58" s="1">
        <f>M47/(F50-2)</f>
        <v>32.047748925514412</v>
      </c>
      <c r="G58" s="38"/>
      <c r="H58" s="38"/>
      <c r="I58" s="38"/>
      <c r="J58" s="34"/>
      <c r="K58" s="34"/>
      <c r="L58" s="34"/>
      <c r="M58" s="34"/>
      <c r="N58" s="34"/>
      <c r="O58" s="34"/>
      <c r="P58" s="1"/>
      <c r="Q58" s="1"/>
      <c r="R58" s="1"/>
      <c r="S58" s="1"/>
      <c r="T58" s="1"/>
      <c r="U58" s="40"/>
      <c r="V58" s="40"/>
      <c r="W58" s="40"/>
      <c r="X58" s="40"/>
      <c r="Y58" s="40"/>
      <c r="Z58" s="40"/>
      <c r="AA58" s="40"/>
      <c r="AB58" s="40"/>
      <c r="AC58" s="40"/>
      <c r="AD58" s="1"/>
      <c r="AE58" s="27"/>
      <c r="AN58" s="33"/>
      <c r="AO58" s="33"/>
      <c r="AP58" s="33"/>
      <c r="AQ58"/>
      <c r="AR58"/>
      <c r="AS58"/>
      <c r="AT58"/>
      <c r="AU58"/>
      <c r="AV58"/>
    </row>
    <row r="59" spans="4:48" x14ac:dyDescent="0.25">
      <c r="D59" s="4"/>
      <c r="E59" s="59" t="s">
        <v>62</v>
      </c>
      <c r="F59" s="1">
        <f>SQRT($F$58)</f>
        <v>5.6610731249043598</v>
      </c>
      <c r="G59" s="38"/>
      <c r="H59" s="38"/>
      <c r="I59" s="38"/>
      <c r="J59" s="34"/>
      <c r="K59" s="34"/>
      <c r="L59" s="34"/>
      <c r="M59" s="34"/>
      <c r="N59" s="34"/>
      <c r="O59" s="34"/>
      <c r="P59" s="1"/>
      <c r="Q59" s="1"/>
      <c r="R59" s="1"/>
      <c r="S59" s="1"/>
      <c r="T59" s="1"/>
      <c r="U59" s="40"/>
      <c r="V59" s="40"/>
      <c r="W59" s="40"/>
      <c r="X59" s="40"/>
      <c r="Y59" s="40"/>
      <c r="Z59" s="40"/>
      <c r="AA59" s="40"/>
      <c r="AB59" s="40"/>
      <c r="AC59" s="40"/>
      <c r="AD59" s="1"/>
      <c r="AE59" s="27"/>
      <c r="AN59" s="33"/>
      <c r="AO59" s="33"/>
      <c r="AP59" s="33"/>
      <c r="AQ59"/>
      <c r="AR59"/>
      <c r="AS59"/>
      <c r="AT59"/>
      <c r="AU59"/>
      <c r="AV59"/>
    </row>
    <row r="60" spans="4:48" x14ac:dyDescent="0.25">
      <c r="D60" s="4"/>
      <c r="E60" s="59" t="s">
        <v>63</v>
      </c>
      <c r="F60" s="60">
        <f>I47-(POWER(G47,2)/F50)</f>
        <v>8037.8333333333358</v>
      </c>
      <c r="G60" s="38"/>
      <c r="H60" s="38"/>
      <c r="I60" s="38"/>
      <c r="J60" s="34"/>
      <c r="K60" s="34"/>
      <c r="L60" s="34"/>
      <c r="M60" s="34"/>
      <c r="N60" s="34"/>
      <c r="O60" s="34"/>
      <c r="P60" s="1"/>
      <c r="Q60" s="1"/>
      <c r="R60" s="1"/>
      <c r="S60" s="1"/>
      <c r="T60" s="1"/>
      <c r="U60" s="40"/>
      <c r="V60" s="40"/>
      <c r="W60" s="40"/>
      <c r="X60" s="40"/>
      <c r="Y60" s="40"/>
      <c r="Z60" s="40"/>
      <c r="AA60" s="40"/>
      <c r="AB60" s="40"/>
      <c r="AC60" s="40"/>
      <c r="AD60" s="1"/>
      <c r="AE60" s="27"/>
      <c r="AN60" s="33"/>
      <c r="AO60" s="33"/>
      <c r="AP60" s="33"/>
      <c r="AQ60"/>
      <c r="AR60"/>
      <c r="AS60"/>
      <c r="AT60"/>
      <c r="AU60"/>
      <c r="AV60"/>
    </row>
    <row r="61" spans="4:48" x14ac:dyDescent="0.25">
      <c r="D61" s="4"/>
      <c r="E61" s="59" t="s">
        <v>64</v>
      </c>
      <c r="F61" s="1">
        <f>1-($F$57/$F$60)</f>
        <v>0.91228351632554583</v>
      </c>
      <c r="G61" s="38"/>
      <c r="H61" s="38"/>
      <c r="I61" s="38"/>
      <c r="J61" s="34"/>
      <c r="K61" s="34"/>
      <c r="L61" s="34"/>
      <c r="M61" s="34"/>
      <c r="N61" s="34"/>
      <c r="O61" s="34"/>
      <c r="P61" s="1"/>
      <c r="Q61" s="1"/>
      <c r="R61" s="1"/>
      <c r="S61" s="1"/>
      <c r="T61" s="1"/>
      <c r="U61" s="40"/>
      <c r="V61" s="40"/>
      <c r="W61" s="40"/>
      <c r="X61" s="40"/>
      <c r="Y61" s="40"/>
      <c r="Z61" s="40"/>
      <c r="AA61" s="40"/>
      <c r="AB61" s="40"/>
      <c r="AC61" s="40"/>
      <c r="AD61" s="1"/>
      <c r="AE61" s="27"/>
      <c r="AN61" s="33"/>
      <c r="AO61" s="33"/>
      <c r="AP61" s="33"/>
      <c r="AQ61"/>
      <c r="AR61"/>
      <c r="AS61"/>
      <c r="AT61"/>
      <c r="AU61"/>
      <c r="AV61"/>
    </row>
    <row r="62" spans="4:48" x14ac:dyDescent="0.25">
      <c r="D62" s="4"/>
      <c r="E62" s="59" t="s">
        <v>65</v>
      </c>
      <c r="F62" s="1">
        <f>I47-(POWER(G47,2)/F50)</f>
        <v>8037.8333333333358</v>
      </c>
      <c r="G62" s="38"/>
      <c r="H62" s="38"/>
      <c r="I62" s="38"/>
      <c r="J62" s="34"/>
      <c r="K62" s="34"/>
      <c r="L62" s="34"/>
      <c r="M62" s="34"/>
      <c r="N62" s="34"/>
      <c r="O62" s="34"/>
      <c r="P62" s="1"/>
      <c r="Q62" s="1"/>
      <c r="R62" s="1"/>
      <c r="S62" s="1"/>
      <c r="T62" s="1"/>
      <c r="U62" s="40"/>
      <c r="V62" s="40"/>
      <c r="W62" s="40"/>
      <c r="X62" s="40"/>
      <c r="Y62" s="40"/>
      <c r="Z62" s="40"/>
      <c r="AA62" s="40"/>
      <c r="AB62" s="40"/>
      <c r="AC62" s="40"/>
      <c r="AD62" s="1"/>
      <c r="AE62" s="27"/>
      <c r="AN62" s="33"/>
      <c r="AO62" s="33"/>
      <c r="AP62" s="33"/>
      <c r="AQ62"/>
      <c r="AR62"/>
      <c r="AS62"/>
      <c r="AT62"/>
      <c r="AU62"/>
      <c r="AV62"/>
    </row>
    <row r="63" spans="4:48" x14ac:dyDescent="0.25">
      <c r="D63" s="4"/>
      <c r="E63" s="2" t="s">
        <v>66</v>
      </c>
      <c r="F63" s="1">
        <f>F59/SQRT(F51)</f>
        <v>0.30953779709110624</v>
      </c>
      <c r="G63" s="38"/>
      <c r="H63" s="38"/>
      <c r="I63" s="38"/>
      <c r="J63" s="34"/>
      <c r="K63" s="34"/>
      <c r="L63" s="34"/>
      <c r="M63" s="34"/>
      <c r="N63" s="34"/>
      <c r="O63" s="34"/>
      <c r="P63" s="1"/>
      <c r="Q63" s="1"/>
      <c r="R63" s="1"/>
      <c r="S63" s="1"/>
      <c r="T63" s="1"/>
      <c r="U63" s="40"/>
      <c r="V63" s="40"/>
      <c r="W63" s="40"/>
      <c r="X63" s="40"/>
      <c r="Y63" s="40"/>
      <c r="Z63" s="40"/>
      <c r="AA63" s="40"/>
      <c r="AB63" s="40"/>
      <c r="AC63" s="40"/>
      <c r="AD63" s="1"/>
      <c r="AE63" s="27"/>
      <c r="AN63" s="33"/>
      <c r="AO63" s="33"/>
      <c r="AP63" s="33"/>
      <c r="AQ63"/>
      <c r="AR63"/>
      <c r="AS63"/>
      <c r="AT63"/>
      <c r="AU63"/>
      <c r="AV63"/>
    </row>
    <row r="64" spans="4:48" x14ac:dyDescent="0.25">
      <c r="D64" s="4"/>
      <c r="E64" s="2"/>
      <c r="F64" s="1"/>
      <c r="G64" s="38"/>
      <c r="H64" s="38"/>
      <c r="I64" s="38"/>
      <c r="J64" s="34"/>
      <c r="K64" s="34"/>
      <c r="L64" s="34"/>
      <c r="M64" s="34"/>
      <c r="N64" s="34"/>
      <c r="O64" s="34"/>
      <c r="P64" s="1"/>
      <c r="Q64" s="1"/>
      <c r="R64" s="1"/>
      <c r="S64" s="1"/>
      <c r="T64" s="1"/>
      <c r="U64" s="40"/>
      <c r="V64" s="40"/>
      <c r="W64" s="40"/>
      <c r="X64" s="40"/>
      <c r="Y64" s="40"/>
      <c r="Z64" s="40"/>
      <c r="AA64" s="40"/>
      <c r="AB64" s="40"/>
      <c r="AC64" s="40"/>
      <c r="AD64" s="1"/>
      <c r="AE64" s="27"/>
      <c r="AN64" s="33"/>
      <c r="AO64" s="33"/>
      <c r="AP64" s="33"/>
      <c r="AQ64"/>
      <c r="AR64"/>
      <c r="AS64"/>
      <c r="AT64"/>
      <c r="AU64"/>
      <c r="AV64"/>
    </row>
    <row r="65" spans="4:48" x14ac:dyDescent="0.25">
      <c r="D65" s="4"/>
      <c r="E65" s="2" t="s">
        <v>67</v>
      </c>
      <c r="F65" s="1">
        <f>$F$56+$F$53*17</f>
        <v>83.850195328071436</v>
      </c>
      <c r="G65" s="38"/>
      <c r="H65" s="38"/>
      <c r="I65" s="38"/>
      <c r="J65" s="34"/>
      <c r="K65" s="34"/>
      <c r="L65" s="34"/>
      <c r="M65" s="34"/>
      <c r="N65" s="34"/>
      <c r="O65" s="34"/>
      <c r="P65" s="1"/>
      <c r="Q65" s="1"/>
      <c r="R65" s="1"/>
      <c r="S65" s="1"/>
      <c r="T65" s="1"/>
      <c r="U65" s="40"/>
      <c r="V65" s="40"/>
      <c r="W65" s="40"/>
      <c r="X65" s="40"/>
      <c r="Y65" s="40"/>
      <c r="Z65" s="40"/>
      <c r="AA65" s="40"/>
      <c r="AB65" s="40"/>
      <c r="AC65" s="40"/>
      <c r="AD65" s="1"/>
      <c r="AE65" s="27"/>
      <c r="AN65" s="33"/>
      <c r="AO65" s="33"/>
      <c r="AP65" s="33"/>
      <c r="AQ65"/>
      <c r="AR65"/>
      <c r="AS65"/>
      <c r="AT65"/>
      <c r="AU65"/>
      <c r="AV65"/>
    </row>
    <row r="66" spans="4:48" x14ac:dyDescent="0.25">
      <c r="D66" s="4"/>
      <c r="E66" s="2"/>
      <c r="F66" s="1"/>
      <c r="G66" s="38"/>
      <c r="H66" s="38"/>
      <c r="I66" s="38"/>
      <c r="J66" s="34"/>
      <c r="K66" s="34"/>
      <c r="L66" s="34"/>
      <c r="M66" s="34"/>
      <c r="N66" s="34"/>
      <c r="O66" s="34"/>
      <c r="P66" s="1"/>
      <c r="Q66" s="1"/>
      <c r="R66" s="1"/>
      <c r="S66" s="1"/>
      <c r="T66" s="1"/>
      <c r="U66" s="40"/>
      <c r="V66" s="40"/>
      <c r="W66" s="40"/>
      <c r="X66" s="40"/>
      <c r="Y66" s="40"/>
      <c r="Z66" s="40"/>
      <c r="AA66" s="40"/>
      <c r="AB66" s="40"/>
      <c r="AC66" s="40"/>
      <c r="AD66" s="1"/>
      <c r="AE66" s="27"/>
      <c r="AN66" s="33"/>
      <c r="AO66" s="33"/>
      <c r="AP66" s="33"/>
      <c r="AQ66"/>
      <c r="AR66"/>
      <c r="AS66"/>
      <c r="AT66"/>
      <c r="AU66"/>
      <c r="AV66"/>
    </row>
    <row r="67" spans="4:48" x14ac:dyDescent="0.25">
      <c r="D67" s="4"/>
      <c r="E67" s="2"/>
      <c r="F67" s="1"/>
      <c r="G67" s="38"/>
      <c r="H67" s="38"/>
      <c r="I67" s="38"/>
      <c r="J67" s="34"/>
      <c r="K67" s="34"/>
      <c r="L67" s="34"/>
      <c r="M67" s="34"/>
      <c r="N67" s="34"/>
      <c r="O67" s="34"/>
      <c r="P67" s="1"/>
      <c r="Q67" s="1"/>
      <c r="R67" s="1"/>
      <c r="S67" s="1"/>
      <c r="T67" s="1"/>
      <c r="U67" s="40"/>
      <c r="V67" s="40"/>
      <c r="W67" s="40"/>
      <c r="X67" s="40"/>
      <c r="Y67" s="40"/>
      <c r="Z67" s="40"/>
      <c r="AA67" s="40"/>
      <c r="AB67" s="40"/>
      <c r="AC67" s="40"/>
      <c r="AD67" s="1"/>
      <c r="AE67" s="27"/>
      <c r="AN67" s="33"/>
      <c r="AO67" s="33"/>
      <c r="AP67" s="33"/>
      <c r="AQ67"/>
      <c r="AR67"/>
      <c r="AS67"/>
      <c r="AT67"/>
      <c r="AU67"/>
      <c r="AV67"/>
    </row>
    <row r="68" spans="4:48" x14ac:dyDescent="0.25">
      <c r="D68" s="4"/>
      <c r="E68" s="2"/>
      <c r="F68" s="1"/>
      <c r="G68" s="38"/>
      <c r="H68" s="38"/>
      <c r="I68" s="38"/>
      <c r="J68" s="34"/>
      <c r="K68" s="34"/>
      <c r="L68" s="34"/>
      <c r="M68" s="34"/>
      <c r="N68" s="34"/>
      <c r="O68" s="34"/>
      <c r="P68" s="1"/>
      <c r="Q68" s="1"/>
      <c r="R68" s="1"/>
      <c r="S68" s="1"/>
      <c r="T68" s="1"/>
      <c r="U68" s="40"/>
      <c r="V68" s="40"/>
      <c r="W68" s="40"/>
      <c r="X68" s="40"/>
      <c r="Y68" s="40"/>
      <c r="Z68" s="40"/>
      <c r="AA68" s="40"/>
      <c r="AB68" s="40"/>
      <c r="AC68" s="40"/>
      <c r="AD68" s="1"/>
      <c r="AE68" s="27"/>
      <c r="AN68" s="33"/>
      <c r="AO68" s="33"/>
      <c r="AP68" s="33"/>
      <c r="AQ68"/>
      <c r="AR68"/>
      <c r="AS68"/>
      <c r="AT68"/>
      <c r="AU68"/>
      <c r="AV68"/>
    </row>
    <row r="69" spans="4:48" x14ac:dyDescent="0.25">
      <c r="E69" s="2"/>
      <c r="F69" s="1"/>
      <c r="G69" s="38"/>
      <c r="H69" s="38"/>
      <c r="I69" s="38"/>
      <c r="J69" s="34"/>
      <c r="K69" s="34"/>
      <c r="L69" s="34"/>
      <c r="M69" s="34"/>
      <c r="N69" s="34"/>
      <c r="O69" s="34"/>
      <c r="P69" s="1"/>
      <c r="Q69" s="1"/>
      <c r="R69" s="1"/>
      <c r="S69" s="1"/>
      <c r="T69" s="1"/>
      <c r="U69" s="40"/>
      <c r="V69" s="40"/>
      <c r="W69" s="40"/>
      <c r="X69" s="40"/>
      <c r="Y69" s="40"/>
      <c r="Z69" s="40"/>
      <c r="AA69" s="40"/>
      <c r="AB69" s="40"/>
      <c r="AC69" s="40"/>
      <c r="AD69" s="1"/>
      <c r="AE69" s="27"/>
      <c r="AN69" s="33"/>
      <c r="AO69" s="33"/>
      <c r="AP69" s="33"/>
      <c r="AQ69"/>
      <c r="AR69"/>
      <c r="AS69"/>
      <c r="AT69"/>
      <c r="AU69"/>
      <c r="AV69"/>
    </row>
    <row r="70" spans="4:48" x14ac:dyDescent="0.25">
      <c r="E70" s="2"/>
      <c r="F70" s="1"/>
      <c r="G70" s="38"/>
      <c r="H70" s="38"/>
      <c r="I70" s="38"/>
      <c r="J70" s="34"/>
      <c r="K70" s="34"/>
      <c r="L70" s="34"/>
      <c r="M70" s="34"/>
      <c r="N70" s="34"/>
      <c r="O70" s="34"/>
      <c r="P70" s="1"/>
      <c r="Q70" s="1"/>
      <c r="R70" s="1"/>
      <c r="S70" s="1"/>
      <c r="T70" s="1"/>
      <c r="U70" s="40"/>
      <c r="V70" s="40"/>
      <c r="W70" s="40"/>
      <c r="X70" s="40"/>
      <c r="Y70" s="40"/>
      <c r="Z70" s="40"/>
      <c r="AA70" s="40"/>
      <c r="AB70" s="40"/>
      <c r="AC70" s="40"/>
      <c r="AD70" s="1"/>
      <c r="AE70" s="27"/>
      <c r="AM70" s="4"/>
      <c r="AN70" s="33"/>
      <c r="AO70" s="33"/>
      <c r="AP70" s="33"/>
      <c r="AQ70" s="42"/>
      <c r="AR70"/>
      <c r="AS70"/>
      <c r="AT70"/>
      <c r="AU70"/>
      <c r="AV70"/>
    </row>
    <row r="71" spans="4:48" x14ac:dyDescent="0.25">
      <c r="E71" s="2"/>
      <c r="F71" s="1"/>
      <c r="G71" s="38"/>
      <c r="H71" s="38"/>
      <c r="I71" s="38"/>
      <c r="J71" s="34"/>
      <c r="K71" s="34"/>
      <c r="L71" s="34"/>
      <c r="M71" s="34"/>
      <c r="N71" s="34"/>
      <c r="O71" s="34"/>
      <c r="P71" s="1"/>
      <c r="Q71" s="1"/>
      <c r="R71" s="1"/>
      <c r="S71" s="1"/>
      <c r="T71" s="1"/>
      <c r="U71" s="40"/>
      <c r="V71" s="40"/>
      <c r="W71" s="40"/>
      <c r="X71" s="40"/>
      <c r="Y71" s="40"/>
      <c r="Z71" s="40"/>
      <c r="AA71" s="40"/>
      <c r="AB71" s="40"/>
      <c r="AC71" s="40"/>
      <c r="AD71" s="1"/>
      <c r="AE71" s="27"/>
      <c r="AM71" s="4"/>
      <c r="AN71" s="4"/>
      <c r="AO71" s="4"/>
      <c r="AP71" s="4"/>
      <c r="AQ71" s="4"/>
    </row>
    <row r="72" spans="4:48" x14ac:dyDescent="0.25">
      <c r="E72" s="2"/>
      <c r="F72" s="1"/>
      <c r="G72" s="38"/>
      <c r="H72" s="38"/>
      <c r="I72" s="38"/>
      <c r="J72" s="34"/>
      <c r="K72" s="34"/>
      <c r="L72" s="34"/>
      <c r="M72" s="34"/>
      <c r="N72" s="34"/>
      <c r="O72" s="34"/>
      <c r="P72" s="1"/>
      <c r="Q72" s="1"/>
      <c r="R72" s="1"/>
      <c r="S72" s="1"/>
      <c r="T72" s="1"/>
      <c r="U72" s="40"/>
      <c r="V72" s="40"/>
      <c r="W72" s="40"/>
      <c r="X72" s="40"/>
      <c r="Y72" s="40"/>
      <c r="Z72" s="40"/>
      <c r="AA72" s="40"/>
      <c r="AB72" s="40"/>
      <c r="AC72" s="40"/>
      <c r="AD72" s="1"/>
      <c r="AE72" s="27"/>
      <c r="AM72" s="4"/>
      <c r="AN72" s="4"/>
      <c r="AO72" s="4"/>
      <c r="AP72" s="4"/>
      <c r="AQ72" s="4"/>
    </row>
    <row r="73" spans="4:48" x14ac:dyDescent="0.25">
      <c r="E73" s="2"/>
      <c r="F73" s="1"/>
      <c r="G73" s="38"/>
      <c r="H73" s="38"/>
      <c r="I73" s="38"/>
      <c r="J73" s="34"/>
      <c r="K73" s="34"/>
      <c r="L73" s="34"/>
      <c r="M73" s="34"/>
      <c r="N73" s="34"/>
      <c r="O73" s="34"/>
      <c r="P73" s="1"/>
      <c r="Q73" s="1"/>
      <c r="R73" s="1"/>
      <c r="S73" s="1"/>
      <c r="T73" s="1"/>
      <c r="U73" s="40"/>
      <c r="V73" s="40"/>
      <c r="W73" s="40"/>
      <c r="X73" s="40"/>
      <c r="Y73" s="40"/>
      <c r="Z73" s="40"/>
      <c r="AA73" s="40"/>
      <c r="AB73" s="40"/>
      <c r="AC73" s="40"/>
      <c r="AD73" s="1"/>
      <c r="AE73" s="27"/>
    </row>
    <row r="74" spans="4:48" x14ac:dyDescent="0.25">
      <c r="E74" s="2"/>
      <c r="F74" s="1"/>
      <c r="G74" s="38"/>
      <c r="H74" s="38"/>
      <c r="I74" s="38"/>
      <c r="J74" s="34"/>
      <c r="K74" s="34"/>
      <c r="L74" s="34"/>
      <c r="M74" s="34"/>
      <c r="N74" s="34"/>
      <c r="O74" s="34"/>
      <c r="P74" s="1"/>
      <c r="Q74" s="1"/>
      <c r="R74" s="1"/>
      <c r="S74" s="1"/>
      <c r="T74" s="1"/>
      <c r="U74" s="40"/>
      <c r="V74" s="40"/>
      <c r="W74" s="40"/>
      <c r="X74" s="40"/>
      <c r="Y74" s="40"/>
      <c r="Z74" s="40"/>
      <c r="AA74" s="40"/>
      <c r="AB74" s="40"/>
      <c r="AC74" s="40"/>
      <c r="AD74" s="1"/>
      <c r="AE74" s="27"/>
    </row>
    <row r="75" spans="4:48" x14ac:dyDescent="0.25">
      <c r="E75" s="2"/>
      <c r="F75" s="1"/>
      <c r="G75" s="38"/>
      <c r="H75" s="38"/>
      <c r="I75" s="38"/>
      <c r="J75" s="34"/>
      <c r="K75" s="34"/>
      <c r="L75" s="34"/>
      <c r="M75" s="34"/>
      <c r="N75" s="34"/>
      <c r="O75" s="34"/>
      <c r="P75" s="1"/>
      <c r="Q75" s="1"/>
      <c r="R75" s="1"/>
      <c r="S75" s="1"/>
      <c r="T75" s="1"/>
      <c r="U75" s="40"/>
      <c r="V75" s="40"/>
      <c r="W75" s="40"/>
      <c r="X75" s="40"/>
      <c r="Y75" s="40"/>
      <c r="Z75" s="40"/>
      <c r="AA75" s="40"/>
      <c r="AB75" s="40"/>
      <c r="AC75" s="40"/>
      <c r="AD75" s="1"/>
      <c r="AE75" s="27"/>
    </row>
    <row r="76" spans="4:48" x14ac:dyDescent="0.25">
      <c r="E76" s="2"/>
      <c r="F76" s="1"/>
      <c r="G76" s="37"/>
      <c r="H76" s="37"/>
      <c r="I76" s="37"/>
      <c r="J76" s="37"/>
      <c r="K76" s="37"/>
      <c r="L76" s="37"/>
      <c r="M76" s="37"/>
      <c r="N76" s="37"/>
      <c r="O76" s="37"/>
      <c r="P76" s="1"/>
      <c r="Q76" s="1"/>
      <c r="R76" s="1"/>
      <c r="S76" s="1"/>
      <c r="T76" s="1"/>
      <c r="U76" s="1"/>
      <c r="V76" s="1"/>
      <c r="W76" s="1"/>
      <c r="X76" s="1"/>
      <c r="Y76" s="1"/>
      <c r="Z76" s="1"/>
      <c r="AA76" s="1"/>
      <c r="AB76" s="1"/>
      <c r="AC76" s="1"/>
      <c r="AD76" s="1"/>
      <c r="AE76" s="27"/>
    </row>
    <row r="77" spans="4:48" x14ac:dyDescent="0.25">
      <c r="E77" s="2"/>
      <c r="F77" s="1"/>
      <c r="G77" s="1"/>
      <c r="H77" s="1"/>
      <c r="I77" s="1"/>
      <c r="J77" s="1"/>
      <c r="K77" s="1"/>
      <c r="L77" s="1"/>
      <c r="M77" s="1"/>
      <c r="N77" s="1"/>
      <c r="O77" s="1"/>
      <c r="P77" s="1"/>
      <c r="Q77" s="1"/>
      <c r="R77" s="1"/>
      <c r="S77" s="1"/>
      <c r="T77" s="1"/>
      <c r="U77" s="1"/>
      <c r="V77" s="1"/>
      <c r="W77" s="1"/>
      <c r="X77" s="1"/>
      <c r="Y77" s="1"/>
      <c r="Z77" s="1"/>
      <c r="AA77" s="1"/>
      <c r="AB77" s="1"/>
      <c r="AC77" s="1"/>
      <c r="AD77" s="1"/>
      <c r="AE77" s="27"/>
    </row>
    <row r="78" spans="4:48" x14ac:dyDescent="0.25">
      <c r="E78" s="2"/>
      <c r="F78" s="1"/>
      <c r="G78" s="1"/>
      <c r="H78" s="1"/>
      <c r="I78" s="1"/>
      <c r="J78" s="1"/>
      <c r="K78" s="1"/>
      <c r="L78" s="1"/>
      <c r="M78" s="1"/>
      <c r="N78" s="1"/>
      <c r="O78" s="1"/>
      <c r="P78" s="1"/>
      <c r="Q78" s="1"/>
      <c r="R78" s="1"/>
      <c r="S78" s="1"/>
      <c r="T78" s="1"/>
      <c r="U78" s="1"/>
      <c r="V78" s="1"/>
      <c r="W78" s="1"/>
      <c r="X78" s="1"/>
      <c r="Y78" s="1"/>
      <c r="Z78" s="1"/>
      <c r="AA78" s="1"/>
      <c r="AB78" s="1"/>
      <c r="AC78" s="1"/>
      <c r="AD78" s="1"/>
      <c r="AE78" s="27"/>
    </row>
    <row r="79" spans="4:48" x14ac:dyDescent="0.25">
      <c r="E79" s="2"/>
      <c r="F79" s="1"/>
      <c r="G79" s="1"/>
      <c r="H79" s="1"/>
      <c r="I79" s="1"/>
      <c r="J79" s="1"/>
      <c r="K79" s="1"/>
      <c r="L79" s="1"/>
      <c r="M79" s="1"/>
      <c r="N79" s="1"/>
      <c r="O79" s="1"/>
      <c r="P79" s="1"/>
      <c r="Q79" s="1"/>
      <c r="R79" s="1"/>
      <c r="S79" s="1"/>
      <c r="T79" s="1"/>
      <c r="U79" s="1"/>
      <c r="V79" s="1"/>
      <c r="W79" s="1"/>
      <c r="X79" s="1"/>
      <c r="Y79" s="1"/>
      <c r="Z79" s="1"/>
      <c r="AA79" s="1"/>
      <c r="AB79" s="1"/>
      <c r="AC79" s="1"/>
      <c r="AD79" s="1"/>
      <c r="AE79" s="27"/>
    </row>
    <row r="80" spans="4:48" x14ac:dyDescent="0.25">
      <c r="E80" s="2"/>
      <c r="F80" s="1"/>
      <c r="G80" s="1"/>
      <c r="H80" s="1"/>
      <c r="I80" s="1"/>
      <c r="J80" s="1"/>
      <c r="K80" s="1"/>
      <c r="L80" s="1"/>
      <c r="M80" s="1"/>
      <c r="N80" s="1"/>
      <c r="O80" s="1"/>
      <c r="P80" s="1"/>
      <c r="Q80" s="1"/>
      <c r="R80" s="1"/>
      <c r="S80" s="1"/>
      <c r="T80" s="1"/>
      <c r="U80" s="1"/>
      <c r="V80" s="1"/>
      <c r="W80" s="1"/>
      <c r="X80" s="1"/>
      <c r="Y80" s="1"/>
      <c r="Z80" s="1"/>
      <c r="AA80" s="1"/>
      <c r="AB80" s="1"/>
      <c r="AC80" s="1"/>
      <c r="AD80" s="1"/>
      <c r="AE80" s="27"/>
    </row>
    <row r="81" spans="5:31" x14ac:dyDescent="0.25">
      <c r="E81" s="2"/>
      <c r="F81" s="1"/>
      <c r="G81" s="1"/>
      <c r="H81" s="1"/>
      <c r="I81" s="1"/>
      <c r="J81" s="1"/>
      <c r="K81" s="1"/>
      <c r="L81" s="1"/>
      <c r="M81" s="1"/>
      <c r="N81" s="1"/>
      <c r="O81" s="1"/>
      <c r="P81" s="1"/>
      <c r="Q81" s="1"/>
      <c r="R81" s="1"/>
      <c r="S81" s="1"/>
      <c r="T81" s="1"/>
      <c r="U81" s="1"/>
      <c r="V81" s="1"/>
      <c r="W81" s="1"/>
      <c r="X81" s="1"/>
      <c r="Y81" s="1"/>
      <c r="Z81" s="1"/>
      <c r="AA81" s="1"/>
      <c r="AB81" s="1"/>
      <c r="AC81" s="1"/>
      <c r="AD81" s="1"/>
      <c r="AE81" s="27"/>
    </row>
    <row r="82" spans="5:31" x14ac:dyDescent="0.25">
      <c r="E82" s="2"/>
      <c r="F82" s="1"/>
      <c r="G82" s="1"/>
      <c r="H82" s="1"/>
      <c r="I82" s="1"/>
      <c r="J82" s="1"/>
      <c r="K82" s="1"/>
      <c r="L82" s="1"/>
      <c r="M82" s="1"/>
      <c r="N82" s="1"/>
      <c r="O82" s="1"/>
      <c r="P82" s="1"/>
      <c r="Q82" s="1"/>
      <c r="R82" s="1"/>
      <c r="S82" s="1"/>
      <c r="T82" s="1"/>
      <c r="U82" s="1"/>
      <c r="V82" s="1"/>
      <c r="W82" s="1"/>
      <c r="X82" s="1"/>
      <c r="Y82" s="1"/>
      <c r="Z82" s="1"/>
      <c r="AA82" s="1"/>
      <c r="AB82" s="1"/>
      <c r="AC82" s="1"/>
      <c r="AD82" s="1"/>
      <c r="AE82" s="27"/>
    </row>
    <row r="83" spans="5:31" x14ac:dyDescent="0.25">
      <c r="E83" s="2"/>
      <c r="F83" s="1"/>
      <c r="G83" s="1"/>
      <c r="H83" s="1"/>
      <c r="I83" s="1"/>
      <c r="J83" s="1"/>
      <c r="K83" s="1"/>
      <c r="L83" s="1"/>
      <c r="M83" s="1"/>
      <c r="N83" s="1"/>
      <c r="O83" s="1"/>
      <c r="P83" s="1"/>
      <c r="Q83" s="1"/>
      <c r="R83" s="1"/>
      <c r="S83" s="1"/>
      <c r="T83" s="1"/>
      <c r="U83" s="1"/>
      <c r="V83" s="1"/>
      <c r="W83" s="1"/>
      <c r="X83" s="1"/>
      <c r="Y83" s="1"/>
      <c r="Z83" s="1"/>
      <c r="AA83" s="1"/>
      <c r="AB83" s="1"/>
      <c r="AC83" s="1"/>
      <c r="AD83" s="1"/>
      <c r="AE83" s="27"/>
    </row>
    <row r="84" spans="5:31" x14ac:dyDescent="0.25">
      <c r="E84" s="2"/>
      <c r="F84" s="1"/>
      <c r="G84" s="1"/>
      <c r="H84" s="1"/>
      <c r="I84" s="1"/>
      <c r="J84" s="1"/>
      <c r="K84" s="1"/>
      <c r="L84" s="1"/>
      <c r="M84" s="1"/>
      <c r="N84" s="1"/>
      <c r="O84" s="1"/>
      <c r="P84" s="1"/>
      <c r="Q84" s="1"/>
      <c r="R84" s="1"/>
      <c r="S84" s="1"/>
      <c r="T84" s="1"/>
      <c r="U84" s="1"/>
      <c r="V84" s="1"/>
      <c r="W84" s="1"/>
      <c r="X84" s="1"/>
      <c r="Y84" s="1"/>
      <c r="Z84" s="1"/>
      <c r="AA84" s="1"/>
      <c r="AB84" s="1"/>
      <c r="AC84" s="1"/>
      <c r="AD84" s="1"/>
      <c r="AE84" s="27"/>
    </row>
    <row r="85" spans="5:31" x14ac:dyDescent="0.25">
      <c r="E85" s="2"/>
      <c r="F85" s="1"/>
      <c r="G85" s="1"/>
      <c r="H85" s="1"/>
      <c r="I85" s="1"/>
      <c r="J85" s="1"/>
      <c r="K85" s="1"/>
      <c r="L85" s="1"/>
      <c r="M85" s="1"/>
      <c r="N85" s="1"/>
      <c r="O85" s="1"/>
      <c r="P85" s="1"/>
      <c r="Q85" s="1"/>
      <c r="R85" s="1"/>
      <c r="S85" s="1"/>
      <c r="T85" s="1"/>
      <c r="U85" s="1"/>
      <c r="V85" s="1"/>
      <c r="W85" s="1"/>
      <c r="X85" s="1"/>
      <c r="Y85" s="1"/>
      <c r="Z85" s="1"/>
      <c r="AA85" s="1"/>
      <c r="AB85" s="1"/>
      <c r="AC85" s="1"/>
      <c r="AD85" s="1"/>
      <c r="AE85" s="27"/>
    </row>
    <row r="86" spans="5:31" x14ac:dyDescent="0.25">
      <c r="E86" s="2"/>
      <c r="F86" s="1"/>
      <c r="G86" s="1"/>
      <c r="H86" s="1"/>
      <c r="I86" s="1"/>
      <c r="J86" s="1"/>
      <c r="K86" s="1"/>
      <c r="L86" s="1"/>
      <c r="M86" s="1"/>
      <c r="N86" s="1"/>
      <c r="O86" s="1"/>
      <c r="P86" s="1"/>
      <c r="Q86" s="1"/>
      <c r="R86" s="1"/>
      <c r="S86" s="1"/>
      <c r="T86" s="1"/>
      <c r="U86" s="1"/>
      <c r="V86" s="1"/>
      <c r="W86" s="1"/>
      <c r="X86" s="1"/>
      <c r="Y86" s="1"/>
      <c r="Z86" s="1"/>
      <c r="AA86" s="1"/>
      <c r="AB86" s="1"/>
      <c r="AC86" s="1"/>
      <c r="AD86" s="1"/>
      <c r="AE86" s="27"/>
    </row>
    <row r="87" spans="5:31" x14ac:dyDescent="0.25">
      <c r="E87" s="2"/>
      <c r="F87" s="1"/>
      <c r="G87" s="1"/>
      <c r="H87" s="1"/>
      <c r="I87" s="1"/>
      <c r="J87" s="1"/>
      <c r="K87" s="1"/>
      <c r="L87" s="1"/>
      <c r="M87" s="1"/>
      <c r="N87" s="1"/>
      <c r="O87" s="1"/>
      <c r="P87" s="1"/>
      <c r="Q87" s="1"/>
      <c r="R87" s="1"/>
      <c r="S87" s="1"/>
      <c r="T87" s="1"/>
      <c r="U87" s="1"/>
      <c r="V87" s="1"/>
      <c r="W87" s="1"/>
      <c r="X87" s="1"/>
      <c r="Y87" s="1"/>
      <c r="Z87" s="1"/>
      <c r="AA87" s="1"/>
      <c r="AB87" s="1"/>
      <c r="AC87" s="1"/>
      <c r="AD87" s="1"/>
      <c r="AE87" s="27"/>
    </row>
    <row r="88" spans="5:31" x14ac:dyDescent="0.25">
      <c r="E88" s="2"/>
      <c r="F88" s="1"/>
      <c r="G88" s="1"/>
      <c r="H88" s="1"/>
      <c r="I88" s="1"/>
      <c r="J88" s="1"/>
      <c r="K88" s="1"/>
      <c r="L88" s="1"/>
      <c r="M88" s="1"/>
      <c r="N88" s="1"/>
      <c r="O88" s="1"/>
      <c r="P88" s="1"/>
      <c r="Q88" s="1"/>
      <c r="R88" s="1"/>
      <c r="S88" s="1"/>
      <c r="T88" s="1"/>
      <c r="U88" s="1"/>
      <c r="V88" s="1"/>
      <c r="W88" s="1"/>
      <c r="X88" s="1"/>
      <c r="Y88" s="1"/>
      <c r="Z88" s="1"/>
      <c r="AA88" s="1"/>
      <c r="AB88" s="1"/>
      <c r="AC88" s="1"/>
      <c r="AD88" s="1"/>
      <c r="AE88" s="27"/>
    </row>
    <row r="89" spans="5:31" x14ac:dyDescent="0.25">
      <c r="E89" s="2"/>
      <c r="F89" s="1"/>
      <c r="G89" s="1"/>
      <c r="H89" s="1"/>
      <c r="I89" s="1"/>
      <c r="J89" s="1"/>
      <c r="K89" s="1"/>
      <c r="L89" s="1"/>
      <c r="M89" s="1"/>
      <c r="N89" s="1"/>
      <c r="O89" s="1"/>
      <c r="P89" s="1"/>
      <c r="Q89" s="1"/>
      <c r="R89" s="1"/>
      <c r="S89" s="1"/>
      <c r="T89" s="1"/>
      <c r="U89" s="1"/>
      <c r="V89" s="1"/>
      <c r="W89" s="1"/>
      <c r="X89" s="1"/>
      <c r="Y89" s="1"/>
      <c r="Z89" s="1"/>
      <c r="AA89" s="1"/>
      <c r="AB89" s="1"/>
      <c r="AC89" s="1"/>
      <c r="AD89" s="1"/>
      <c r="AE89" s="27"/>
    </row>
    <row r="90" spans="5:31" x14ac:dyDescent="0.25">
      <c r="E90" s="2"/>
      <c r="F90" s="1"/>
      <c r="G90" s="1"/>
      <c r="H90" s="1"/>
      <c r="I90" s="1"/>
      <c r="J90" s="1"/>
      <c r="K90" s="1"/>
      <c r="L90" s="1"/>
      <c r="M90" s="1"/>
      <c r="N90" s="1"/>
      <c r="O90" s="1"/>
      <c r="P90" s="1"/>
      <c r="Q90" s="1"/>
      <c r="R90" s="1"/>
      <c r="S90" s="1"/>
      <c r="T90" s="1"/>
      <c r="U90" s="1"/>
      <c r="V90" s="1"/>
      <c r="W90" s="1"/>
      <c r="X90" s="1"/>
      <c r="Y90" s="1"/>
      <c r="Z90" s="1"/>
      <c r="AA90" s="1"/>
      <c r="AB90" s="1"/>
      <c r="AC90" s="1"/>
      <c r="AD90" s="1"/>
      <c r="AE90" s="27"/>
    </row>
    <row r="91" spans="5:31" x14ac:dyDescent="0.25">
      <c r="E91" s="2"/>
      <c r="F91" s="1"/>
      <c r="G91" s="1"/>
      <c r="H91" s="1"/>
      <c r="I91" s="1"/>
      <c r="J91" s="1"/>
      <c r="K91" s="1"/>
      <c r="L91" s="1"/>
      <c r="M91" s="1"/>
      <c r="N91" s="1"/>
      <c r="O91" s="1"/>
      <c r="P91" s="1"/>
      <c r="Q91" s="1"/>
      <c r="R91" s="1"/>
      <c r="S91" s="1"/>
      <c r="T91" s="1"/>
      <c r="U91" s="1"/>
      <c r="V91" s="1"/>
      <c r="W91" s="1"/>
      <c r="X91" s="1"/>
      <c r="Y91" s="1"/>
      <c r="Z91" s="1"/>
      <c r="AA91" s="1"/>
      <c r="AB91" s="1"/>
      <c r="AC91" s="1"/>
      <c r="AD91" s="1"/>
      <c r="AE91" s="27"/>
    </row>
    <row r="92" spans="5:31" x14ac:dyDescent="0.25">
      <c r="E92" s="2"/>
      <c r="F92" s="1"/>
      <c r="G92" s="1"/>
      <c r="H92" s="1"/>
      <c r="I92" s="1"/>
      <c r="J92" s="1"/>
      <c r="K92" s="1"/>
      <c r="L92" s="1"/>
      <c r="M92" s="1"/>
      <c r="N92" s="1"/>
      <c r="O92" s="1"/>
      <c r="P92" s="1"/>
      <c r="Q92" s="1"/>
      <c r="R92" s="1"/>
      <c r="S92" s="1"/>
      <c r="T92" s="1"/>
      <c r="U92" s="1"/>
      <c r="V92" s="1"/>
      <c r="W92" s="1"/>
      <c r="X92" s="1"/>
      <c r="Y92" s="1"/>
      <c r="Z92" s="1"/>
      <c r="AA92" s="1"/>
      <c r="AB92" s="1"/>
      <c r="AC92" s="1"/>
      <c r="AD92" s="1"/>
      <c r="AE92" s="27"/>
    </row>
    <row r="93" spans="5:31" x14ac:dyDescent="0.25">
      <c r="E93" s="2"/>
      <c r="F93" s="1"/>
      <c r="G93" s="1"/>
      <c r="H93" s="1"/>
      <c r="I93" s="1"/>
      <c r="J93" s="1"/>
      <c r="K93" s="1"/>
      <c r="L93" s="1"/>
      <c r="M93" s="1"/>
      <c r="N93" s="1"/>
      <c r="O93" s="1"/>
      <c r="P93" s="1"/>
      <c r="Q93" s="1"/>
      <c r="R93" s="1"/>
      <c r="S93" s="1"/>
      <c r="T93" s="1"/>
      <c r="U93" s="1"/>
      <c r="V93" s="1"/>
      <c r="W93" s="1"/>
      <c r="X93" s="1"/>
      <c r="Y93" s="1"/>
      <c r="Z93" s="1"/>
      <c r="AA93" s="1"/>
      <c r="AB93" s="1"/>
      <c r="AC93" s="1"/>
      <c r="AD93" s="1"/>
      <c r="AE93" s="27"/>
    </row>
    <row r="94" spans="5:31" x14ac:dyDescent="0.25">
      <c r="E94" s="2"/>
      <c r="F94" s="1"/>
      <c r="G94" s="1"/>
      <c r="H94" s="1"/>
      <c r="I94" s="1"/>
      <c r="J94" s="1"/>
      <c r="K94" s="1"/>
      <c r="L94" s="1"/>
      <c r="M94" s="1"/>
      <c r="N94" s="1"/>
      <c r="O94" s="1"/>
      <c r="P94" s="1"/>
      <c r="Q94" s="1"/>
      <c r="R94" s="1"/>
      <c r="S94" s="1"/>
      <c r="T94" s="1"/>
      <c r="U94" s="1"/>
      <c r="V94" s="1"/>
      <c r="W94" s="1"/>
      <c r="X94" s="1"/>
      <c r="Y94" s="1"/>
      <c r="Z94" s="1"/>
      <c r="AA94" s="1"/>
      <c r="AB94" s="1"/>
      <c r="AC94" s="1"/>
      <c r="AD94" s="1"/>
      <c r="AE94" s="27"/>
    </row>
    <row r="95" spans="5:31" x14ac:dyDescent="0.25">
      <c r="E95" s="2"/>
      <c r="F95" s="1"/>
      <c r="G95" s="1"/>
      <c r="H95" s="1"/>
      <c r="I95" s="1"/>
      <c r="J95" s="1"/>
      <c r="K95" s="1"/>
      <c r="L95" s="1"/>
      <c r="M95" s="1"/>
      <c r="N95" s="1"/>
      <c r="O95" s="1"/>
      <c r="P95" s="1"/>
      <c r="Q95" s="1"/>
      <c r="R95" s="1"/>
      <c r="S95" s="1"/>
      <c r="T95" s="1"/>
      <c r="U95" s="1"/>
      <c r="V95" s="1"/>
      <c r="W95" s="1"/>
      <c r="X95" s="1"/>
      <c r="Y95" s="1"/>
      <c r="Z95" s="1"/>
      <c r="AA95" s="1"/>
      <c r="AB95" s="1"/>
      <c r="AC95" s="1"/>
      <c r="AD95" s="1"/>
      <c r="AE95" s="27"/>
    </row>
    <row r="96" spans="5:31" x14ac:dyDescent="0.25">
      <c r="E96" s="2"/>
      <c r="F96" s="1"/>
      <c r="G96" s="1"/>
      <c r="H96" s="1"/>
      <c r="I96" s="1"/>
      <c r="J96" s="1"/>
      <c r="K96" s="1"/>
      <c r="L96" s="1"/>
      <c r="M96" s="1"/>
      <c r="N96" s="1"/>
      <c r="O96" s="1"/>
      <c r="P96" s="1"/>
      <c r="Q96" s="1"/>
      <c r="R96" s="1"/>
      <c r="S96" s="1"/>
      <c r="T96" s="1"/>
      <c r="U96" s="1"/>
      <c r="V96" s="1"/>
      <c r="W96" s="1"/>
      <c r="X96" s="1"/>
      <c r="Y96" s="1"/>
      <c r="Z96" s="1"/>
      <c r="AA96" s="1"/>
      <c r="AB96" s="1"/>
      <c r="AC96" s="1"/>
      <c r="AD96" s="1"/>
      <c r="AE96" s="27"/>
    </row>
    <row r="97" spans="5:31" x14ac:dyDescent="0.25">
      <c r="E97" s="2"/>
      <c r="F97" s="1"/>
      <c r="G97" s="1"/>
      <c r="H97" s="1"/>
      <c r="I97" s="1"/>
      <c r="J97" s="1"/>
      <c r="K97" s="1"/>
      <c r="L97" s="1"/>
      <c r="M97" s="1"/>
      <c r="N97" s="1"/>
      <c r="O97" s="1"/>
      <c r="P97" s="1"/>
      <c r="Q97" s="1"/>
      <c r="R97" s="1"/>
      <c r="S97" s="1"/>
      <c r="T97" s="1"/>
      <c r="U97" s="1"/>
      <c r="V97" s="1"/>
      <c r="W97" s="1"/>
      <c r="X97" s="1"/>
      <c r="Y97" s="1"/>
      <c r="Z97" s="1"/>
      <c r="AA97" s="1"/>
      <c r="AB97" s="1"/>
      <c r="AC97" s="1"/>
      <c r="AD97" s="1"/>
      <c r="AE97" s="27"/>
    </row>
    <row r="98" spans="5:31" x14ac:dyDescent="0.25">
      <c r="E98" s="2"/>
      <c r="F98" s="1"/>
      <c r="G98" s="1"/>
      <c r="H98" s="1"/>
      <c r="I98" s="1"/>
      <c r="J98" s="1"/>
      <c r="K98" s="1"/>
      <c r="L98" s="1"/>
      <c r="M98" s="1"/>
      <c r="N98" s="1"/>
      <c r="O98" s="1"/>
      <c r="P98" s="1"/>
      <c r="Q98" s="1"/>
      <c r="R98" s="1"/>
      <c r="S98" s="1"/>
      <c r="T98" s="1"/>
      <c r="U98" s="1"/>
      <c r="V98" s="1"/>
      <c r="W98" s="1"/>
      <c r="X98" s="1"/>
      <c r="Y98" s="1"/>
      <c r="Z98" s="1"/>
      <c r="AA98" s="1"/>
      <c r="AB98" s="1"/>
      <c r="AC98" s="1"/>
      <c r="AD98" s="1"/>
      <c r="AE98" s="27"/>
    </row>
    <row r="99" spans="5:31" x14ac:dyDescent="0.25">
      <c r="E99" s="2"/>
      <c r="F99" s="1"/>
      <c r="G99" s="1"/>
      <c r="H99" s="1"/>
      <c r="I99" s="1"/>
      <c r="J99" s="1"/>
      <c r="K99" s="1"/>
      <c r="L99" s="1"/>
      <c r="M99" s="1"/>
      <c r="N99" s="1"/>
      <c r="O99" s="1"/>
      <c r="P99" s="1"/>
      <c r="Q99" s="1"/>
      <c r="R99" s="1"/>
      <c r="S99" s="1"/>
      <c r="T99" s="1"/>
      <c r="U99" s="1"/>
      <c r="V99" s="1"/>
      <c r="W99" s="1"/>
      <c r="X99" s="1"/>
      <c r="Y99" s="1"/>
      <c r="Z99" s="1"/>
      <c r="AA99" s="1"/>
      <c r="AB99" s="1"/>
      <c r="AC99" s="1"/>
      <c r="AD99" s="1"/>
      <c r="AE99" s="27"/>
    </row>
    <row r="100" spans="5:31" x14ac:dyDescent="0.25">
      <c r="E100" s="2"/>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27"/>
    </row>
    <row r="101" spans="5:31" x14ac:dyDescent="0.25">
      <c r="E101" s="2"/>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27"/>
    </row>
    <row r="102" spans="5:31" x14ac:dyDescent="0.25">
      <c r="E102" s="2"/>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27"/>
    </row>
    <row r="103" spans="5:31" x14ac:dyDescent="0.25">
      <c r="E103" s="2"/>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27"/>
    </row>
    <row r="104" spans="5:31" x14ac:dyDescent="0.25">
      <c r="E104" s="2"/>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27"/>
    </row>
    <row r="105" spans="5:31" x14ac:dyDescent="0.25">
      <c r="E105" s="2"/>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27"/>
    </row>
    <row r="106" spans="5:31" x14ac:dyDescent="0.25">
      <c r="E106" s="2"/>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27"/>
    </row>
    <row r="107" spans="5:31" x14ac:dyDescent="0.25">
      <c r="E107" s="2"/>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27"/>
    </row>
    <row r="108" spans="5:31" x14ac:dyDescent="0.25">
      <c r="E108" s="2"/>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27"/>
    </row>
    <row r="109" spans="5:31" x14ac:dyDescent="0.25">
      <c r="E109" s="2"/>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27"/>
    </row>
    <row r="110" spans="5:31" x14ac:dyDescent="0.25">
      <c r="E110" s="2"/>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27"/>
    </row>
    <row r="111" spans="5:31" x14ac:dyDescent="0.25">
      <c r="E111" s="2"/>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27"/>
    </row>
    <row r="112" spans="5:31" x14ac:dyDescent="0.25">
      <c r="E112" s="2"/>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27"/>
    </row>
    <row r="113" spans="5:31" x14ac:dyDescent="0.25">
      <c r="E113" s="2"/>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27"/>
    </row>
    <row r="114" spans="5:31" x14ac:dyDescent="0.25">
      <c r="E114" s="2"/>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27"/>
    </row>
    <row r="115" spans="5:31" x14ac:dyDescent="0.25">
      <c r="E115" s="2"/>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27"/>
    </row>
    <row r="116" spans="5:31" x14ac:dyDescent="0.25">
      <c r="E116" s="2"/>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27"/>
    </row>
    <row r="117" spans="5:31" x14ac:dyDescent="0.25">
      <c r="E117" s="2"/>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27"/>
    </row>
    <row r="118" spans="5:31" x14ac:dyDescent="0.25">
      <c r="E118" s="2"/>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27"/>
    </row>
    <row r="119" spans="5:31" x14ac:dyDescent="0.25">
      <c r="E119" s="2"/>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27"/>
    </row>
    <row r="120" spans="5:31" x14ac:dyDescent="0.25">
      <c r="E120" s="2"/>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27"/>
    </row>
    <row r="121" spans="5:31" x14ac:dyDescent="0.25">
      <c r="E121" s="2"/>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27"/>
    </row>
    <row r="122" spans="5:31" x14ac:dyDescent="0.25">
      <c r="E122" s="2"/>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27"/>
    </row>
    <row r="123" spans="5:31" x14ac:dyDescent="0.25">
      <c r="E123" s="2"/>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27"/>
    </row>
    <row r="124" spans="5:31" x14ac:dyDescent="0.25">
      <c r="E124" s="2"/>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27"/>
    </row>
    <row r="125" spans="5:31" x14ac:dyDescent="0.25">
      <c r="E125" s="2"/>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27"/>
    </row>
    <row r="126" spans="5:31" x14ac:dyDescent="0.25">
      <c r="E126" s="2"/>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27"/>
    </row>
    <row r="127" spans="5:31" x14ac:dyDescent="0.25">
      <c r="E127" s="2"/>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27"/>
    </row>
    <row r="128" spans="5:31" x14ac:dyDescent="0.25">
      <c r="E128" s="2"/>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27"/>
    </row>
    <row r="129" spans="5:31" x14ac:dyDescent="0.25">
      <c r="E129" s="2"/>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27"/>
    </row>
    <row r="130" spans="5:31" x14ac:dyDescent="0.25">
      <c r="E130" s="2"/>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27"/>
    </row>
    <row r="131" spans="5:31" x14ac:dyDescent="0.25">
      <c r="E131" s="2"/>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27"/>
    </row>
    <row r="132" spans="5:31" x14ac:dyDescent="0.25">
      <c r="E132" s="2"/>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27"/>
    </row>
    <row r="133" spans="5:31" x14ac:dyDescent="0.25">
      <c r="E133" s="2"/>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27"/>
    </row>
    <row r="134" spans="5:31" x14ac:dyDescent="0.25">
      <c r="E134" s="2"/>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27"/>
    </row>
    <row r="135" spans="5:31" x14ac:dyDescent="0.25">
      <c r="E135" s="2"/>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27"/>
    </row>
    <row r="136" spans="5:31" x14ac:dyDescent="0.25">
      <c r="E136" s="2"/>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27"/>
    </row>
    <row r="137" spans="5:31" x14ac:dyDescent="0.25">
      <c r="E137" s="2"/>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27"/>
    </row>
    <row r="138" spans="5:31" x14ac:dyDescent="0.25">
      <c r="E138" s="2"/>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27"/>
    </row>
    <row r="139" spans="5:31" x14ac:dyDescent="0.25">
      <c r="E139" s="2"/>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27"/>
    </row>
    <row r="140" spans="5:31" x14ac:dyDescent="0.25">
      <c r="E140" s="2"/>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27"/>
    </row>
    <row r="141" spans="5:31" x14ac:dyDescent="0.25">
      <c r="E141" s="2"/>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27"/>
    </row>
    <row r="142" spans="5:31" x14ac:dyDescent="0.25">
      <c r="E142" s="2"/>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27"/>
    </row>
    <row r="143" spans="5:31" x14ac:dyDescent="0.25">
      <c r="E143" s="2"/>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27"/>
    </row>
    <row r="144" spans="5:31" x14ac:dyDescent="0.25">
      <c r="E144" s="2"/>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27"/>
    </row>
    <row r="145" spans="5:31" x14ac:dyDescent="0.25">
      <c r="E145" s="2"/>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27"/>
    </row>
    <row r="146" spans="5:31" x14ac:dyDescent="0.25">
      <c r="E146" s="2"/>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27"/>
    </row>
    <row r="147" spans="5:31" x14ac:dyDescent="0.25">
      <c r="E147" s="2"/>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27"/>
    </row>
    <row r="148" spans="5:31" x14ac:dyDescent="0.25">
      <c r="E148" s="2"/>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27"/>
    </row>
    <row r="149" spans="5:31" x14ac:dyDescent="0.25">
      <c r="E149" s="2"/>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27"/>
    </row>
    <row r="150" spans="5:31" x14ac:dyDescent="0.25">
      <c r="E150" s="2"/>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27"/>
    </row>
    <row r="151" spans="5:31" x14ac:dyDescent="0.25">
      <c r="E151" s="2"/>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27"/>
    </row>
    <row r="152" spans="5:31" x14ac:dyDescent="0.25">
      <c r="E152" s="2"/>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27"/>
    </row>
    <row r="153" spans="5:31" x14ac:dyDescent="0.25">
      <c r="E153" s="2"/>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27"/>
    </row>
    <row r="154" spans="5:31" x14ac:dyDescent="0.25">
      <c r="E154" s="2"/>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27"/>
    </row>
    <row r="155" spans="5:31" x14ac:dyDescent="0.25">
      <c r="E155" s="2"/>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27"/>
    </row>
    <row r="156" spans="5:31" x14ac:dyDescent="0.25">
      <c r="E156" s="2"/>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27"/>
    </row>
    <row r="157" spans="5:31" x14ac:dyDescent="0.25">
      <c r="E157" s="2"/>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27"/>
    </row>
    <row r="158" spans="5:31" x14ac:dyDescent="0.25">
      <c r="E158" s="2"/>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27"/>
    </row>
    <row r="159" spans="5:31" x14ac:dyDescent="0.25">
      <c r="E159" s="2"/>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27"/>
    </row>
    <row r="160" spans="5:31" x14ac:dyDescent="0.25">
      <c r="E160" s="2"/>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27"/>
    </row>
    <row r="161" spans="5:31" x14ac:dyDescent="0.25">
      <c r="E161" s="2"/>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27"/>
    </row>
    <row r="162" spans="5:31" x14ac:dyDescent="0.25">
      <c r="E162" s="2"/>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27"/>
    </row>
    <row r="163" spans="5:31" x14ac:dyDescent="0.25">
      <c r="E163" s="2"/>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27"/>
    </row>
    <row r="164" spans="5:31" x14ac:dyDescent="0.25">
      <c r="E164" s="2"/>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27"/>
    </row>
    <row r="165" spans="5:31" x14ac:dyDescent="0.25">
      <c r="E165" s="2"/>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27"/>
    </row>
    <row r="166" spans="5:31" x14ac:dyDescent="0.25">
      <c r="E166" s="2"/>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27"/>
    </row>
    <row r="167" spans="5:31" x14ac:dyDescent="0.25">
      <c r="E167" s="2"/>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27"/>
    </row>
    <row r="168" spans="5:31" x14ac:dyDescent="0.25">
      <c r="E168" s="2"/>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27"/>
    </row>
    <row r="169" spans="5:31" x14ac:dyDescent="0.25">
      <c r="E169" s="2"/>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27"/>
    </row>
    <row r="170" spans="5:31" x14ac:dyDescent="0.25">
      <c r="E170" s="2"/>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27"/>
    </row>
    <row r="171" spans="5:31" x14ac:dyDescent="0.25">
      <c r="E171" s="2"/>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27"/>
    </row>
    <row r="172" spans="5:31" x14ac:dyDescent="0.25">
      <c r="E172" s="2"/>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27"/>
    </row>
    <row r="173" spans="5:31" x14ac:dyDescent="0.25">
      <c r="E173" s="2"/>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27"/>
    </row>
    <row r="174" spans="5:31" x14ac:dyDescent="0.25">
      <c r="E174" s="2"/>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27"/>
    </row>
    <row r="175" spans="5:31" x14ac:dyDescent="0.25">
      <c r="E175" s="2"/>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27"/>
    </row>
    <row r="176" spans="5:31" x14ac:dyDescent="0.25">
      <c r="E176" s="2"/>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27"/>
    </row>
    <row r="177" spans="5:31" x14ac:dyDescent="0.25">
      <c r="E177" s="2"/>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27"/>
    </row>
    <row r="178" spans="5:31" x14ac:dyDescent="0.25">
      <c r="E178" s="2"/>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27"/>
    </row>
    <row r="179" spans="5:31" x14ac:dyDescent="0.25">
      <c r="E179" s="2"/>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27"/>
    </row>
    <row r="180" spans="5:31" x14ac:dyDescent="0.25">
      <c r="E180" s="2"/>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27"/>
    </row>
    <row r="181" spans="5:31" x14ac:dyDescent="0.25">
      <c r="E181" s="2"/>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27"/>
    </row>
    <row r="182" spans="5:31" x14ac:dyDescent="0.25">
      <c r="E182" s="2"/>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27"/>
    </row>
    <row r="183" spans="5:31" x14ac:dyDescent="0.25">
      <c r="E183" s="2"/>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27"/>
    </row>
    <row r="184" spans="5:31" x14ac:dyDescent="0.25">
      <c r="E184" s="2"/>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27"/>
    </row>
    <row r="185" spans="5:31" x14ac:dyDescent="0.25">
      <c r="E185" s="2"/>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27"/>
    </row>
    <row r="186" spans="5:31" x14ac:dyDescent="0.25">
      <c r="E186" s="2"/>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27"/>
    </row>
    <row r="187" spans="5:31" x14ac:dyDescent="0.25">
      <c r="E187" s="2"/>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27"/>
    </row>
    <row r="188" spans="5:31" x14ac:dyDescent="0.25">
      <c r="E188" s="2"/>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27"/>
    </row>
    <row r="189" spans="5:31" x14ac:dyDescent="0.25">
      <c r="E189" s="2"/>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27"/>
    </row>
    <row r="190" spans="5:31" x14ac:dyDescent="0.25">
      <c r="E190" s="2"/>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27"/>
    </row>
    <row r="191" spans="5:31" x14ac:dyDescent="0.25">
      <c r="E191" s="2"/>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27"/>
    </row>
    <row r="192" spans="5:31" x14ac:dyDescent="0.25">
      <c r="E192" s="2"/>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27"/>
    </row>
    <row r="193" spans="5:31" x14ac:dyDescent="0.25">
      <c r="E193" s="2"/>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27"/>
    </row>
    <row r="194" spans="5:31" x14ac:dyDescent="0.25">
      <c r="E194" s="2"/>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27"/>
    </row>
    <row r="195" spans="5:31" x14ac:dyDescent="0.25">
      <c r="E195" s="2"/>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27"/>
    </row>
    <row r="196" spans="5:31" x14ac:dyDescent="0.25">
      <c r="E196" s="2"/>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27"/>
    </row>
    <row r="197" spans="5:31" x14ac:dyDescent="0.25">
      <c r="E197" s="2"/>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27"/>
    </row>
    <row r="198" spans="5:31" x14ac:dyDescent="0.25">
      <c r="E198" s="2"/>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27"/>
    </row>
    <row r="199" spans="5:31" x14ac:dyDescent="0.25">
      <c r="E199" s="2"/>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27"/>
    </row>
    <row r="200" spans="5:31" x14ac:dyDescent="0.25">
      <c r="E200" s="2"/>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27"/>
    </row>
    <row r="201" spans="5:31" x14ac:dyDescent="0.25">
      <c r="E201" s="2"/>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27"/>
    </row>
    <row r="202" spans="5:31" x14ac:dyDescent="0.25">
      <c r="E202" s="2"/>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27"/>
    </row>
    <row r="203" spans="5:31" x14ac:dyDescent="0.25">
      <c r="E203" s="2"/>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27"/>
    </row>
    <row r="204" spans="5:31" x14ac:dyDescent="0.25">
      <c r="E204" s="2"/>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27"/>
    </row>
    <row r="205" spans="5:31" x14ac:dyDescent="0.25">
      <c r="E205" s="2"/>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27"/>
    </row>
    <row r="206" spans="5:31" x14ac:dyDescent="0.25">
      <c r="E206" s="2"/>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27"/>
    </row>
    <row r="207" spans="5:31" x14ac:dyDescent="0.25">
      <c r="E207" s="2"/>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27"/>
    </row>
    <row r="208" spans="5:31" x14ac:dyDescent="0.25">
      <c r="E208" s="2"/>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27"/>
    </row>
    <row r="209" spans="5:31" x14ac:dyDescent="0.25">
      <c r="E209" s="2"/>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27"/>
    </row>
    <row r="210" spans="5:31" x14ac:dyDescent="0.25">
      <c r="E210" s="2"/>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27"/>
    </row>
    <row r="211" spans="5:31" x14ac:dyDescent="0.25">
      <c r="E211" s="2"/>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27"/>
    </row>
    <row r="212" spans="5:31" x14ac:dyDescent="0.25">
      <c r="E212" s="2"/>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27"/>
    </row>
    <row r="213" spans="5:31" x14ac:dyDescent="0.25">
      <c r="E213" s="2"/>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27"/>
    </row>
    <row r="214" spans="5:31" x14ac:dyDescent="0.25">
      <c r="E214" s="2"/>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27"/>
    </row>
    <row r="215" spans="5:31" x14ac:dyDescent="0.25">
      <c r="E215" s="2"/>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27"/>
    </row>
    <row r="216" spans="5:31" x14ac:dyDescent="0.25">
      <c r="E216" s="2"/>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27"/>
    </row>
    <row r="217" spans="5:31" x14ac:dyDescent="0.25">
      <c r="E217" s="2"/>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27"/>
    </row>
    <row r="218" spans="5:31" x14ac:dyDescent="0.25">
      <c r="E218" s="2"/>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27"/>
    </row>
    <row r="219" spans="5:31" x14ac:dyDescent="0.25">
      <c r="E219" s="2"/>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27"/>
    </row>
    <row r="220" spans="5:31" x14ac:dyDescent="0.25">
      <c r="E220" s="2"/>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27"/>
    </row>
    <row r="221" spans="5:31" x14ac:dyDescent="0.25">
      <c r="E221" s="2"/>
      <c r="F221" s="1"/>
      <c r="G221" s="1"/>
      <c r="H221" s="1"/>
      <c r="I221" s="1"/>
      <c r="J221" s="1"/>
      <c r="K221" s="1"/>
      <c r="L221" s="1"/>
      <c r="M221" s="1"/>
      <c r="N221" s="1"/>
      <c r="O221" s="1"/>
      <c r="P221" s="1"/>
      <c r="Q221" s="1"/>
      <c r="R221" s="1"/>
      <c r="S221" s="1"/>
      <c r="T221" s="1"/>
      <c r="U221" s="36"/>
      <c r="V221" s="1"/>
      <c r="W221" s="1"/>
      <c r="X221" s="1"/>
      <c r="Y221" s="1"/>
      <c r="Z221" s="1"/>
      <c r="AA221" s="1"/>
      <c r="AB221" s="1"/>
      <c r="AC221" s="1"/>
      <c r="AD221" s="1"/>
      <c r="AE221" s="27"/>
    </row>
    <row r="222" spans="5:31" x14ac:dyDescent="0.25">
      <c r="E222" s="2"/>
      <c r="F222" s="1"/>
      <c r="G222" s="1"/>
      <c r="H222" s="1"/>
      <c r="I222" s="1"/>
      <c r="J222" s="1"/>
      <c r="K222" s="1"/>
      <c r="L222" s="1"/>
      <c r="M222" s="1"/>
      <c r="N222" s="1"/>
      <c r="O222" s="1"/>
      <c r="P222" s="1"/>
      <c r="Q222" s="1"/>
      <c r="R222" s="1"/>
      <c r="S222" s="1"/>
      <c r="T222" s="1"/>
      <c r="U222" s="36"/>
      <c r="V222" s="1"/>
      <c r="W222" s="1"/>
      <c r="X222" s="1"/>
      <c r="Y222" s="1"/>
      <c r="Z222" s="1"/>
      <c r="AA222" s="1"/>
      <c r="AB222" s="1"/>
      <c r="AC222" s="1"/>
      <c r="AD222" s="1"/>
      <c r="AE222" s="27"/>
    </row>
    <row r="223" spans="5:31" x14ac:dyDescent="0.25">
      <c r="E223" s="2"/>
      <c r="F223" s="1"/>
      <c r="G223" s="1"/>
      <c r="H223" s="1"/>
      <c r="I223" s="1"/>
      <c r="J223" s="1"/>
      <c r="K223" s="1"/>
      <c r="L223" s="1"/>
      <c r="M223" s="1"/>
      <c r="N223" s="1"/>
      <c r="O223" s="1"/>
      <c r="P223" s="1"/>
      <c r="Q223" s="1"/>
      <c r="R223" s="1"/>
      <c r="S223" s="1"/>
      <c r="T223" s="1"/>
      <c r="U223" s="36"/>
      <c r="V223" s="1"/>
      <c r="W223" s="1"/>
      <c r="X223" s="1"/>
      <c r="Y223" s="1"/>
      <c r="Z223" s="1"/>
      <c r="AA223" s="1"/>
      <c r="AB223" s="1"/>
      <c r="AC223" s="1"/>
      <c r="AD223" s="1"/>
      <c r="AE223" s="27"/>
    </row>
    <row r="224" spans="5:31" x14ac:dyDescent="0.25">
      <c r="E224" s="2"/>
      <c r="F224" s="1"/>
      <c r="G224" s="1"/>
      <c r="H224" s="1"/>
      <c r="I224" s="1"/>
      <c r="J224" s="1"/>
      <c r="K224" s="1"/>
      <c r="L224" s="1"/>
      <c r="M224" s="1"/>
      <c r="N224" s="1"/>
      <c r="O224" s="1"/>
      <c r="P224" s="1"/>
      <c r="Q224" s="1"/>
      <c r="R224" s="1"/>
      <c r="S224" s="1"/>
      <c r="T224" s="1"/>
      <c r="U224" s="36"/>
      <c r="V224" s="1"/>
      <c r="W224" s="1"/>
      <c r="X224" s="1"/>
      <c r="Y224" s="1"/>
      <c r="Z224" s="1"/>
      <c r="AA224" s="1"/>
      <c r="AB224" s="1"/>
      <c r="AC224" s="1"/>
      <c r="AD224" s="1"/>
      <c r="AE224" s="27"/>
    </row>
    <row r="225" spans="5:31" x14ac:dyDescent="0.25">
      <c r="E225" s="2"/>
      <c r="F225" s="1"/>
      <c r="G225" s="1"/>
      <c r="H225" s="1"/>
      <c r="I225" s="1"/>
      <c r="J225" s="1"/>
      <c r="K225" s="1"/>
      <c r="L225" s="1"/>
      <c r="M225" s="1"/>
      <c r="N225" s="1"/>
      <c r="O225" s="1"/>
      <c r="P225" s="1"/>
      <c r="Q225" s="1"/>
      <c r="R225" s="1"/>
      <c r="S225" s="1"/>
      <c r="T225" s="1"/>
      <c r="U225" s="36"/>
      <c r="V225" s="1"/>
      <c r="W225" s="1"/>
      <c r="X225" s="1"/>
      <c r="Y225" s="1"/>
      <c r="Z225" s="1"/>
      <c r="AA225" s="1"/>
      <c r="AB225" s="1"/>
      <c r="AC225" s="1"/>
      <c r="AD225" s="1"/>
      <c r="AE225" s="27"/>
    </row>
    <row r="226" spans="5:31" x14ac:dyDescent="0.25">
      <c r="E226" s="2"/>
      <c r="F226" s="1"/>
      <c r="G226" s="1"/>
      <c r="H226" s="1"/>
      <c r="I226" s="1"/>
      <c r="J226" s="1"/>
      <c r="K226" s="1"/>
      <c r="L226" s="1"/>
      <c r="M226" s="1"/>
      <c r="N226" s="1"/>
      <c r="O226" s="1"/>
      <c r="P226" s="1"/>
      <c r="Q226" s="1"/>
      <c r="R226" s="1"/>
      <c r="S226" s="1"/>
      <c r="T226" s="1"/>
      <c r="U226" s="36"/>
      <c r="V226" s="1"/>
      <c r="W226" s="1"/>
      <c r="X226" s="1"/>
      <c r="Y226" s="1"/>
      <c r="Z226" s="1"/>
      <c r="AA226" s="1"/>
      <c r="AB226" s="1"/>
      <c r="AC226" s="1"/>
      <c r="AD226" s="1"/>
      <c r="AE226" s="27"/>
    </row>
    <row r="227" spans="5:31" x14ac:dyDescent="0.25">
      <c r="E227" s="2"/>
      <c r="F227" s="1"/>
      <c r="G227" s="1"/>
      <c r="H227" s="1"/>
      <c r="I227" s="1"/>
      <c r="J227" s="1"/>
      <c r="K227" s="1"/>
      <c r="L227" s="1"/>
      <c r="M227" s="1"/>
      <c r="N227" s="1"/>
      <c r="O227" s="1"/>
      <c r="P227" s="1"/>
      <c r="Q227" s="1"/>
      <c r="R227" s="1"/>
      <c r="S227" s="1"/>
      <c r="T227" s="1"/>
      <c r="U227" s="36"/>
      <c r="V227" s="1"/>
      <c r="W227" s="1"/>
      <c r="X227" s="1"/>
      <c r="Y227" s="1"/>
      <c r="Z227" s="1"/>
      <c r="AA227" s="1"/>
      <c r="AB227" s="1"/>
      <c r="AC227" s="1"/>
      <c r="AD227" s="1"/>
      <c r="AE227" s="27"/>
    </row>
    <row r="228" spans="5:31" x14ac:dyDescent="0.25">
      <c r="E228" s="2"/>
      <c r="F228" s="1"/>
      <c r="G228" s="1"/>
      <c r="H228" s="1"/>
      <c r="I228" s="1"/>
      <c r="J228" s="1"/>
      <c r="K228" s="1"/>
      <c r="L228" s="1"/>
      <c r="M228" s="1"/>
      <c r="N228" s="1"/>
      <c r="O228" s="1"/>
      <c r="P228" s="1"/>
      <c r="Q228" s="1"/>
      <c r="R228" s="1"/>
      <c r="S228" s="1"/>
      <c r="T228" s="1"/>
      <c r="U228" s="36"/>
      <c r="V228" s="1"/>
      <c r="W228" s="1"/>
      <c r="X228" s="1"/>
      <c r="Y228" s="1"/>
      <c r="Z228" s="1"/>
      <c r="AA228" s="1"/>
      <c r="AB228" s="1"/>
      <c r="AC228" s="1"/>
      <c r="AD228" s="1"/>
      <c r="AE228" s="27"/>
    </row>
    <row r="229" spans="5:31" x14ac:dyDescent="0.25">
      <c r="E229" s="2"/>
      <c r="F229" s="1"/>
      <c r="G229" s="1"/>
      <c r="H229" s="1"/>
      <c r="I229" s="1"/>
      <c r="J229" s="1"/>
      <c r="K229" s="1"/>
      <c r="L229" s="1"/>
      <c r="M229" s="1"/>
      <c r="N229" s="1"/>
      <c r="O229" s="1"/>
      <c r="P229" s="1"/>
      <c r="Q229" s="1"/>
      <c r="R229" s="1"/>
      <c r="S229" s="1"/>
      <c r="T229" s="1"/>
      <c r="U229" s="36"/>
      <c r="V229" s="1"/>
      <c r="W229" s="1"/>
      <c r="X229" s="1"/>
      <c r="Y229" s="1"/>
      <c r="Z229" s="1"/>
      <c r="AA229" s="1"/>
      <c r="AB229" s="1"/>
      <c r="AC229" s="1"/>
      <c r="AD229" s="1"/>
      <c r="AE229" s="27"/>
    </row>
    <row r="230" spans="5:31" x14ac:dyDescent="0.25">
      <c r="E230" s="2"/>
      <c r="F230" s="1"/>
      <c r="G230" s="1"/>
      <c r="H230" s="1"/>
      <c r="I230" s="1"/>
      <c r="J230" s="1"/>
      <c r="K230" s="1"/>
      <c r="L230" s="1"/>
      <c r="M230" s="1"/>
      <c r="N230" s="1"/>
      <c r="O230" s="1"/>
      <c r="P230" s="1"/>
      <c r="Q230" s="1"/>
      <c r="R230" s="1"/>
      <c r="S230" s="1"/>
      <c r="T230" s="1"/>
      <c r="U230" s="36"/>
      <c r="V230" s="1"/>
      <c r="W230" s="1"/>
      <c r="X230" s="1"/>
      <c r="Y230" s="1"/>
      <c r="Z230" s="1"/>
      <c r="AA230" s="1"/>
      <c r="AB230" s="1"/>
      <c r="AC230" s="1"/>
      <c r="AD230" s="1"/>
      <c r="AE230" s="27"/>
    </row>
    <row r="231" spans="5:31" x14ac:dyDescent="0.25">
      <c r="E231" s="2"/>
      <c r="F231" s="1"/>
      <c r="G231" s="1"/>
      <c r="H231" s="1"/>
      <c r="I231" s="1"/>
      <c r="J231" s="1"/>
      <c r="K231" s="1"/>
      <c r="L231" s="1"/>
      <c r="M231" s="1"/>
      <c r="N231" s="1"/>
      <c r="O231" s="1"/>
      <c r="P231" s="1"/>
      <c r="Q231" s="1"/>
      <c r="R231" s="1"/>
      <c r="S231" s="1"/>
      <c r="T231" s="1"/>
      <c r="U231" s="36"/>
      <c r="V231" s="1"/>
      <c r="W231" s="1"/>
      <c r="X231" s="1"/>
      <c r="Y231" s="1"/>
      <c r="Z231" s="1"/>
      <c r="AA231" s="1"/>
      <c r="AB231" s="1"/>
      <c r="AC231" s="1"/>
      <c r="AD231" s="1"/>
      <c r="AE231" s="27"/>
    </row>
    <row r="232" spans="5:31" x14ac:dyDescent="0.25">
      <c r="E232" s="2"/>
      <c r="F232" s="1"/>
      <c r="G232" s="1"/>
      <c r="H232" s="1"/>
      <c r="I232" s="1"/>
      <c r="J232" s="1"/>
      <c r="K232" s="1"/>
      <c r="L232" s="1"/>
      <c r="M232" s="1"/>
      <c r="N232" s="1"/>
      <c r="O232" s="1"/>
      <c r="P232" s="1"/>
      <c r="Q232" s="1"/>
      <c r="R232" s="1"/>
      <c r="S232" s="1"/>
      <c r="T232" s="1"/>
      <c r="U232" s="36"/>
      <c r="V232" s="1"/>
      <c r="W232" s="1"/>
      <c r="X232" s="1"/>
      <c r="Y232" s="1"/>
      <c r="Z232" s="1"/>
      <c r="AA232" s="1"/>
      <c r="AB232" s="1"/>
      <c r="AC232" s="1"/>
      <c r="AD232" s="1"/>
      <c r="AE232" s="27"/>
    </row>
    <row r="233" spans="5:31" x14ac:dyDescent="0.25">
      <c r="E233" s="2"/>
      <c r="F233" s="1"/>
      <c r="G233" s="1"/>
      <c r="H233" s="1"/>
      <c r="I233" s="1"/>
      <c r="J233" s="1"/>
      <c r="K233" s="1"/>
      <c r="L233" s="1"/>
      <c r="M233" s="1"/>
      <c r="N233" s="1"/>
      <c r="O233" s="1"/>
      <c r="P233" s="1"/>
      <c r="Q233" s="1"/>
      <c r="R233" s="1"/>
      <c r="S233" s="1"/>
      <c r="T233" s="1"/>
      <c r="U233" s="36"/>
      <c r="V233" s="1"/>
      <c r="W233" s="1"/>
      <c r="X233" s="1"/>
      <c r="Y233" s="1"/>
      <c r="Z233" s="1"/>
      <c r="AA233" s="1"/>
      <c r="AB233" s="1"/>
      <c r="AC233" s="1"/>
      <c r="AD233" s="1"/>
      <c r="AE233" s="27"/>
    </row>
    <row r="234" spans="5:31" x14ac:dyDescent="0.25">
      <c r="E234" s="2"/>
      <c r="F234" s="1"/>
      <c r="G234" s="1"/>
      <c r="H234" s="1"/>
      <c r="I234" s="1"/>
      <c r="J234" s="1"/>
      <c r="K234" s="1"/>
      <c r="L234" s="1"/>
      <c r="M234" s="1"/>
      <c r="N234" s="1"/>
      <c r="O234" s="1"/>
      <c r="P234" s="1"/>
      <c r="Q234" s="1"/>
      <c r="R234" s="1"/>
      <c r="S234" s="1"/>
      <c r="T234" s="1"/>
      <c r="U234" s="36"/>
      <c r="V234" s="1"/>
      <c r="W234" s="1"/>
      <c r="X234" s="1"/>
      <c r="Y234" s="1"/>
      <c r="Z234" s="1"/>
      <c r="AA234" s="1"/>
      <c r="AB234" s="1"/>
      <c r="AC234" s="1"/>
      <c r="AD234" s="1"/>
      <c r="AE234" s="27"/>
    </row>
    <row r="235" spans="5:31" x14ac:dyDescent="0.25">
      <c r="E235" s="2"/>
      <c r="F235" s="1"/>
      <c r="G235" s="1"/>
      <c r="H235" s="1"/>
      <c r="I235" s="1"/>
      <c r="J235" s="1"/>
      <c r="K235" s="1"/>
      <c r="L235" s="1"/>
      <c r="M235" s="1"/>
      <c r="N235" s="1"/>
      <c r="O235" s="1"/>
      <c r="P235" s="1"/>
      <c r="Q235" s="1"/>
      <c r="R235" s="1"/>
      <c r="S235" s="1"/>
      <c r="T235" s="1"/>
      <c r="U235" s="36"/>
      <c r="V235" s="1"/>
      <c r="W235" s="1"/>
      <c r="X235" s="1"/>
      <c r="Y235" s="1"/>
      <c r="Z235" s="1"/>
      <c r="AA235" s="1"/>
      <c r="AB235" s="1"/>
      <c r="AC235" s="1"/>
      <c r="AD235" s="1"/>
      <c r="AE235" s="27"/>
    </row>
    <row r="236" spans="5:31" x14ac:dyDescent="0.25">
      <c r="E236" s="2"/>
      <c r="F236" s="1"/>
      <c r="G236" s="1"/>
      <c r="H236" s="1"/>
      <c r="I236" s="1"/>
      <c r="J236" s="1"/>
      <c r="K236" s="1"/>
      <c r="L236" s="1"/>
      <c r="M236" s="1"/>
      <c r="N236" s="1"/>
      <c r="O236" s="1"/>
      <c r="P236" s="1"/>
      <c r="Q236" s="1"/>
      <c r="R236" s="1"/>
      <c r="S236" s="1"/>
      <c r="T236" s="1"/>
      <c r="U236" s="36"/>
      <c r="V236" s="1"/>
      <c r="W236" s="1"/>
      <c r="X236" s="1"/>
      <c r="Y236" s="1"/>
      <c r="Z236" s="1"/>
      <c r="AA236" s="1"/>
      <c r="AB236" s="1"/>
      <c r="AC236" s="1"/>
      <c r="AD236" s="1"/>
      <c r="AE236" s="27"/>
    </row>
    <row r="237" spans="5:31" x14ac:dyDescent="0.25">
      <c r="E237" s="2"/>
      <c r="F237" s="1"/>
      <c r="G237" s="1"/>
      <c r="H237" s="1"/>
      <c r="I237" s="1"/>
      <c r="J237" s="1"/>
      <c r="K237" s="1"/>
      <c r="L237" s="1"/>
      <c r="M237" s="1"/>
      <c r="N237" s="1"/>
      <c r="O237" s="1"/>
      <c r="P237" s="1"/>
      <c r="Q237" s="1"/>
      <c r="R237" s="1"/>
      <c r="S237" s="1"/>
      <c r="T237" s="1"/>
      <c r="U237" s="36"/>
      <c r="V237" s="1"/>
      <c r="W237" s="1"/>
      <c r="X237" s="1"/>
      <c r="Y237" s="1"/>
      <c r="Z237" s="1"/>
      <c r="AA237" s="1"/>
      <c r="AB237" s="1"/>
      <c r="AC237" s="1"/>
      <c r="AD237" s="1"/>
      <c r="AE237" s="27"/>
    </row>
    <row r="238" spans="5:31" x14ac:dyDescent="0.25">
      <c r="E238" s="2"/>
      <c r="F238" s="1"/>
      <c r="G238" s="1"/>
      <c r="H238" s="1"/>
      <c r="I238" s="1"/>
      <c r="J238" s="1"/>
      <c r="K238" s="1"/>
      <c r="L238" s="1"/>
      <c r="M238" s="1"/>
      <c r="N238" s="1"/>
      <c r="O238" s="1"/>
      <c r="P238" s="1"/>
      <c r="Q238" s="1"/>
      <c r="R238" s="1"/>
      <c r="S238" s="1"/>
      <c r="T238" s="1"/>
      <c r="U238" s="36"/>
      <c r="V238" s="1"/>
      <c r="W238" s="1"/>
      <c r="X238" s="1"/>
      <c r="Y238" s="1"/>
      <c r="Z238" s="1"/>
      <c r="AA238" s="1"/>
      <c r="AB238" s="1"/>
      <c r="AC238" s="1"/>
      <c r="AD238" s="1"/>
      <c r="AE238" s="27"/>
    </row>
    <row r="239" spans="5:31" x14ac:dyDescent="0.25">
      <c r="E239" s="2"/>
      <c r="F239" s="1"/>
      <c r="G239" s="1"/>
      <c r="H239" s="1"/>
      <c r="I239" s="1"/>
      <c r="J239" s="1"/>
      <c r="K239" s="1"/>
      <c r="L239" s="1"/>
      <c r="M239" s="1"/>
      <c r="N239" s="1"/>
      <c r="O239" s="1"/>
      <c r="P239" s="1"/>
      <c r="Q239" s="1"/>
      <c r="R239" s="1"/>
      <c r="S239" s="1"/>
      <c r="T239" s="1"/>
      <c r="U239" s="36"/>
      <c r="V239" s="1"/>
      <c r="W239" s="1"/>
      <c r="X239" s="1"/>
      <c r="Y239" s="1"/>
      <c r="Z239" s="1"/>
      <c r="AA239" s="1"/>
      <c r="AB239" s="1"/>
      <c r="AC239" s="1"/>
      <c r="AD239" s="1"/>
      <c r="AE239" s="27"/>
    </row>
    <row r="240" spans="5:31" x14ac:dyDescent="0.25">
      <c r="E240" s="2"/>
      <c r="F240" s="1"/>
      <c r="G240" s="1"/>
      <c r="H240" s="1"/>
      <c r="I240" s="1"/>
      <c r="J240" s="1"/>
      <c r="K240" s="1"/>
      <c r="L240" s="1"/>
      <c r="M240" s="1"/>
      <c r="N240" s="1"/>
      <c r="O240" s="1"/>
      <c r="P240" s="1"/>
      <c r="Q240" s="1"/>
      <c r="R240" s="1"/>
      <c r="S240" s="1"/>
      <c r="T240" s="1"/>
      <c r="U240" s="36"/>
      <c r="V240" s="1"/>
      <c r="W240" s="1"/>
      <c r="X240" s="1"/>
      <c r="Y240" s="1"/>
      <c r="Z240" s="1"/>
      <c r="AA240" s="1"/>
      <c r="AB240" s="1"/>
      <c r="AC240" s="1"/>
      <c r="AD240" s="1"/>
      <c r="AE240" s="27"/>
    </row>
    <row r="241" spans="5:31" x14ac:dyDescent="0.25">
      <c r="E241" s="2"/>
      <c r="F241" s="1"/>
      <c r="G241" s="1"/>
      <c r="H241" s="1"/>
      <c r="I241" s="1"/>
      <c r="J241" s="1"/>
      <c r="K241" s="1"/>
      <c r="L241" s="1"/>
      <c r="M241" s="1"/>
      <c r="N241" s="1"/>
      <c r="O241" s="1"/>
      <c r="P241" s="1"/>
      <c r="Q241" s="1"/>
      <c r="R241" s="1"/>
      <c r="S241" s="1"/>
      <c r="T241" s="1"/>
      <c r="U241" s="36"/>
      <c r="V241" s="1"/>
      <c r="W241" s="1"/>
      <c r="X241" s="1"/>
      <c r="Y241" s="1"/>
      <c r="Z241" s="1"/>
      <c r="AA241" s="1"/>
      <c r="AB241" s="1"/>
      <c r="AC241" s="1"/>
      <c r="AD241" s="1"/>
      <c r="AE241" s="27"/>
    </row>
    <row r="242" spans="5:31" x14ac:dyDescent="0.25">
      <c r="E242" s="2"/>
      <c r="F242" s="1"/>
      <c r="G242" s="1"/>
      <c r="H242" s="1"/>
      <c r="I242" s="1"/>
      <c r="J242" s="1"/>
      <c r="K242" s="1"/>
      <c r="L242" s="1"/>
      <c r="M242" s="1"/>
      <c r="N242" s="1"/>
      <c r="O242" s="1"/>
      <c r="P242" s="1"/>
      <c r="Q242" s="1"/>
      <c r="R242" s="1"/>
      <c r="S242" s="1"/>
      <c r="T242" s="1"/>
      <c r="U242" s="36"/>
      <c r="V242" s="1"/>
      <c r="W242" s="1"/>
      <c r="X242" s="1"/>
      <c r="Y242" s="1"/>
      <c r="Z242" s="1"/>
      <c r="AA242" s="1"/>
      <c r="AB242" s="1"/>
      <c r="AC242" s="1"/>
      <c r="AD242" s="1"/>
      <c r="AE242" s="27"/>
    </row>
    <row r="243" spans="5:31" x14ac:dyDescent="0.25">
      <c r="E243" s="2"/>
      <c r="F243" s="1"/>
      <c r="G243" s="1"/>
      <c r="H243" s="1"/>
      <c r="I243" s="1"/>
      <c r="J243" s="1"/>
      <c r="K243" s="1"/>
      <c r="L243" s="1"/>
      <c r="M243" s="1"/>
      <c r="N243" s="1"/>
      <c r="O243" s="1"/>
      <c r="P243" s="1"/>
      <c r="Q243" s="1"/>
      <c r="R243" s="1"/>
      <c r="S243" s="1"/>
      <c r="T243" s="1"/>
      <c r="U243" s="36"/>
      <c r="V243" s="1"/>
      <c r="W243" s="1"/>
      <c r="X243" s="1"/>
      <c r="Y243" s="1"/>
      <c r="Z243" s="1"/>
      <c r="AA243" s="1"/>
      <c r="AB243" s="1"/>
      <c r="AC243" s="1"/>
      <c r="AD243" s="1"/>
      <c r="AE243" s="27"/>
    </row>
    <row r="244" spans="5:31" x14ac:dyDescent="0.25">
      <c r="E244" s="2"/>
      <c r="F244" s="1"/>
      <c r="G244" s="1"/>
      <c r="H244" s="1"/>
      <c r="I244" s="1"/>
      <c r="J244" s="1"/>
      <c r="K244" s="1"/>
      <c r="L244" s="1"/>
      <c r="M244" s="1"/>
      <c r="N244" s="1"/>
      <c r="O244" s="1"/>
      <c r="P244" s="1"/>
      <c r="Q244" s="1"/>
      <c r="R244" s="1"/>
      <c r="S244" s="1"/>
      <c r="T244" s="1"/>
      <c r="U244" s="36"/>
      <c r="V244" s="1"/>
      <c r="W244" s="1"/>
      <c r="X244" s="1"/>
      <c r="Y244" s="1"/>
      <c r="Z244" s="1"/>
      <c r="AA244" s="1"/>
      <c r="AB244" s="1"/>
      <c r="AC244" s="1"/>
      <c r="AD244" s="1"/>
      <c r="AE244" s="27"/>
    </row>
    <row r="245" spans="5:31" x14ac:dyDescent="0.25">
      <c r="E245" s="2"/>
      <c r="F245" s="1"/>
      <c r="G245" s="1"/>
      <c r="H245" s="1"/>
      <c r="I245" s="1"/>
      <c r="J245" s="1"/>
      <c r="K245" s="1"/>
      <c r="L245" s="1"/>
      <c r="M245" s="1"/>
      <c r="N245" s="1"/>
      <c r="O245" s="1"/>
      <c r="P245" s="1"/>
      <c r="Q245" s="1"/>
      <c r="R245" s="1"/>
      <c r="S245" s="1"/>
      <c r="T245" s="1"/>
      <c r="U245" s="36"/>
      <c r="V245" s="1"/>
      <c r="W245" s="1"/>
      <c r="X245" s="1"/>
      <c r="Y245" s="1"/>
      <c r="Z245" s="1"/>
      <c r="AA245" s="1"/>
      <c r="AB245" s="1"/>
      <c r="AC245" s="1"/>
      <c r="AD245" s="1"/>
      <c r="AE245" s="27"/>
    </row>
    <row r="246" spans="5:31" x14ac:dyDescent="0.25">
      <c r="E246" s="2"/>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27"/>
    </row>
    <row r="247" spans="5:31" x14ac:dyDescent="0.25">
      <c r="E247" s="2"/>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27"/>
    </row>
    <row r="248" spans="5:31" x14ac:dyDescent="0.25">
      <c r="E248" s="2"/>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27"/>
    </row>
    <row r="249" spans="5:31" x14ac:dyDescent="0.25">
      <c r="E249" s="2"/>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27"/>
    </row>
    <row r="250" spans="5:31" x14ac:dyDescent="0.25">
      <c r="E250" s="2"/>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27"/>
    </row>
    <row r="251" spans="5:31" x14ac:dyDescent="0.25">
      <c r="E251" s="2"/>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27"/>
    </row>
    <row r="252" spans="5:31" x14ac:dyDescent="0.25">
      <c r="E252" s="2"/>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27"/>
    </row>
    <row r="253" spans="5:31" x14ac:dyDescent="0.25">
      <c r="E253" s="2"/>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27"/>
    </row>
    <row r="254" spans="5:31" x14ac:dyDescent="0.25">
      <c r="E254" s="2"/>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27"/>
    </row>
    <row r="255" spans="5:31" x14ac:dyDescent="0.25">
      <c r="E255" s="2"/>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27"/>
    </row>
    <row r="256" spans="5:31" x14ac:dyDescent="0.25">
      <c r="E256" s="2"/>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27"/>
    </row>
    <row r="257" spans="5:31" x14ac:dyDescent="0.25">
      <c r="E257" s="2"/>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27"/>
    </row>
    <row r="258" spans="5:31" x14ac:dyDescent="0.25">
      <c r="E258" s="2"/>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27"/>
    </row>
    <row r="259" spans="5:31" x14ac:dyDescent="0.25">
      <c r="E259" s="2"/>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27"/>
    </row>
    <row r="260" spans="5:31" x14ac:dyDescent="0.25">
      <c r="E260" s="2"/>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27"/>
    </row>
    <row r="261" spans="5:31" x14ac:dyDescent="0.25">
      <c r="E261" s="2"/>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27"/>
    </row>
    <row r="262" spans="5:31" x14ac:dyDescent="0.25">
      <c r="E262" s="2"/>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27"/>
    </row>
    <row r="263" spans="5:31" x14ac:dyDescent="0.25">
      <c r="E263" s="2"/>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27"/>
    </row>
    <row r="264" spans="5:31" x14ac:dyDescent="0.25">
      <c r="E264" s="2"/>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27"/>
    </row>
    <row r="265" spans="5:31" x14ac:dyDescent="0.25">
      <c r="E265" s="2"/>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27"/>
    </row>
    <row r="266" spans="5:31" x14ac:dyDescent="0.25">
      <c r="E266" s="2"/>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27"/>
    </row>
    <row r="267" spans="5:31" x14ac:dyDescent="0.25">
      <c r="E267" s="2"/>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27"/>
    </row>
    <row r="268" spans="5:31" x14ac:dyDescent="0.25">
      <c r="E268" s="2"/>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27"/>
    </row>
    <row r="269" spans="5:31" x14ac:dyDescent="0.25">
      <c r="E269" s="2"/>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27"/>
    </row>
    <row r="270" spans="5:31" x14ac:dyDescent="0.25">
      <c r="E270" s="2"/>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27"/>
    </row>
    <row r="271" spans="5:31" x14ac:dyDescent="0.25">
      <c r="E271" s="2"/>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27"/>
    </row>
    <row r="272" spans="5:31" x14ac:dyDescent="0.25">
      <c r="E272" s="2"/>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27"/>
    </row>
    <row r="273" spans="5:31" x14ac:dyDescent="0.25">
      <c r="E273" s="2"/>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27"/>
    </row>
    <row r="274" spans="5:31" x14ac:dyDescent="0.25">
      <c r="E274" s="2"/>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27"/>
    </row>
    <row r="275" spans="5:31" x14ac:dyDescent="0.25">
      <c r="E275" s="2"/>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27"/>
    </row>
    <row r="276" spans="5:31" x14ac:dyDescent="0.25">
      <c r="E276" s="2"/>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27"/>
    </row>
    <row r="277" spans="5:31" x14ac:dyDescent="0.25">
      <c r="E277" s="2"/>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27"/>
    </row>
    <row r="278" spans="5:31" x14ac:dyDescent="0.25">
      <c r="E278" s="2"/>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27"/>
    </row>
    <row r="279" spans="5:31" x14ac:dyDescent="0.25">
      <c r="E279" s="2"/>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27"/>
    </row>
    <row r="280" spans="5:31" x14ac:dyDescent="0.25">
      <c r="E280" s="2"/>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27"/>
    </row>
    <row r="281" spans="5:31" x14ac:dyDescent="0.25">
      <c r="E281" s="2"/>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27"/>
    </row>
    <row r="282" spans="5:31" x14ac:dyDescent="0.25">
      <c r="E282" s="2"/>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27"/>
    </row>
    <row r="283" spans="5:31" x14ac:dyDescent="0.25">
      <c r="E283" s="2"/>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27"/>
    </row>
    <row r="284" spans="5:31" x14ac:dyDescent="0.25">
      <c r="E284" s="2"/>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27"/>
    </row>
    <row r="285" spans="5:31" x14ac:dyDescent="0.25">
      <c r="E285" s="2"/>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27"/>
    </row>
    <row r="286" spans="5:31" x14ac:dyDescent="0.25">
      <c r="E286" s="2"/>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27"/>
    </row>
    <row r="287" spans="5:31" x14ac:dyDescent="0.25">
      <c r="E287" s="2"/>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27"/>
    </row>
    <row r="288" spans="5:31" x14ac:dyDescent="0.25">
      <c r="E288" s="2"/>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27"/>
    </row>
    <row r="289" spans="5:31" x14ac:dyDescent="0.25">
      <c r="E289" s="2"/>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27"/>
    </row>
    <row r="290" spans="5:31" x14ac:dyDescent="0.25">
      <c r="E290" s="2"/>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27"/>
    </row>
    <row r="291" spans="5:31" x14ac:dyDescent="0.25">
      <c r="E291" s="2"/>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27"/>
    </row>
    <row r="292" spans="5:31" x14ac:dyDescent="0.25">
      <c r="E292" s="2"/>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27"/>
    </row>
    <row r="293" spans="5:31" x14ac:dyDescent="0.25">
      <c r="E293" s="2"/>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27"/>
    </row>
    <row r="294" spans="5:31" x14ac:dyDescent="0.25">
      <c r="E294" s="2"/>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27"/>
    </row>
    <row r="295" spans="5:31" x14ac:dyDescent="0.25">
      <c r="E295" s="2"/>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27"/>
    </row>
    <row r="296" spans="5:31" x14ac:dyDescent="0.25">
      <c r="E296" s="2"/>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27"/>
    </row>
    <row r="297" spans="5:31" x14ac:dyDescent="0.25">
      <c r="E297" s="2"/>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27"/>
    </row>
    <row r="298" spans="5:31" x14ac:dyDescent="0.25">
      <c r="E298" s="2"/>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27"/>
    </row>
    <row r="299" spans="5:31" x14ac:dyDescent="0.25">
      <c r="E299" s="2"/>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27"/>
    </row>
    <row r="300" spans="5:31" x14ac:dyDescent="0.25">
      <c r="E300" s="2"/>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27"/>
    </row>
    <row r="301" spans="5:31" x14ac:dyDescent="0.25">
      <c r="E301" s="2"/>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27"/>
    </row>
    <row r="302" spans="5:31" x14ac:dyDescent="0.25">
      <c r="E302" s="2"/>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27"/>
    </row>
    <row r="303" spans="5:31" x14ac:dyDescent="0.25">
      <c r="E303" s="2"/>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27"/>
    </row>
    <row r="304" spans="5:31" x14ac:dyDescent="0.25">
      <c r="E304" s="2"/>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27"/>
    </row>
    <row r="305" spans="5:31" x14ac:dyDescent="0.25">
      <c r="E305" s="2"/>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27"/>
    </row>
    <row r="306" spans="5:31" x14ac:dyDescent="0.25">
      <c r="E306" s="2"/>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27"/>
    </row>
    <row r="307" spans="5:31" x14ac:dyDescent="0.25">
      <c r="E307" s="2"/>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27"/>
    </row>
    <row r="308" spans="5:31" x14ac:dyDescent="0.25">
      <c r="E308" s="2"/>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27"/>
    </row>
    <row r="309" spans="5:31" x14ac:dyDescent="0.25">
      <c r="E309" s="2"/>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27"/>
    </row>
    <row r="310" spans="5:31" x14ac:dyDescent="0.25">
      <c r="E310" s="2"/>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27"/>
    </row>
    <row r="311" spans="5:31" x14ac:dyDescent="0.25">
      <c r="E311" s="2"/>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27"/>
    </row>
    <row r="312" spans="5:31" x14ac:dyDescent="0.25">
      <c r="E312" s="2"/>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27"/>
    </row>
    <row r="313" spans="5:31" x14ac:dyDescent="0.25">
      <c r="E313" s="2"/>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27"/>
    </row>
    <row r="314" spans="5:31" x14ac:dyDescent="0.25">
      <c r="E314" s="2"/>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27"/>
    </row>
    <row r="315" spans="5:31" x14ac:dyDescent="0.25">
      <c r="E315" s="2"/>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27"/>
    </row>
    <row r="316" spans="5:31" x14ac:dyDescent="0.25">
      <c r="E316" s="2"/>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27"/>
    </row>
    <row r="317" spans="5:31" x14ac:dyDescent="0.25">
      <c r="E317" s="2"/>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27"/>
    </row>
    <row r="318" spans="5:31" x14ac:dyDescent="0.25">
      <c r="E318" s="2"/>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27"/>
    </row>
    <row r="319" spans="5:31" x14ac:dyDescent="0.25">
      <c r="E319" s="2"/>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27"/>
    </row>
    <row r="320" spans="5:31" x14ac:dyDescent="0.25">
      <c r="E320" s="2"/>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27"/>
    </row>
    <row r="321" spans="5:31" x14ac:dyDescent="0.25">
      <c r="E321" s="2"/>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27"/>
    </row>
    <row r="322" spans="5:31" x14ac:dyDescent="0.25">
      <c r="E322" s="2"/>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27"/>
    </row>
    <row r="323" spans="5:31" x14ac:dyDescent="0.25">
      <c r="E323" s="2"/>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27"/>
    </row>
    <row r="324" spans="5:31" x14ac:dyDescent="0.25">
      <c r="E324" s="2"/>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27"/>
    </row>
    <row r="325" spans="5:31" x14ac:dyDescent="0.25">
      <c r="E325" s="2"/>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27"/>
    </row>
    <row r="326" spans="5:31" x14ac:dyDescent="0.25">
      <c r="E326" s="2"/>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27"/>
    </row>
    <row r="327" spans="5:31" x14ac:dyDescent="0.25">
      <c r="E327" s="2"/>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27"/>
    </row>
    <row r="328" spans="5:31" x14ac:dyDescent="0.25">
      <c r="E328" s="2"/>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27"/>
    </row>
    <row r="329" spans="5:31" x14ac:dyDescent="0.25">
      <c r="E329" s="2"/>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27"/>
    </row>
    <row r="330" spans="5:31" x14ac:dyDescent="0.25">
      <c r="E330" s="2"/>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27"/>
    </row>
    <row r="331" spans="5:31" x14ac:dyDescent="0.25">
      <c r="E331" s="2"/>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27"/>
    </row>
    <row r="332" spans="5:31" x14ac:dyDescent="0.25">
      <c r="E332" s="2"/>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27"/>
    </row>
    <row r="333" spans="5:31" x14ac:dyDescent="0.25">
      <c r="E333" s="2"/>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27"/>
    </row>
    <row r="334" spans="5:31" x14ac:dyDescent="0.25">
      <c r="E334" s="2"/>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27"/>
    </row>
    <row r="335" spans="5:31" x14ac:dyDescent="0.25">
      <c r="E335" s="2"/>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27"/>
    </row>
    <row r="336" spans="5:31" x14ac:dyDescent="0.25">
      <c r="E336" s="2"/>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27"/>
    </row>
    <row r="337" spans="5:31" x14ac:dyDescent="0.25">
      <c r="E337" s="2"/>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27"/>
    </row>
    <row r="338" spans="5:31" x14ac:dyDescent="0.25">
      <c r="E338" s="2"/>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27"/>
    </row>
    <row r="339" spans="5:31" x14ac:dyDescent="0.25">
      <c r="E339" s="2"/>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27"/>
    </row>
    <row r="340" spans="5:31" x14ac:dyDescent="0.25">
      <c r="E340" s="2"/>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27"/>
    </row>
    <row r="341" spans="5:31" x14ac:dyDescent="0.25">
      <c r="E341" s="2"/>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27"/>
    </row>
    <row r="342" spans="5:31" x14ac:dyDescent="0.25">
      <c r="E342" s="2"/>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27"/>
    </row>
    <row r="343" spans="5:31" x14ac:dyDescent="0.25">
      <c r="E343" s="2"/>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27"/>
    </row>
    <row r="344" spans="5:31" x14ac:dyDescent="0.25">
      <c r="E344" s="2"/>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27"/>
    </row>
    <row r="345" spans="5:31" x14ac:dyDescent="0.25">
      <c r="E345" s="2"/>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27"/>
    </row>
    <row r="346" spans="5:31" x14ac:dyDescent="0.25">
      <c r="E346" s="2"/>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27"/>
    </row>
    <row r="347" spans="5:31" x14ac:dyDescent="0.25">
      <c r="E347" s="2"/>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27"/>
    </row>
    <row r="348" spans="5:31" x14ac:dyDescent="0.25">
      <c r="E348" s="2"/>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27"/>
    </row>
    <row r="349" spans="5:31" x14ac:dyDescent="0.25">
      <c r="E349" s="2"/>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27"/>
    </row>
    <row r="350" spans="5:31" x14ac:dyDescent="0.25">
      <c r="E350" s="2"/>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27"/>
    </row>
    <row r="351" spans="5:31" x14ac:dyDescent="0.25">
      <c r="E351" s="2"/>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27"/>
    </row>
    <row r="352" spans="5:31" x14ac:dyDescent="0.25">
      <c r="E352" s="2"/>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27"/>
    </row>
    <row r="353" spans="5:31" x14ac:dyDescent="0.25">
      <c r="E353" s="2"/>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27"/>
    </row>
    <row r="354" spans="5:31" x14ac:dyDescent="0.25">
      <c r="E354" s="2"/>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27"/>
    </row>
    <row r="355" spans="5:31" x14ac:dyDescent="0.25">
      <c r="E355" s="2"/>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27"/>
    </row>
    <row r="356" spans="5:31" x14ac:dyDescent="0.25">
      <c r="E356" s="2"/>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27"/>
    </row>
    <row r="357" spans="5:31" x14ac:dyDescent="0.25">
      <c r="E357" s="2"/>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27"/>
    </row>
    <row r="358" spans="5:31" x14ac:dyDescent="0.25">
      <c r="E358" s="2"/>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27"/>
    </row>
    <row r="359" spans="5:31" x14ac:dyDescent="0.25">
      <c r="E359" s="2"/>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27"/>
    </row>
    <row r="360" spans="5:31" x14ac:dyDescent="0.25">
      <c r="E360" s="2"/>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27"/>
    </row>
    <row r="361" spans="5:31" x14ac:dyDescent="0.25">
      <c r="E361" s="2"/>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27"/>
    </row>
    <row r="362" spans="5:31" x14ac:dyDescent="0.25">
      <c r="E362" s="2"/>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27"/>
    </row>
    <row r="363" spans="5:31" x14ac:dyDescent="0.25">
      <c r="E363" s="2"/>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27"/>
    </row>
    <row r="364" spans="5:31" x14ac:dyDescent="0.25">
      <c r="E364" s="2"/>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27"/>
    </row>
    <row r="365" spans="5:31" x14ac:dyDescent="0.25">
      <c r="E365" s="2"/>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27"/>
    </row>
    <row r="366" spans="5:31" x14ac:dyDescent="0.25">
      <c r="E366" s="2"/>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27"/>
    </row>
    <row r="367" spans="5:31" x14ac:dyDescent="0.25">
      <c r="E367" s="2"/>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27"/>
    </row>
    <row r="368" spans="5:31" x14ac:dyDescent="0.25">
      <c r="E368" s="2"/>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27"/>
    </row>
    <row r="369" spans="5:31" x14ac:dyDescent="0.25">
      <c r="E369" s="2"/>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27"/>
    </row>
    <row r="370" spans="5:31" x14ac:dyDescent="0.25">
      <c r="E370" s="2"/>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27"/>
    </row>
    <row r="371" spans="5:31" x14ac:dyDescent="0.25">
      <c r="E371" s="2"/>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27"/>
    </row>
    <row r="372" spans="5:31" x14ac:dyDescent="0.25">
      <c r="E372" s="2"/>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27"/>
    </row>
    <row r="373" spans="5:31" x14ac:dyDescent="0.25">
      <c r="E373" s="2"/>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27"/>
    </row>
    <row r="374" spans="5:31" x14ac:dyDescent="0.25">
      <c r="E374" s="2"/>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27"/>
    </row>
    <row r="375" spans="5:31" x14ac:dyDescent="0.25">
      <c r="E375" s="2"/>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27"/>
    </row>
    <row r="376" spans="5:31" x14ac:dyDescent="0.25">
      <c r="E376" s="2"/>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27"/>
    </row>
    <row r="377" spans="5:31" x14ac:dyDescent="0.25">
      <c r="E377" s="2"/>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27"/>
    </row>
    <row r="378" spans="5:31" x14ac:dyDescent="0.25">
      <c r="E378" s="2"/>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27"/>
    </row>
    <row r="379" spans="5:31" x14ac:dyDescent="0.25">
      <c r="E379" s="2"/>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27"/>
    </row>
    <row r="380" spans="5:31" x14ac:dyDescent="0.25">
      <c r="E380" s="2"/>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27"/>
    </row>
    <row r="381" spans="5:31" x14ac:dyDescent="0.25">
      <c r="E381" s="2"/>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27"/>
    </row>
    <row r="382" spans="5:31" x14ac:dyDescent="0.25">
      <c r="E382" s="2"/>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27"/>
    </row>
    <row r="383" spans="5:31" x14ac:dyDescent="0.25">
      <c r="E383" s="2"/>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27"/>
    </row>
    <row r="384" spans="5:31" x14ac:dyDescent="0.25">
      <c r="E384" s="2"/>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27"/>
    </row>
    <row r="385" spans="5:31" x14ac:dyDescent="0.25">
      <c r="E385" s="2"/>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27"/>
    </row>
    <row r="386" spans="5:31" x14ac:dyDescent="0.25">
      <c r="E386" s="2"/>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27"/>
    </row>
    <row r="387" spans="5:31" x14ac:dyDescent="0.25">
      <c r="E387" s="2"/>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27"/>
    </row>
    <row r="388" spans="5:31" x14ac:dyDescent="0.25">
      <c r="E388" s="2"/>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27"/>
    </row>
    <row r="389" spans="5:31" x14ac:dyDescent="0.25">
      <c r="E389" s="2"/>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27"/>
    </row>
    <row r="390" spans="5:31" x14ac:dyDescent="0.25">
      <c r="E390" s="2"/>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27"/>
    </row>
    <row r="391" spans="5:31" x14ac:dyDescent="0.25">
      <c r="E391" s="2"/>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27"/>
    </row>
    <row r="392" spans="5:31" x14ac:dyDescent="0.25">
      <c r="E392" s="2"/>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27"/>
    </row>
    <row r="393" spans="5:31" x14ac:dyDescent="0.25">
      <c r="E393" s="2"/>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27"/>
    </row>
    <row r="394" spans="5:31" x14ac:dyDescent="0.25">
      <c r="E394" s="2"/>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27"/>
    </row>
    <row r="395" spans="5:31" x14ac:dyDescent="0.25">
      <c r="E395" s="2"/>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27"/>
    </row>
    <row r="396" spans="5:31" x14ac:dyDescent="0.25">
      <c r="E396" s="2"/>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27"/>
    </row>
    <row r="397" spans="5:31" x14ac:dyDescent="0.25">
      <c r="E397" s="2"/>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27"/>
    </row>
    <row r="398" spans="5:31" x14ac:dyDescent="0.25">
      <c r="E398" s="2"/>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27"/>
    </row>
    <row r="399" spans="5:31" x14ac:dyDescent="0.25">
      <c r="E399" s="2"/>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27"/>
    </row>
    <row r="400" spans="5:31" x14ac:dyDescent="0.25">
      <c r="E400" s="2"/>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27"/>
    </row>
    <row r="401" spans="5:31" x14ac:dyDescent="0.25">
      <c r="E401" s="2"/>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27"/>
    </row>
    <row r="402" spans="5:31" x14ac:dyDescent="0.25">
      <c r="E402" s="2"/>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27"/>
    </row>
    <row r="403" spans="5:31" x14ac:dyDescent="0.25">
      <c r="E403" s="2"/>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27"/>
    </row>
    <row r="404" spans="5:31" x14ac:dyDescent="0.25">
      <c r="E404" s="2"/>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27"/>
    </row>
    <row r="405" spans="5:31" x14ac:dyDescent="0.25">
      <c r="E405" s="2"/>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27"/>
    </row>
    <row r="406" spans="5:31" x14ac:dyDescent="0.25">
      <c r="E406" s="2"/>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27"/>
    </row>
    <row r="407" spans="5:31" x14ac:dyDescent="0.25">
      <c r="E407" s="2"/>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27"/>
    </row>
    <row r="408" spans="5:31" x14ac:dyDescent="0.25">
      <c r="E408" s="2"/>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27"/>
    </row>
    <row r="409" spans="5:31" x14ac:dyDescent="0.25">
      <c r="E409" s="2"/>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27"/>
    </row>
    <row r="410" spans="5:31" x14ac:dyDescent="0.25">
      <c r="E410" s="2"/>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27"/>
    </row>
    <row r="411" spans="5:31" x14ac:dyDescent="0.25">
      <c r="E411" s="2"/>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27"/>
    </row>
    <row r="412" spans="5:31" x14ac:dyDescent="0.25">
      <c r="E412" s="2"/>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27"/>
    </row>
    <row r="413" spans="5:31" x14ac:dyDescent="0.25">
      <c r="E413" s="2"/>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27"/>
    </row>
    <row r="414" spans="5:31" x14ac:dyDescent="0.25">
      <c r="E414" s="2"/>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27"/>
    </row>
    <row r="415" spans="5:31" x14ac:dyDescent="0.25">
      <c r="E415" s="2"/>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27"/>
    </row>
    <row r="416" spans="5:31" x14ac:dyDescent="0.25">
      <c r="E416" s="2"/>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27"/>
    </row>
    <row r="417" spans="5:31" x14ac:dyDescent="0.25">
      <c r="E417" s="2"/>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27"/>
    </row>
    <row r="418" spans="5:31" ht="15.75" thickBot="1" x14ac:dyDescent="0.3">
      <c r="E418" s="28"/>
      <c r="F418" s="29"/>
      <c r="G418" s="29"/>
      <c r="H418" s="29"/>
      <c r="I418" s="29"/>
      <c r="J418" s="29"/>
      <c r="K418" s="29"/>
      <c r="L418" s="29"/>
      <c r="M418" s="29"/>
      <c r="N418" s="29"/>
      <c r="O418" s="29"/>
      <c r="P418" s="29"/>
      <c r="Q418" s="29"/>
      <c r="R418" s="29"/>
      <c r="S418" s="29"/>
      <c r="T418" s="29"/>
      <c r="U418" s="29"/>
      <c r="V418" s="29"/>
      <c r="W418" s="29"/>
      <c r="X418" s="29"/>
      <c r="Y418" s="29"/>
      <c r="Z418" s="29"/>
      <c r="AA418" s="29"/>
      <c r="AB418" s="29"/>
      <c r="AC418" s="29"/>
      <c r="AD418" s="29"/>
      <c r="AE418" s="30"/>
    </row>
  </sheetData>
  <mergeCells count="40">
    <mergeCell ref="E21:AE21"/>
    <mergeCell ref="U12:V12"/>
    <mergeCell ref="U13:V13"/>
    <mergeCell ref="U19:V19"/>
    <mergeCell ref="B10:K10"/>
    <mergeCell ref="B11:K11"/>
    <mergeCell ref="B19:K19"/>
    <mergeCell ref="B12:K12"/>
    <mergeCell ref="B13:K13"/>
    <mergeCell ref="B14:K14"/>
    <mergeCell ref="M14:N14"/>
    <mergeCell ref="M15:N15"/>
    <mergeCell ref="R10:R11"/>
    <mergeCell ref="M10:N10"/>
    <mergeCell ref="M11:N11"/>
    <mergeCell ref="M12:N12"/>
    <mergeCell ref="B4:K4"/>
    <mergeCell ref="B6:K6"/>
    <mergeCell ref="B9:K9"/>
    <mergeCell ref="B7:K7"/>
    <mergeCell ref="B2:K3"/>
    <mergeCell ref="B8:K8"/>
    <mergeCell ref="B5:K5"/>
    <mergeCell ref="M2:O3"/>
    <mergeCell ref="R2:V2"/>
    <mergeCell ref="U3:V3"/>
    <mergeCell ref="U4:V4"/>
    <mergeCell ref="R6:R7"/>
    <mergeCell ref="M4:N4"/>
    <mergeCell ref="M5:N5"/>
    <mergeCell ref="M6:N6"/>
    <mergeCell ref="M7:N7"/>
    <mergeCell ref="R8:R9"/>
    <mergeCell ref="U8:V9"/>
    <mergeCell ref="B17:K17"/>
    <mergeCell ref="B18:K18"/>
    <mergeCell ref="B16:E16"/>
    <mergeCell ref="M8:N8"/>
    <mergeCell ref="M9:N9"/>
    <mergeCell ref="M13:N1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2"/>
  <sheetViews>
    <sheetView tabSelected="1" topLeftCell="N9" workbookViewId="0">
      <selection activeCell="R13" sqref="Q13:R13"/>
    </sheetView>
  </sheetViews>
  <sheetFormatPr defaultColWidth="8.85546875" defaultRowHeight="15" x14ac:dyDescent="0.25"/>
  <cols>
    <col min="1" max="6" width="12.7109375" style="31" bestFit="1" customWidth="1"/>
    <col min="7" max="7" width="18.140625" style="31" customWidth="1"/>
    <col min="8" max="8" width="12.7109375" style="31" bestFit="1" customWidth="1"/>
    <col min="9" max="9" width="21.85546875" style="31" bestFit="1" customWidth="1"/>
    <col min="10" max="10" width="13.7109375" style="31" bestFit="1" customWidth="1"/>
    <col min="11" max="11" width="37.140625" style="31" bestFit="1" customWidth="1"/>
    <col min="12" max="12" width="20.28515625" style="31" bestFit="1" customWidth="1"/>
    <col min="13" max="13" width="46.42578125" style="31" bestFit="1" customWidth="1"/>
    <col min="14" max="16" width="46.42578125" style="31" customWidth="1"/>
    <col min="17" max="18" width="13.7109375" style="31" bestFit="1" customWidth="1"/>
    <col min="19" max="16384" width="8.85546875" style="31"/>
  </cols>
  <sheetData>
    <row r="1" spans="1:18" x14ac:dyDescent="0.25">
      <c r="A1" s="31" t="s">
        <v>32</v>
      </c>
      <c r="B1" s="31" t="s">
        <v>20</v>
      </c>
      <c r="C1" s="31" t="s">
        <v>21</v>
      </c>
      <c r="D1" s="31" t="s">
        <v>22</v>
      </c>
      <c r="E1" s="31" t="s">
        <v>23</v>
      </c>
      <c r="F1" s="31" t="s">
        <v>24</v>
      </c>
      <c r="G1" s="31" t="s">
        <v>25</v>
      </c>
      <c r="H1" s="31" t="s">
        <v>26</v>
      </c>
      <c r="I1" s="31" t="s">
        <v>27</v>
      </c>
      <c r="J1" s="31" t="s">
        <v>28</v>
      </c>
      <c r="K1" s="31" t="s">
        <v>29</v>
      </c>
      <c r="L1" s="31" t="s">
        <v>88</v>
      </c>
      <c r="M1" s="31" t="s">
        <v>87</v>
      </c>
      <c r="N1" s="31" t="s">
        <v>93</v>
      </c>
      <c r="O1" s="31" t="s">
        <v>92</v>
      </c>
      <c r="P1" s="31" t="s">
        <v>96</v>
      </c>
      <c r="Q1" s="31" t="s">
        <v>30</v>
      </c>
      <c r="R1" s="31" t="s">
        <v>31</v>
      </c>
    </row>
    <row r="2" spans="1:18" x14ac:dyDescent="0.25">
      <c r="A2" s="31">
        <v>1996</v>
      </c>
      <c r="B2" s="31">
        <v>4964</v>
      </c>
      <c r="C2" s="31">
        <v>4968</v>
      </c>
      <c r="D2" s="31">
        <v>5601</v>
      </c>
      <c r="E2" s="31">
        <v>5454</v>
      </c>
      <c r="F2" s="31">
        <v>5721</v>
      </c>
      <c r="G2" s="31">
        <v>5690</v>
      </c>
      <c r="H2" s="31">
        <v>5804</v>
      </c>
      <c r="I2" s="31">
        <v>6040</v>
      </c>
      <c r="J2" s="31">
        <v>5843</v>
      </c>
      <c r="K2" s="31">
        <v>6087</v>
      </c>
      <c r="Q2" s="31">
        <v>6469</v>
      </c>
      <c r="R2" s="31">
        <v>7002</v>
      </c>
    </row>
    <row r="3" spans="1:18" x14ac:dyDescent="0.25">
      <c r="A3" s="31">
        <v>1997</v>
      </c>
      <c r="B3" s="31">
        <v>5416</v>
      </c>
      <c r="C3" s="31">
        <v>5393</v>
      </c>
      <c r="D3" s="31">
        <v>5907</v>
      </c>
      <c r="E3" s="31">
        <v>5768</v>
      </c>
      <c r="F3" s="31">
        <v>6107</v>
      </c>
      <c r="G3" s="31">
        <v>6016</v>
      </c>
      <c r="H3" s="31">
        <v>6131</v>
      </c>
      <c r="I3" s="31">
        <v>6499</v>
      </c>
      <c r="J3" s="31">
        <v>6249</v>
      </c>
      <c r="K3" s="31">
        <v>6472</v>
      </c>
      <c r="Q3" s="31">
        <v>6946</v>
      </c>
      <c r="R3" s="31">
        <v>7615</v>
      </c>
    </row>
    <row r="4" spans="1:18" x14ac:dyDescent="0.25">
      <c r="A4" s="31">
        <v>1998</v>
      </c>
      <c r="B4" s="31">
        <v>5876</v>
      </c>
      <c r="C4" s="31">
        <v>5818</v>
      </c>
      <c r="D4" s="31">
        <v>6342</v>
      </c>
      <c r="E4" s="31">
        <v>6143</v>
      </c>
      <c r="F4" s="31">
        <v>6442</v>
      </c>
      <c r="G4" s="31">
        <v>6407</v>
      </c>
      <c r="H4" s="31">
        <v>6545</v>
      </c>
      <c r="I4" s="31">
        <v>6758</v>
      </c>
      <c r="J4" s="31">
        <v>6485</v>
      </c>
      <c r="K4" s="31">
        <v>6805</v>
      </c>
      <c r="Q4" s="31">
        <v>7361</v>
      </c>
      <c r="R4" s="31">
        <v>8079</v>
      </c>
    </row>
    <row r="5" spans="1:18" x14ac:dyDescent="0.25">
      <c r="A5" s="31">
        <v>1999</v>
      </c>
      <c r="B5" s="31">
        <v>6061</v>
      </c>
      <c r="C5" s="31">
        <v>6187</v>
      </c>
      <c r="D5" s="31">
        <v>6792</v>
      </c>
      <c r="E5" s="31">
        <v>6587</v>
      </c>
      <c r="F5" s="31">
        <v>6918</v>
      </c>
      <c r="G5" s="31">
        <v>6920</v>
      </c>
      <c r="H5" s="31">
        <v>7030</v>
      </c>
      <c r="I5" s="31">
        <v>7491</v>
      </c>
      <c r="J5" s="31">
        <v>7305</v>
      </c>
      <c r="K5" s="31">
        <v>7571</v>
      </c>
      <c r="Q5" s="31">
        <v>8013</v>
      </c>
      <c r="R5" s="31">
        <v>8727</v>
      </c>
    </row>
    <row r="6" spans="1:18" x14ac:dyDescent="0.25">
      <c r="A6" s="31">
        <v>2000</v>
      </c>
      <c r="B6" s="31">
        <v>6776</v>
      </c>
      <c r="C6" s="31">
        <v>6847</v>
      </c>
      <c r="D6" s="31">
        <v>7531</v>
      </c>
      <c r="E6" s="31">
        <v>7333</v>
      </c>
      <c r="F6" s="31">
        <v>7685</v>
      </c>
      <c r="G6" s="31">
        <v>7518</v>
      </c>
      <c r="H6" s="31">
        <v>7672</v>
      </c>
      <c r="I6" s="31">
        <v>7992</v>
      </c>
      <c r="J6" s="31">
        <v>7645</v>
      </c>
      <c r="K6" s="31">
        <v>7923</v>
      </c>
      <c r="Q6" s="31">
        <v>8297</v>
      </c>
      <c r="R6" s="31">
        <v>8537</v>
      </c>
    </row>
    <row r="7" spans="1:18" x14ac:dyDescent="0.25">
      <c r="A7" s="31">
        <v>2001</v>
      </c>
      <c r="B7" s="31">
        <v>7005</v>
      </c>
      <c r="C7" s="31">
        <v>6855</v>
      </c>
      <c r="D7" s="31">
        <v>7420</v>
      </c>
      <c r="E7" s="31">
        <v>7183</v>
      </c>
      <c r="F7" s="31">
        <v>7554</v>
      </c>
      <c r="G7" s="31">
        <v>7475</v>
      </c>
      <c r="H7" s="31">
        <v>7687</v>
      </c>
      <c r="I7" s="31">
        <v>7922</v>
      </c>
      <c r="J7" s="31">
        <v>7426</v>
      </c>
      <c r="K7" s="31">
        <v>7736</v>
      </c>
      <c r="Q7" s="31">
        <v>8483</v>
      </c>
      <c r="R7" s="31">
        <v>9329</v>
      </c>
    </row>
    <row r="8" spans="1:18" x14ac:dyDescent="0.25">
      <c r="A8" s="31">
        <v>2002</v>
      </c>
      <c r="B8" s="31">
        <v>7120</v>
      </c>
      <c r="C8" s="31">
        <v>7124</v>
      </c>
      <c r="D8" s="31">
        <v>7817</v>
      </c>
      <c r="E8" s="31">
        <v>7538</v>
      </c>
      <c r="F8" s="31">
        <v>7921</v>
      </c>
      <c r="G8" s="31">
        <v>7757</v>
      </c>
      <c r="H8" s="31">
        <v>7816</v>
      </c>
      <c r="I8" s="31">
        <v>8208</v>
      </c>
      <c r="J8" s="31">
        <v>7828</v>
      </c>
    </row>
    <row r="9" spans="1:18" ht="14.25" customHeight="1" x14ac:dyDescent="0.25"/>
    <row r="10" spans="1:18" ht="47.25" customHeight="1" x14ac:dyDescent="0.25">
      <c r="A10" s="105" t="s">
        <v>43</v>
      </c>
      <c r="B10" s="105"/>
      <c r="C10" s="105"/>
      <c r="D10" s="105"/>
      <c r="E10" s="105"/>
      <c r="F10" s="105"/>
      <c r="G10" s="105"/>
      <c r="H10" s="105"/>
      <c r="I10" s="105"/>
      <c r="J10" s="105"/>
      <c r="K10" s="105"/>
      <c r="L10" s="105"/>
      <c r="M10" s="105"/>
      <c r="N10" s="105"/>
      <c r="O10" s="105"/>
      <c r="P10" s="105"/>
      <c r="Q10" s="105"/>
      <c r="R10" s="105"/>
    </row>
    <row r="11" spans="1:18" ht="78.75" customHeight="1" x14ac:dyDescent="0.25">
      <c r="A11" s="105"/>
      <c r="B11" s="105"/>
      <c r="C11" s="105"/>
      <c r="D11" s="105"/>
      <c r="E11" s="105"/>
      <c r="F11" s="105"/>
      <c r="G11" s="105"/>
      <c r="H11" s="105"/>
      <c r="I11" s="105"/>
      <c r="J11" s="105"/>
      <c r="K11" s="105"/>
      <c r="L11" s="105"/>
      <c r="M11" s="105"/>
      <c r="N11" s="105"/>
      <c r="O11" s="105"/>
      <c r="P11" s="105"/>
      <c r="Q11" s="105"/>
      <c r="R11" s="105"/>
    </row>
    <row r="12" spans="1:18" ht="81.75" customHeight="1" x14ac:dyDescent="0.25">
      <c r="A12" s="105"/>
      <c r="B12" s="105"/>
      <c r="C12" s="105"/>
      <c r="D12" s="105"/>
      <c r="E12" s="105"/>
      <c r="F12" s="105"/>
      <c r="G12" s="105"/>
      <c r="H12" s="105"/>
      <c r="I12" s="105"/>
      <c r="J12" s="105"/>
      <c r="K12" s="105"/>
      <c r="L12" s="105"/>
      <c r="M12" s="105"/>
      <c r="N12" s="105"/>
      <c r="O12" s="105"/>
      <c r="P12" s="105"/>
      <c r="Q12" s="105"/>
      <c r="R12" s="105"/>
    </row>
    <row r="13" spans="1:18" x14ac:dyDescent="0.25">
      <c r="A13" s="31" t="s">
        <v>84</v>
      </c>
      <c r="C13" s="31" t="s">
        <v>85</v>
      </c>
      <c r="Q13" s="107" t="s">
        <v>95</v>
      </c>
      <c r="R13" s="107" t="s">
        <v>98</v>
      </c>
    </row>
    <row r="14" spans="1:18" x14ac:dyDescent="0.25">
      <c r="A14" s="31" t="s">
        <v>33</v>
      </c>
      <c r="B14" s="31" t="s">
        <v>34</v>
      </c>
      <c r="C14" s="31" t="s">
        <v>35</v>
      </c>
      <c r="D14" s="31" t="s">
        <v>78</v>
      </c>
      <c r="E14" s="31" t="s">
        <v>79</v>
      </c>
      <c r="F14" s="31" t="s">
        <v>80</v>
      </c>
      <c r="G14" s="31" t="s">
        <v>81</v>
      </c>
      <c r="H14" s="31" t="s">
        <v>82</v>
      </c>
      <c r="I14" s="31" t="s">
        <v>83</v>
      </c>
      <c r="J14" s="31" t="s">
        <v>86</v>
      </c>
      <c r="K14" s="31" t="s">
        <v>89</v>
      </c>
      <c r="L14" s="31" t="s">
        <v>90</v>
      </c>
      <c r="M14" s="31" t="s">
        <v>91</v>
      </c>
      <c r="N14" s="31" t="s">
        <v>94</v>
      </c>
      <c r="O14" s="31" t="s">
        <v>95</v>
      </c>
      <c r="P14" s="31" t="s">
        <v>97</v>
      </c>
      <c r="Q14" s="31" t="s">
        <v>17</v>
      </c>
      <c r="R14" s="31">
        <f>AVERAGE(Table4[ABS(Error)/ActualSales])*100</f>
        <v>1.7605803120178805</v>
      </c>
    </row>
    <row r="15" spans="1:18" x14ac:dyDescent="0.25">
      <c r="A15" s="31">
        <v>1</v>
      </c>
      <c r="B15" s="32">
        <v>35065</v>
      </c>
      <c r="C15" s="31">
        <v>4964</v>
      </c>
      <c r="D15" s="63">
        <f>$C$102+$B$102*Table4[[#This Row],[Time]]</f>
        <v>5638.1285757302012</v>
      </c>
      <c r="E15" s="63">
        <f>Table4[[#This Row],[Sales]]-Table4[[#This Row],[Trend]]</f>
        <v>-674.12857573020119</v>
      </c>
      <c r="F15" s="63">
        <f>MEDIAN($E$15,$E$27,$E$39,$E$51,$E$63,$E$75,$E$87)</f>
        <v>-611.37518819632623</v>
      </c>
      <c r="G15" s="63">
        <f t="shared" ref="G15:G46" si="0">(F15-AVERAGE($F$15:$F$26))</f>
        <v>-618.68947606142717</v>
      </c>
      <c r="H15" s="63">
        <f>Table4[[#This Row],[Sales]]-(Table4[[#This Row],[Trend]]+Table4[[#This Row],[Seasonality Corre]])</f>
        <v>-55.439099668774361</v>
      </c>
      <c r="I15" s="63">
        <f>Table4[[#This Row],[Trend]]+Table4[[#This Row],[Seasonality Corre]]+0</f>
        <v>5019.4390996687744</v>
      </c>
      <c r="J15" s="63">
        <f>Table4[[#This Row],[Sales]]-Table4[[#This Row],[AdditiveDecomFit]]</f>
        <v>-55.439099668774361</v>
      </c>
      <c r="K15" s="63">
        <f>Table4[[#This Row],[Sales]]-Table4[[#This Row],[Seasonality Corre]]</f>
        <v>5582.6894760614268</v>
      </c>
      <c r="L15" s="63">
        <f>Table4[[#This Row],[Trend]]+Table4[[#This Row],[Seasonality Corre]]</f>
        <v>5019.4390996687744</v>
      </c>
      <c r="M15" s="63">
        <f>Table4[[#This Row],[Forecasted sales]]-Table4[[#This Row],[Sales]]</f>
        <v>55.439099668774361</v>
      </c>
      <c r="N15" s="63">
        <f>Table4[[#This Row],[Seasonally Adjusted Monthly Sales]]-Table4[[#This Row],[Sales]]</f>
        <v>618.68947606142683</v>
      </c>
      <c r="O15" s="63">
        <f>ABS(Table4[[#This Row],[Sales]]-Table4[[#This Row],[Forecasted sales]])</f>
        <v>55.439099668774361</v>
      </c>
      <c r="P15" s="63">
        <f>ABS(Table4[Error])/Table4[Sales]</f>
        <v>1.1168231198383231E-2</v>
      </c>
      <c r="Q15" s="31" t="s">
        <v>16</v>
      </c>
      <c r="R15" s="31">
        <f>AVERAGE(ABS(J15:J95))</f>
        <v>55.439099668774361</v>
      </c>
    </row>
    <row r="16" spans="1:18" x14ac:dyDescent="0.25">
      <c r="A16" s="31">
        <v>2</v>
      </c>
      <c r="B16" s="32">
        <v>35096</v>
      </c>
      <c r="C16" s="31">
        <v>4968</v>
      </c>
      <c r="D16" s="63">
        <f>$C$102+$B$102*Table4[[#This Row],[Time]]</f>
        <v>5670.5657934357114</v>
      </c>
      <c r="E16" s="63">
        <f>Table4[[#This Row],[Sales]]-Table4[[#This Row],[Trend]]</f>
        <v>-702.56579343571138</v>
      </c>
      <c r="F16" s="63">
        <f>MEDIAN($E$16,$E$28,$E$40,$E$52,$E$64,$E$76,$E$88)</f>
        <v>-666.81240590183643</v>
      </c>
      <c r="G16" s="63">
        <f t="shared" si="0"/>
        <v>-674.12669376693736</v>
      </c>
      <c r="H16" s="63">
        <f>Table4[[#This Row],[Sales]]-(Table4[[#This Row],[Trend]]+Table4[[#This Row],[Seasonality Corre]])</f>
        <v>-28.439099668774361</v>
      </c>
      <c r="I16" s="63">
        <f>Table4[[#This Row],[Trend]]+Table4[[#This Row],[Seasonality Corre]]+0</f>
        <v>4996.4390996687744</v>
      </c>
      <c r="J16" s="63">
        <f>Table4[[#This Row],[Sales]]-Table4[[#This Row],[AdditiveDecomFit]]</f>
        <v>-28.439099668774361</v>
      </c>
      <c r="K16" s="63">
        <f>Table4[[#This Row],[Sales]]-Table4[[#This Row],[Seasonality Corre]]</f>
        <v>5642.126693766937</v>
      </c>
      <c r="L16" s="63">
        <f>Table4[[#This Row],[Trend]]+Table4[[#This Row],[Seasonality Corre]]</f>
        <v>4996.4390996687744</v>
      </c>
      <c r="M16" s="63">
        <f>Table4[[#This Row],[Forecasted sales]]-Table4[[#This Row],[Sales]]</f>
        <v>28.439099668774361</v>
      </c>
      <c r="N16" s="63">
        <f>Table4[[#This Row],[Seasonally Adjusted Monthly Sales]]-Table4[[#This Row],[Sales]]</f>
        <v>674.12669376693702</v>
      </c>
      <c r="O16" s="63">
        <f>ABS(Table4[[#This Row],[Sales]]-Table4[[#This Row],[Forecasted sales]])</f>
        <v>28.439099668774361</v>
      </c>
      <c r="P16" s="63">
        <f>ABS(Table4[Error])/Table4[Sales]</f>
        <v>5.7244564550673026E-3</v>
      </c>
      <c r="Q16" s="31" t="s">
        <v>15</v>
      </c>
      <c r="R16" s="31">
        <f>AVERAGE(J15:J95^2)</f>
        <v>808.78238997048197</v>
      </c>
    </row>
    <row r="17" spans="1:16" x14ac:dyDescent="0.25">
      <c r="A17" s="31">
        <v>3</v>
      </c>
      <c r="B17" s="32">
        <v>35125</v>
      </c>
      <c r="C17" s="31">
        <v>5601</v>
      </c>
      <c r="D17" s="63">
        <f>$C$102+$B$102*Table4[[#This Row],[Time]]</f>
        <v>5703.0030111412225</v>
      </c>
      <c r="E17" s="63">
        <f>Table4[[#This Row],[Sales]]-Table4[[#This Row],[Trend]]</f>
        <v>-102.00301114122249</v>
      </c>
      <c r="F17" s="63">
        <f>MEDIAN($E$17,$E$29,$E$41,$E$53,$E$65,$E$77,$E$89)</f>
        <v>-139.49623607347166</v>
      </c>
      <c r="G17" s="63">
        <f t="shared" si="0"/>
        <v>-146.81052393857263</v>
      </c>
      <c r="H17" s="63">
        <f>Table4[[#This Row],[Sales]]-(Table4[[#This Row],[Trend]]+Table4[[#This Row],[Seasonality Corre]])</f>
        <v>44.807512797349773</v>
      </c>
      <c r="I17" s="63">
        <f>Table4[[#This Row],[Trend]]+Table4[[#This Row],[Seasonality Corre]]+0</f>
        <v>5556.1924872026502</v>
      </c>
      <c r="J17" s="63">
        <f>Table4[[#This Row],[Sales]]-Table4[[#This Row],[AdditiveDecomFit]]</f>
        <v>44.807512797349773</v>
      </c>
      <c r="K17" s="63">
        <f>Table4[[#This Row],[Sales]]-Table4[[#This Row],[Seasonality Corre]]</f>
        <v>5747.8105239385723</v>
      </c>
      <c r="L17" s="63">
        <f>Table4[[#This Row],[Trend]]+Table4[[#This Row],[Seasonality Corre]]</f>
        <v>5556.1924872026502</v>
      </c>
      <c r="M17" s="63">
        <f>Table4[[#This Row],[Forecasted sales]]-Table4[[#This Row],[Sales]]</f>
        <v>-44.807512797349773</v>
      </c>
      <c r="N17" s="63">
        <f>Table4[[#This Row],[Seasonally Adjusted Monthly Sales]]-Table4[[#This Row],[Sales]]</f>
        <v>146.81052393857226</v>
      </c>
      <c r="O17" s="63">
        <f>ABS(Table4[[#This Row],[Sales]]-Table4[[#This Row],[Forecasted sales]])</f>
        <v>44.807512797349773</v>
      </c>
      <c r="P17" s="63">
        <f>ABS(Table4[Error])/Table4[Sales]</f>
        <v>7.9999130150597703E-3</v>
      </c>
    </row>
    <row r="18" spans="1:16" x14ac:dyDescent="0.25">
      <c r="A18" s="31">
        <v>4</v>
      </c>
      <c r="B18" s="32">
        <v>35156</v>
      </c>
      <c r="C18" s="31">
        <v>5454</v>
      </c>
      <c r="D18" s="63">
        <f>$C$102+$B$102*Table4[[#This Row],[Time]]</f>
        <v>5735.4402288467327</v>
      </c>
      <c r="E18" s="63">
        <f>Table4[[#This Row],[Sales]]-Table4[[#This Row],[Trend]]</f>
        <v>-281.44022884673268</v>
      </c>
      <c r="F18" s="63">
        <f>MEDIAN($E$18,$E$30,$E$42,$E$54,$E$66,$E$78,$E$90)</f>
        <v>-356.68684131285772</v>
      </c>
      <c r="G18" s="63">
        <f t="shared" si="0"/>
        <v>-364.00112917795872</v>
      </c>
      <c r="H18" s="63">
        <f>Table4[[#This Row],[Sales]]-(Table4[[#This Row],[Trend]]+Table4[[#This Row],[Seasonality Corre]])</f>
        <v>82.560900331225639</v>
      </c>
      <c r="I18" s="63">
        <f>Table4[[#This Row],[Trend]]+Table4[[#This Row],[Seasonality Corre]]+0</f>
        <v>5371.4390996687744</v>
      </c>
      <c r="J18" s="63">
        <f>Table4[[#This Row],[Sales]]-Table4[[#This Row],[AdditiveDecomFit]]</f>
        <v>82.560900331225639</v>
      </c>
      <c r="K18" s="63">
        <f>Table4[[#This Row],[Sales]]-Table4[[#This Row],[Seasonality Corre]]</f>
        <v>5818.0011291779583</v>
      </c>
      <c r="L18" s="63">
        <f>Table4[[#This Row],[Trend]]+Table4[[#This Row],[Seasonality Corre]]</f>
        <v>5371.4390996687744</v>
      </c>
      <c r="M18" s="63">
        <f>Table4[[#This Row],[Forecasted sales]]-Table4[[#This Row],[Sales]]</f>
        <v>-82.560900331225639</v>
      </c>
      <c r="N18" s="63">
        <f>Table4[[#This Row],[Seasonally Adjusted Monthly Sales]]-Table4[[#This Row],[Sales]]</f>
        <v>364.00112917795832</v>
      </c>
      <c r="O18" s="63">
        <f>ABS(Table4[[#This Row],[Sales]]-Table4[[#This Row],[Forecasted sales]])</f>
        <v>82.560900331225639</v>
      </c>
      <c r="P18" s="63">
        <f>ABS(Table4[Error])/Table4[Sales]</f>
        <v>1.5137678828607561E-2</v>
      </c>
    </row>
    <row r="19" spans="1:16" x14ac:dyDescent="0.25">
      <c r="A19" s="31">
        <v>5</v>
      </c>
      <c r="B19" s="32">
        <v>35186</v>
      </c>
      <c r="C19" s="31">
        <v>5721</v>
      </c>
      <c r="D19" s="63">
        <f>$C$102+$B$102*Table4[[#This Row],[Time]]</f>
        <v>5767.8774465522429</v>
      </c>
      <c r="E19" s="63">
        <f>Table4[[#This Row],[Sales]]-Table4[[#This Row],[Trend]]</f>
        <v>-46.877446552242873</v>
      </c>
      <c r="F19" s="63">
        <f>MEDIAN($E$19,$E$31,$E$43,$E$55,$E$67,$E$79,$E$91)</f>
        <v>-50.124059018367916</v>
      </c>
      <c r="G19" s="63">
        <f t="shared" si="0"/>
        <v>-57.438346883468888</v>
      </c>
      <c r="H19" s="63">
        <f>Table4[[#This Row],[Sales]]-(Table4[[#This Row],[Trend]]+Table4[[#This Row],[Seasonality Corre]])</f>
        <v>10.560900331225639</v>
      </c>
      <c r="I19" s="63">
        <f>Table4[[#This Row],[Trend]]+Table4[[#This Row],[Seasonality Corre]]+0</f>
        <v>5710.4390996687744</v>
      </c>
      <c r="J19" s="63">
        <f>Table4[[#This Row],[Sales]]-Table4[[#This Row],[AdditiveDecomFit]]</f>
        <v>10.560900331225639</v>
      </c>
      <c r="K19" s="63">
        <f>Table4[[#This Row],[Sales]]-Table4[[#This Row],[Seasonality Corre]]</f>
        <v>5778.4383468834685</v>
      </c>
      <c r="L19" s="63">
        <f>Table4[[#This Row],[Trend]]+Table4[[#This Row],[Seasonality Corre]]</f>
        <v>5710.4390996687744</v>
      </c>
      <c r="M19" s="63">
        <f>Table4[[#This Row],[Forecasted sales]]-Table4[[#This Row],[Sales]]</f>
        <v>-10.560900331225639</v>
      </c>
      <c r="N19" s="63">
        <f>Table4[[#This Row],[Seasonally Adjusted Monthly Sales]]-Table4[[#This Row],[Sales]]</f>
        <v>57.438346883468512</v>
      </c>
      <c r="O19" s="63">
        <f>ABS(Table4[[#This Row],[Sales]]-Table4[[#This Row],[Forecasted sales]])</f>
        <v>10.560900331225639</v>
      </c>
      <c r="P19" s="63">
        <f>ABS(Table4[Error])/Table4[Sales]</f>
        <v>1.8459885214517811E-3</v>
      </c>
    </row>
    <row r="20" spans="1:16" x14ac:dyDescent="0.25">
      <c r="A20" s="31">
        <v>6</v>
      </c>
      <c r="B20" s="32">
        <v>35217</v>
      </c>
      <c r="C20" s="31">
        <v>5690</v>
      </c>
      <c r="D20" s="63">
        <f>$C$102+$B$102*Table4[[#This Row],[Time]]</f>
        <v>5800.3146642577531</v>
      </c>
      <c r="E20" s="63">
        <f>Table4[[#This Row],[Sales]]-Table4[[#This Row],[Trend]]</f>
        <v>-110.31466425775307</v>
      </c>
      <c r="F20" s="63">
        <f>MEDIAN($E$20,$E$32,$E$44,$E$56,$E$68,$E$80,$E$92)</f>
        <v>-171.80788919000315</v>
      </c>
      <c r="G20" s="63">
        <f t="shared" si="0"/>
        <v>-179.12217705510412</v>
      </c>
      <c r="H20" s="63">
        <f>Table4[[#This Row],[Sales]]-(Table4[[#This Row],[Trend]]+Table4[[#This Row],[Seasonality Corre]])</f>
        <v>68.807512797350682</v>
      </c>
      <c r="I20" s="63">
        <f>Table4[[#This Row],[Trend]]+Table4[[#This Row],[Seasonality Corre]]+0</f>
        <v>5621.1924872026493</v>
      </c>
      <c r="J20" s="63">
        <f>Table4[[#This Row],[Sales]]-Table4[[#This Row],[AdditiveDecomFit]]</f>
        <v>68.807512797350682</v>
      </c>
      <c r="K20" s="63">
        <f>Table4[[#This Row],[Sales]]-Table4[[#This Row],[Seasonality Corre]]</f>
        <v>5869.1221770551037</v>
      </c>
      <c r="L20" s="63">
        <f>Table4[[#This Row],[Trend]]+Table4[[#This Row],[Seasonality Corre]]</f>
        <v>5621.1924872026493</v>
      </c>
      <c r="M20" s="63">
        <f>Table4[[#This Row],[Forecasted sales]]-Table4[[#This Row],[Sales]]</f>
        <v>-68.807512797350682</v>
      </c>
      <c r="N20" s="63">
        <f>Table4[[#This Row],[Seasonally Adjusted Monthly Sales]]-Table4[[#This Row],[Sales]]</f>
        <v>179.12217705510375</v>
      </c>
      <c r="O20" s="63">
        <f>ABS(Table4[[#This Row],[Sales]]-Table4[[#This Row],[Forecasted sales]])</f>
        <v>68.807512797350682</v>
      </c>
      <c r="P20" s="63">
        <f>ABS(Table4[Error])/Table4[Sales]</f>
        <v>1.2092708751731227E-2</v>
      </c>
    </row>
    <row r="21" spans="1:16" x14ac:dyDescent="0.25">
      <c r="A21" s="31">
        <v>7</v>
      </c>
      <c r="B21" s="32">
        <v>35247</v>
      </c>
      <c r="C21" s="31">
        <v>5804</v>
      </c>
      <c r="D21" s="63">
        <f>$C$102+$B$102*Table4[[#This Row],[Time]]</f>
        <v>5832.7518819632642</v>
      </c>
      <c r="E21" s="63">
        <f>Table4[[#This Row],[Sales]]-Table4[[#This Row],[Trend]]</f>
        <v>-28.751881963264168</v>
      </c>
      <c r="F21" s="63">
        <f>MEDIAN($E$21,$E$33,$E$45,$E$57,$E$69,$E$81,$E$93)</f>
        <v>-66.245106895513345</v>
      </c>
      <c r="G21" s="63">
        <f t="shared" si="0"/>
        <v>-73.559394760614325</v>
      </c>
      <c r="H21" s="63">
        <f>Table4[[#This Row],[Sales]]-(Table4[[#This Row],[Trend]]+Table4[[#This Row],[Seasonality Corre]])</f>
        <v>44.807512797349773</v>
      </c>
      <c r="I21" s="63">
        <f>Table4[[#This Row],[Trend]]+Table4[[#This Row],[Seasonality Corre]]+0</f>
        <v>5759.1924872026502</v>
      </c>
      <c r="J21" s="63">
        <f>Table4[[#This Row],[Sales]]-Table4[[#This Row],[AdditiveDecomFit]]</f>
        <v>44.807512797349773</v>
      </c>
      <c r="K21" s="63">
        <f>Table4[[#This Row],[Sales]]-Table4[[#This Row],[Seasonality Corre]]</f>
        <v>5877.5593947606139</v>
      </c>
      <c r="L21" s="63">
        <f>Table4[[#This Row],[Trend]]+Table4[[#This Row],[Seasonality Corre]]</f>
        <v>5759.1924872026502</v>
      </c>
      <c r="M21" s="63">
        <f>Table4[[#This Row],[Forecasted sales]]-Table4[[#This Row],[Sales]]</f>
        <v>-44.807512797349773</v>
      </c>
      <c r="N21" s="63">
        <f>Table4[[#This Row],[Seasonally Adjusted Monthly Sales]]-Table4[[#This Row],[Sales]]</f>
        <v>73.559394760613941</v>
      </c>
      <c r="O21" s="63">
        <f>ABS(Table4[[#This Row],[Sales]]-Table4[[#This Row],[Forecasted sales]])</f>
        <v>44.807512797349773</v>
      </c>
      <c r="P21" s="63">
        <f>ABS(Table4[Error])/Table4[Sales]</f>
        <v>7.720109027799754E-3</v>
      </c>
    </row>
    <row r="22" spans="1:16" x14ac:dyDescent="0.25">
      <c r="A22" s="31">
        <v>8</v>
      </c>
      <c r="B22" s="32">
        <v>35278</v>
      </c>
      <c r="C22" s="31">
        <v>6040</v>
      </c>
      <c r="D22" s="63">
        <f>$C$102+$B$102*Table4[[#This Row],[Time]]</f>
        <v>5865.1890996687744</v>
      </c>
      <c r="E22" s="63">
        <f>Table4[[#This Row],[Sales]]-Table4[[#This Row],[Trend]]</f>
        <v>174.81090033122564</v>
      </c>
      <c r="F22" s="63">
        <f>MEDIAN($E$22,$E$34,$E$46,$E$58,$E$70,$E$82,$E$94)</f>
        <v>174.81090033122564</v>
      </c>
      <c r="G22" s="63">
        <f t="shared" si="0"/>
        <v>167.49661246612467</v>
      </c>
      <c r="H22" s="63">
        <f>Table4[[#This Row],[Sales]]-(Table4[[#This Row],[Trend]]+Table4[[#This Row],[Seasonality Corre]])</f>
        <v>7.3142878651005958</v>
      </c>
      <c r="I22" s="63">
        <f>Table4[[#This Row],[Trend]]+Table4[[#This Row],[Seasonality Corre]]+0</f>
        <v>6032.6857121348994</v>
      </c>
      <c r="J22" s="63">
        <f>Table4[[#This Row],[Sales]]-Table4[[#This Row],[AdditiveDecomFit]]</f>
        <v>7.3142878651005958</v>
      </c>
      <c r="K22" s="63">
        <f>Table4[[#This Row],[Sales]]-Table4[[#This Row],[Seasonality Corre]]</f>
        <v>5872.503387533875</v>
      </c>
      <c r="L22" s="63">
        <f>Table4[[#This Row],[Trend]]+Table4[[#This Row],[Seasonality Corre]]</f>
        <v>6032.6857121348994</v>
      </c>
      <c r="M22" s="63">
        <f>Table4[[#This Row],[Forecasted sales]]-Table4[[#This Row],[Sales]]</f>
        <v>-7.3142878651005958</v>
      </c>
      <c r="N22" s="63">
        <f>Table4[[#This Row],[Seasonally Adjusted Monthly Sales]]-Table4[[#This Row],[Sales]]</f>
        <v>-167.49661246612504</v>
      </c>
      <c r="O22" s="63">
        <f>ABS(Table4[[#This Row],[Sales]]-Table4[[#This Row],[Forecasted sales]])</f>
        <v>7.3142878651005958</v>
      </c>
      <c r="P22" s="63">
        <f>ABS(Table4[Error])/Table4[Sales]</f>
        <v>1.2109748121027478E-3</v>
      </c>
    </row>
    <row r="23" spans="1:16" x14ac:dyDescent="0.25">
      <c r="A23" s="31">
        <v>9</v>
      </c>
      <c r="B23" s="32">
        <v>35309</v>
      </c>
      <c r="C23" s="31">
        <v>5843</v>
      </c>
      <c r="D23" s="63">
        <f>$C$102+$B$102*Table4[[#This Row],[Time]]</f>
        <v>5897.6263173742846</v>
      </c>
      <c r="E23" s="63">
        <f>Table4[[#This Row],[Sales]]-Table4[[#This Row],[Trend]]</f>
        <v>-54.626317374284554</v>
      </c>
      <c r="F23" s="63">
        <f>MEDIAN($E$23,$E$35,$E$47,$E$59,$E$71,$E$83,$E$95)</f>
        <v>-54.626317374284554</v>
      </c>
      <c r="G23" s="63">
        <f t="shared" si="0"/>
        <v>-61.940605239385526</v>
      </c>
      <c r="H23" s="63">
        <f>Table4[[#This Row],[Sales]]-(Table4[[#This Row],[Trend]]+Table4[[#This Row],[Seasonality Corre]])</f>
        <v>7.3142878651005958</v>
      </c>
      <c r="I23" s="63">
        <f>Table4[[#This Row],[Trend]]+Table4[[#This Row],[Seasonality Corre]]+0</f>
        <v>5835.6857121348994</v>
      </c>
      <c r="J23" s="63">
        <f>Table4[[#This Row],[Sales]]-Table4[[#This Row],[AdditiveDecomFit]]</f>
        <v>7.3142878651005958</v>
      </c>
      <c r="K23" s="63">
        <f>Table4[[#This Row],[Sales]]-Table4[[#This Row],[Seasonality Corre]]</f>
        <v>5904.9406052393851</v>
      </c>
      <c r="L23" s="63">
        <f>Table4[[#This Row],[Trend]]+Table4[[#This Row],[Seasonality Corre]]</f>
        <v>5835.6857121348994</v>
      </c>
      <c r="M23" s="63">
        <f>Table4[[#This Row],[Forecasted sales]]-Table4[[#This Row],[Sales]]</f>
        <v>-7.3142878651005958</v>
      </c>
      <c r="N23" s="63">
        <f>Table4[[#This Row],[Seasonally Adjusted Monthly Sales]]-Table4[[#This Row],[Sales]]</f>
        <v>61.94060523938515</v>
      </c>
      <c r="O23" s="63">
        <f>ABS(Table4[[#This Row],[Sales]]-Table4[[#This Row],[Forecasted sales]])</f>
        <v>7.3142878651005958</v>
      </c>
      <c r="P23" s="63">
        <f>ABS(Table4[Error])/Table4[Sales]</f>
        <v>1.2518035024988183E-3</v>
      </c>
    </row>
    <row r="24" spans="1:16" x14ac:dyDescent="0.25">
      <c r="A24" s="31">
        <v>10</v>
      </c>
      <c r="B24" s="32">
        <v>35339</v>
      </c>
      <c r="C24" s="31">
        <v>6087</v>
      </c>
      <c r="D24" s="63">
        <f>$C$102+$B$102*Table4[[#This Row],[Time]]</f>
        <v>5930.0635350797947</v>
      </c>
      <c r="E24" s="63">
        <f>Table4[[#This Row],[Sales]]-Table4[[#This Row],[Trend]]</f>
        <v>156.93646492020525</v>
      </c>
      <c r="F24" s="63">
        <f>MEDIAN($E$24,$E$36,$E$48,$E$60,$E$72,$E$84)</f>
        <v>154.81315868714273</v>
      </c>
      <c r="G24" s="63">
        <f t="shared" si="0"/>
        <v>147.49887082204177</v>
      </c>
      <c r="H24" s="63">
        <f>Table4[[#This Row],[Sales]]-(Table4[[#This Row],[Trend]]+Table4[[#This Row],[Seasonality Corre]])</f>
        <v>9.4375940981635722</v>
      </c>
      <c r="I24" s="63">
        <f>Table4[[#This Row],[Trend]]+Table4[[#This Row],[Seasonality Corre]]+0</f>
        <v>6077.5624059018364</v>
      </c>
      <c r="J24" s="63">
        <f>Table4[[#This Row],[Sales]]-Table4[[#This Row],[AdditiveDecomFit]]</f>
        <v>9.4375940981635722</v>
      </c>
      <c r="K24" s="63">
        <f>Table4[[#This Row],[Sales]]-Table4[[#This Row],[Seasonality Corre]]</f>
        <v>5939.5011291779583</v>
      </c>
      <c r="L24" s="63">
        <f>Table4[[#This Row],[Trend]]+Table4[[#This Row],[Seasonality Corre]]</f>
        <v>6077.5624059018364</v>
      </c>
      <c r="M24" s="63">
        <f>Table4[[#This Row],[Forecasted sales]]-Table4[[#This Row],[Sales]]</f>
        <v>-9.4375940981635722</v>
      </c>
      <c r="N24" s="63">
        <f>Table4[[#This Row],[Seasonally Adjusted Monthly Sales]]-Table4[[#This Row],[Sales]]</f>
        <v>-147.49887082204168</v>
      </c>
      <c r="O24" s="63">
        <f>ABS(Table4[[#This Row],[Sales]]-Table4[[#This Row],[Forecasted sales]])</f>
        <v>9.4375940981635722</v>
      </c>
      <c r="P24" s="63">
        <f>ABS(Table4[Error])/Table4[Sales]</f>
        <v>1.5504508129067804E-3</v>
      </c>
    </row>
    <row r="25" spans="1:16" x14ac:dyDescent="0.25">
      <c r="A25" s="31">
        <v>11</v>
      </c>
      <c r="B25" s="32">
        <v>35370</v>
      </c>
      <c r="C25" s="31">
        <v>6469</v>
      </c>
      <c r="D25" s="63">
        <f>$C$102+$B$102*Table4[[#This Row],[Time]]</f>
        <v>5962.5007527853049</v>
      </c>
      <c r="E25" s="63">
        <f>Table4[[#This Row],[Sales]]-Table4[[#This Row],[Trend]]</f>
        <v>506.49924721469506</v>
      </c>
      <c r="F25" s="63">
        <f>MEDIAN($E$25,$E$37,$E$49,$E$61,$E$73,$E$85)</f>
        <v>607.1293285155075</v>
      </c>
      <c r="G25" s="63">
        <f t="shared" si="0"/>
        <v>599.81504065040656</v>
      </c>
      <c r="H25" s="63">
        <f>Table4[[#This Row],[Sales]]-(Table4[[#This Row],[Trend]]+Table4[[#This Row],[Seasonality Corre]])</f>
        <v>-93.315793435711385</v>
      </c>
      <c r="I25" s="63">
        <f>Table4[[#This Row],[Trend]]+Table4[[#This Row],[Seasonality Corre]]+0</f>
        <v>6562.3157934357114</v>
      </c>
      <c r="J25" s="63">
        <f>Table4[[#This Row],[Sales]]-Table4[[#This Row],[AdditiveDecomFit]]</f>
        <v>-93.315793435711385</v>
      </c>
      <c r="K25" s="63">
        <f>Table4[[#This Row],[Sales]]-Table4[[#This Row],[Seasonality Corre]]</f>
        <v>5869.1849593495936</v>
      </c>
      <c r="L25" s="63">
        <f>Table4[[#This Row],[Trend]]+Table4[[#This Row],[Seasonality Corre]]</f>
        <v>6562.3157934357114</v>
      </c>
      <c r="M25" s="63">
        <f>Table4[[#This Row],[Forecasted sales]]-Table4[[#This Row],[Sales]]</f>
        <v>93.315793435711385</v>
      </c>
      <c r="N25" s="63">
        <f>Table4[[#This Row],[Seasonally Adjusted Monthly Sales]]-Table4[[#This Row],[Sales]]</f>
        <v>-599.81504065040644</v>
      </c>
      <c r="O25" s="63">
        <f>ABS(Table4[[#This Row],[Sales]]-Table4[[#This Row],[Forecasted sales]])</f>
        <v>93.315793435711385</v>
      </c>
      <c r="P25" s="63">
        <f>ABS(Table4[Error])/Table4[Sales]</f>
        <v>1.442507241238389E-2</v>
      </c>
    </row>
    <row r="26" spans="1:16" x14ac:dyDescent="0.25">
      <c r="A26" s="31">
        <v>12</v>
      </c>
      <c r="B26" s="32">
        <v>35400</v>
      </c>
      <c r="C26" s="31">
        <v>7002</v>
      </c>
      <c r="D26" s="63">
        <f>$C$102+$B$102*Table4[[#This Row],[Time]]</f>
        <v>5994.937970490816</v>
      </c>
      <c r="E26" s="63">
        <f>Table4[[#This Row],[Sales]]-Table4[[#This Row],[Trend]]</f>
        <v>1007.062029509184</v>
      </c>
      <c r="F26" s="63">
        <f>MEDIAN($E$26,$E$38,$E$50,$E$62,$E$74,$E$86)</f>
        <v>1268.1921108099968</v>
      </c>
      <c r="G26" s="63">
        <f t="shared" si="0"/>
        <v>1260.8778229448958</v>
      </c>
      <c r="H26" s="63">
        <f>Table4[[#This Row],[Sales]]-(Table4[[#This Row],[Trend]]+Table4[[#This Row],[Seasonality Corre]])</f>
        <v>-253.81579343571138</v>
      </c>
      <c r="I26" s="63">
        <f>Table4[[#This Row],[Trend]]+Table4[[#This Row],[Seasonality Corre]]+0</f>
        <v>7255.8157934357114</v>
      </c>
      <c r="J26" s="63">
        <f>Table4[[#This Row],[Sales]]-Table4[[#This Row],[AdditiveDecomFit]]</f>
        <v>-253.81579343571138</v>
      </c>
      <c r="K26" s="63">
        <f>Table4[[#This Row],[Sales]]-Table4[[#This Row],[Seasonality Corre]]</f>
        <v>5741.1221770551037</v>
      </c>
      <c r="L26" s="63">
        <f>Table4[[#This Row],[Trend]]+Table4[[#This Row],[Seasonality Corre]]</f>
        <v>7255.8157934357114</v>
      </c>
      <c r="M26" s="63">
        <f>Table4[[#This Row],[Forecasted sales]]-Table4[[#This Row],[Sales]]</f>
        <v>253.81579343571138</v>
      </c>
      <c r="N26" s="63">
        <f>Table4[[#This Row],[Seasonally Adjusted Monthly Sales]]-Table4[[#This Row],[Sales]]</f>
        <v>-1260.8778229448963</v>
      </c>
      <c r="O26" s="63">
        <f>ABS(Table4[[#This Row],[Sales]]-Table4[[#This Row],[Forecasted sales]])</f>
        <v>253.81579343571138</v>
      </c>
      <c r="P26" s="63">
        <f>ABS(Table4[Error])/Table4[Sales]</f>
        <v>3.624904219304647E-2</v>
      </c>
    </row>
    <row r="27" spans="1:16" x14ac:dyDescent="0.25">
      <c r="A27" s="31">
        <v>13</v>
      </c>
      <c r="B27" s="32">
        <v>35431</v>
      </c>
      <c r="C27" s="31">
        <v>5416</v>
      </c>
      <c r="D27" s="63">
        <f>$C$102+$B$102*Table4[[#This Row],[Time]]</f>
        <v>6027.3751881963262</v>
      </c>
      <c r="E27" s="63">
        <f>Table4[[#This Row],[Sales]]-Table4[[#This Row],[Trend]]</f>
        <v>-611.37518819632623</v>
      </c>
      <c r="F27" s="63">
        <f>MEDIAN($E$15,$E$27,$E$39,$E$51,$E$63,$E$75,$E$87)</f>
        <v>-611.37518819632623</v>
      </c>
      <c r="G27" s="63">
        <f t="shared" si="0"/>
        <v>-618.68947606142717</v>
      </c>
      <c r="H27" s="63">
        <f>Table4[[#This Row],[Sales]]-(Table4[[#This Row],[Trend]]+Table4[[#This Row],[Seasonality Corre]])</f>
        <v>7.3142878651005958</v>
      </c>
      <c r="I27" s="63">
        <f>Table4[[#This Row],[Trend]]+Table4[[#This Row],[Seasonality Corre]]+0</f>
        <v>5408.6857121348994</v>
      </c>
      <c r="J27" s="63">
        <f>Table4[[#This Row],[Sales]]-Table4[[#This Row],[AdditiveDecomFit]]</f>
        <v>7.3142878651005958</v>
      </c>
      <c r="K27" s="63">
        <f>Table4[[#This Row],[Sales]]-Table4[[#This Row],[Seasonality Corre]]</f>
        <v>6034.6894760614268</v>
      </c>
      <c r="L27" s="63">
        <f>Table4[[#This Row],[Trend]]+Table4[[#This Row],[Seasonality Corre]]</f>
        <v>5408.6857121348994</v>
      </c>
      <c r="M27" s="63">
        <f>Table4[[#This Row],[Forecasted sales]]-Table4[[#This Row],[Sales]]</f>
        <v>-7.3142878651005958</v>
      </c>
      <c r="N27" s="63">
        <f>Table4[[#This Row],[Seasonally Adjusted Monthly Sales]]-Table4[[#This Row],[Sales]]</f>
        <v>618.68947606142683</v>
      </c>
      <c r="O27" s="63">
        <f>ABS(Table4[[#This Row],[Sales]]-Table4[[#This Row],[Forecasted sales]])</f>
        <v>7.3142878651005958</v>
      </c>
      <c r="P27" s="63">
        <f>ABS(Table4[Error])/Table4[Sales]</f>
        <v>1.350496282330243E-3</v>
      </c>
    </row>
    <row r="28" spans="1:16" x14ac:dyDescent="0.25">
      <c r="A28" s="31">
        <v>14</v>
      </c>
      <c r="B28" s="32">
        <v>35462</v>
      </c>
      <c r="C28" s="31">
        <v>5393</v>
      </c>
      <c r="D28" s="63">
        <f>$C$102+$B$102*Table4[[#This Row],[Time]]</f>
        <v>6059.8124059018364</v>
      </c>
      <c r="E28" s="63">
        <f>Table4[[#This Row],[Sales]]-Table4[[#This Row],[Trend]]</f>
        <v>-666.81240590183643</v>
      </c>
      <c r="F28" s="63">
        <f>MEDIAN($E$16,$E$28,$E$40,$E$52,$E$64,$E$76,$E$88)</f>
        <v>-666.81240590183643</v>
      </c>
      <c r="G28" s="63">
        <f t="shared" si="0"/>
        <v>-674.12669376693736</v>
      </c>
      <c r="H28" s="63">
        <f>Table4[[#This Row],[Sales]]-(Table4[[#This Row],[Trend]]+Table4[[#This Row],[Seasonality Corre]])</f>
        <v>7.3142878651005958</v>
      </c>
      <c r="I28" s="63">
        <f>Table4[[#This Row],[Trend]]+Table4[[#This Row],[Seasonality Corre]]+0</f>
        <v>5385.6857121348994</v>
      </c>
      <c r="J28" s="63">
        <f>Table4[[#This Row],[Sales]]-Table4[[#This Row],[AdditiveDecomFit]]</f>
        <v>7.3142878651005958</v>
      </c>
      <c r="K28" s="63">
        <f>Table4[[#This Row],[Sales]]-Table4[[#This Row],[Seasonality Corre]]</f>
        <v>6067.126693766937</v>
      </c>
      <c r="L28" s="63">
        <f>Table4[[#This Row],[Trend]]+Table4[[#This Row],[Seasonality Corre]]</f>
        <v>5385.6857121348994</v>
      </c>
      <c r="M28" s="63">
        <f>Table4[[#This Row],[Forecasted sales]]-Table4[[#This Row],[Sales]]</f>
        <v>-7.3142878651005958</v>
      </c>
      <c r="N28" s="63">
        <f>Table4[[#This Row],[Seasonally Adjusted Monthly Sales]]-Table4[[#This Row],[Sales]]</f>
        <v>674.12669376693702</v>
      </c>
      <c r="O28" s="63">
        <f>ABS(Table4[[#This Row],[Sales]]-Table4[[#This Row],[Forecasted sales]])</f>
        <v>7.3142878651005958</v>
      </c>
      <c r="P28" s="63">
        <f>ABS(Table4[Error])/Table4[Sales]</f>
        <v>1.3562558622474681E-3</v>
      </c>
    </row>
    <row r="29" spans="1:16" x14ac:dyDescent="0.25">
      <c r="A29" s="31">
        <v>15</v>
      </c>
      <c r="B29" s="32">
        <v>35490</v>
      </c>
      <c r="C29" s="31">
        <v>5907</v>
      </c>
      <c r="D29" s="63">
        <f>$C$102+$B$102*Table4[[#This Row],[Time]]</f>
        <v>6092.2496236073466</v>
      </c>
      <c r="E29" s="63">
        <f>Table4[[#This Row],[Sales]]-Table4[[#This Row],[Trend]]</f>
        <v>-185.24962360734662</v>
      </c>
      <c r="F29" s="63">
        <f>MEDIAN($E$17,$E$29,$E$41,$E$53,$E$65,$E$77,$E$89)</f>
        <v>-139.49623607347166</v>
      </c>
      <c r="G29" s="63">
        <f t="shared" si="0"/>
        <v>-146.81052393857263</v>
      </c>
      <c r="H29" s="63">
        <f>Table4[[#This Row],[Sales]]-(Table4[[#This Row],[Trend]]+Table4[[#This Row],[Seasonality Corre]])</f>
        <v>-38.439099668774361</v>
      </c>
      <c r="I29" s="63">
        <f>Table4[[#This Row],[Trend]]+Table4[[#This Row],[Seasonality Corre]]+0</f>
        <v>5945.4390996687744</v>
      </c>
      <c r="J29" s="63">
        <f>Table4[[#This Row],[Sales]]-Table4[[#This Row],[AdditiveDecomFit]]</f>
        <v>-38.439099668774361</v>
      </c>
      <c r="K29" s="63">
        <f>Table4[[#This Row],[Sales]]-Table4[[#This Row],[Seasonality Corre]]</f>
        <v>6053.8105239385723</v>
      </c>
      <c r="L29" s="63">
        <f>Table4[[#This Row],[Trend]]+Table4[[#This Row],[Seasonality Corre]]</f>
        <v>5945.4390996687744</v>
      </c>
      <c r="M29" s="63">
        <f>Table4[[#This Row],[Forecasted sales]]-Table4[[#This Row],[Sales]]</f>
        <v>38.439099668774361</v>
      </c>
      <c r="N29" s="63">
        <f>Table4[[#This Row],[Seasonally Adjusted Monthly Sales]]-Table4[[#This Row],[Sales]]</f>
        <v>146.81052393857226</v>
      </c>
      <c r="O29" s="63">
        <f>ABS(Table4[[#This Row],[Sales]]-Table4[[#This Row],[Forecasted sales]])</f>
        <v>38.439099668774361</v>
      </c>
      <c r="P29" s="63">
        <f>ABS(Table4[Error])/Table4[Sales]</f>
        <v>6.5073810172294501E-3</v>
      </c>
    </row>
    <row r="30" spans="1:16" x14ac:dyDescent="0.25">
      <c r="A30" s="31">
        <v>16</v>
      </c>
      <c r="B30" s="32">
        <v>35521</v>
      </c>
      <c r="C30" s="31">
        <v>5768</v>
      </c>
      <c r="D30" s="63">
        <f>$C$102+$B$102*Table4[[#This Row],[Time]]</f>
        <v>6124.6868413128577</v>
      </c>
      <c r="E30" s="63">
        <f>Table4[[#This Row],[Sales]]-Table4[[#This Row],[Trend]]</f>
        <v>-356.68684131285772</v>
      </c>
      <c r="F30" s="63">
        <f>MEDIAN($E$18,$E$30,$E$42,$E$54,$E$66,$E$78,$E$90)</f>
        <v>-356.68684131285772</v>
      </c>
      <c r="G30" s="63">
        <f t="shared" si="0"/>
        <v>-364.00112917795872</v>
      </c>
      <c r="H30" s="63">
        <f>Table4[[#This Row],[Sales]]-(Table4[[#This Row],[Trend]]+Table4[[#This Row],[Seasonality Corre]])</f>
        <v>7.3142878651005958</v>
      </c>
      <c r="I30" s="63">
        <f>Table4[[#This Row],[Trend]]+Table4[[#This Row],[Seasonality Corre]]+0</f>
        <v>5760.6857121348994</v>
      </c>
      <c r="J30" s="63">
        <f>Table4[[#This Row],[Sales]]-Table4[[#This Row],[AdditiveDecomFit]]</f>
        <v>7.3142878651005958</v>
      </c>
      <c r="K30" s="63">
        <f>Table4[[#This Row],[Sales]]-Table4[[#This Row],[Seasonality Corre]]</f>
        <v>6132.0011291779583</v>
      </c>
      <c r="L30" s="63">
        <f>Table4[[#This Row],[Trend]]+Table4[[#This Row],[Seasonality Corre]]</f>
        <v>5760.6857121348994</v>
      </c>
      <c r="M30" s="63">
        <f>Table4[[#This Row],[Forecasted sales]]-Table4[[#This Row],[Sales]]</f>
        <v>-7.3142878651005958</v>
      </c>
      <c r="N30" s="63">
        <f>Table4[[#This Row],[Seasonally Adjusted Monthly Sales]]-Table4[[#This Row],[Sales]]</f>
        <v>364.00112917795832</v>
      </c>
      <c r="O30" s="63">
        <f>ABS(Table4[[#This Row],[Sales]]-Table4[[#This Row],[Forecasted sales]])</f>
        <v>7.3142878651005958</v>
      </c>
      <c r="P30" s="63">
        <f>ABS(Table4[Error])/Table4[Sales]</f>
        <v>1.2680804204404639E-3</v>
      </c>
    </row>
    <row r="31" spans="1:16" x14ac:dyDescent="0.25">
      <c r="A31" s="31">
        <v>17</v>
      </c>
      <c r="B31" s="32">
        <v>35551</v>
      </c>
      <c r="C31" s="31">
        <v>6107</v>
      </c>
      <c r="D31" s="63">
        <f>$C$102+$B$102*Table4[[#This Row],[Time]]</f>
        <v>6157.1240590183679</v>
      </c>
      <c r="E31" s="63">
        <f>Table4[[#This Row],[Sales]]-Table4[[#This Row],[Trend]]</f>
        <v>-50.124059018367916</v>
      </c>
      <c r="F31" s="63">
        <f>MEDIAN($E$19,$E$31,$E$43,$E$55,$E$67,$E$79,$E$91)</f>
        <v>-50.124059018367916</v>
      </c>
      <c r="G31" s="63">
        <f t="shared" si="0"/>
        <v>-57.438346883468888</v>
      </c>
      <c r="H31" s="63">
        <f>Table4[[#This Row],[Sales]]-(Table4[[#This Row],[Trend]]+Table4[[#This Row],[Seasonality Corre]])</f>
        <v>7.3142878651005958</v>
      </c>
      <c r="I31" s="63">
        <f>Table4[[#This Row],[Trend]]+Table4[[#This Row],[Seasonality Corre]]+0</f>
        <v>6099.6857121348994</v>
      </c>
      <c r="J31" s="63">
        <f>Table4[[#This Row],[Sales]]-Table4[[#This Row],[AdditiveDecomFit]]</f>
        <v>7.3142878651005958</v>
      </c>
      <c r="K31" s="63">
        <f>Table4[[#This Row],[Sales]]-Table4[[#This Row],[Seasonality Corre]]</f>
        <v>6164.4383468834685</v>
      </c>
      <c r="L31" s="63">
        <f>Table4[[#This Row],[Trend]]+Table4[[#This Row],[Seasonality Corre]]</f>
        <v>6099.6857121348994</v>
      </c>
      <c r="M31" s="63">
        <f>Table4[[#This Row],[Forecasted sales]]-Table4[[#This Row],[Sales]]</f>
        <v>-7.3142878651005958</v>
      </c>
      <c r="N31" s="63">
        <f>Table4[[#This Row],[Seasonally Adjusted Monthly Sales]]-Table4[[#This Row],[Sales]]</f>
        <v>57.438346883468512</v>
      </c>
      <c r="O31" s="63">
        <f>ABS(Table4[[#This Row],[Sales]]-Table4[[#This Row],[Forecasted sales]])</f>
        <v>7.3142878651005958</v>
      </c>
      <c r="P31" s="63">
        <f>ABS(Table4[Error])/Table4[Sales]</f>
        <v>1.1976891870149986E-3</v>
      </c>
    </row>
    <row r="32" spans="1:16" x14ac:dyDescent="0.25">
      <c r="A32" s="31">
        <v>18</v>
      </c>
      <c r="B32" s="32">
        <v>35582</v>
      </c>
      <c r="C32" s="31">
        <v>6016</v>
      </c>
      <c r="D32" s="63">
        <f>$C$102+$B$102*Table4[[#This Row],[Time]]</f>
        <v>6189.5612767238781</v>
      </c>
      <c r="E32" s="63">
        <f>Table4[[#This Row],[Sales]]-Table4[[#This Row],[Trend]]</f>
        <v>-173.56127672387811</v>
      </c>
      <c r="F32" s="63">
        <f>MEDIAN($E$20,$E$32,$E$44,$E$56,$E$68,$E$80,$E$92)</f>
        <v>-171.80788919000315</v>
      </c>
      <c r="G32" s="63">
        <f t="shared" si="0"/>
        <v>-179.12217705510412</v>
      </c>
      <c r="H32" s="63">
        <f>Table4[[#This Row],[Sales]]-(Table4[[#This Row],[Trend]]+Table4[[#This Row],[Seasonality Corre]])</f>
        <v>5.5609003312256391</v>
      </c>
      <c r="I32" s="63">
        <f>Table4[[#This Row],[Trend]]+Table4[[#This Row],[Seasonality Corre]]+0</f>
        <v>6010.4390996687744</v>
      </c>
      <c r="J32" s="63">
        <f>Table4[[#This Row],[Sales]]-Table4[[#This Row],[AdditiveDecomFit]]</f>
        <v>5.5609003312256391</v>
      </c>
      <c r="K32" s="63">
        <f>Table4[[#This Row],[Sales]]-Table4[[#This Row],[Seasonality Corre]]</f>
        <v>6195.1221770551037</v>
      </c>
      <c r="L32" s="63">
        <f>Table4[[#This Row],[Trend]]+Table4[[#This Row],[Seasonality Corre]]</f>
        <v>6010.4390996687744</v>
      </c>
      <c r="M32" s="63">
        <f>Table4[[#This Row],[Forecasted sales]]-Table4[[#This Row],[Sales]]</f>
        <v>-5.5609003312256391</v>
      </c>
      <c r="N32" s="63">
        <f>Table4[[#This Row],[Seasonally Adjusted Monthly Sales]]-Table4[[#This Row],[Sales]]</f>
        <v>179.12217705510375</v>
      </c>
      <c r="O32" s="63">
        <f>ABS(Table4[[#This Row],[Sales]]-Table4[[#This Row],[Forecasted sales]])</f>
        <v>5.5609003312256391</v>
      </c>
      <c r="P32" s="63">
        <f>ABS(Table4[Error])/Table4[Sales]</f>
        <v>9.2435178378085761E-4</v>
      </c>
    </row>
    <row r="33" spans="1:16" x14ac:dyDescent="0.25">
      <c r="A33" s="31">
        <v>19</v>
      </c>
      <c r="B33" s="32">
        <v>35612</v>
      </c>
      <c r="C33" s="31">
        <v>6131</v>
      </c>
      <c r="D33" s="63">
        <f>$C$102+$B$102*Table4[[#This Row],[Time]]</f>
        <v>6221.9984944293883</v>
      </c>
      <c r="E33" s="63">
        <f>Table4[[#This Row],[Sales]]-Table4[[#This Row],[Trend]]</f>
        <v>-90.998494429388302</v>
      </c>
      <c r="F33" s="63">
        <f>MEDIAN($E$21,$E$33,$E$45,$E$57,$E$69,$E$81,$E$93)</f>
        <v>-66.245106895513345</v>
      </c>
      <c r="G33" s="63">
        <f t="shared" si="0"/>
        <v>-73.559394760614325</v>
      </c>
      <c r="H33" s="63">
        <f>Table4[[#This Row],[Sales]]-(Table4[[#This Row],[Trend]]+Table4[[#This Row],[Seasonality Corre]])</f>
        <v>-17.439099668774361</v>
      </c>
      <c r="I33" s="63">
        <f>Table4[[#This Row],[Trend]]+Table4[[#This Row],[Seasonality Corre]]+0</f>
        <v>6148.4390996687744</v>
      </c>
      <c r="J33" s="63">
        <f>Table4[[#This Row],[Sales]]-Table4[[#This Row],[AdditiveDecomFit]]</f>
        <v>-17.439099668774361</v>
      </c>
      <c r="K33" s="63">
        <f>Table4[[#This Row],[Sales]]-Table4[[#This Row],[Seasonality Corre]]</f>
        <v>6204.5593947606139</v>
      </c>
      <c r="L33" s="63">
        <f>Table4[[#This Row],[Trend]]+Table4[[#This Row],[Seasonality Corre]]</f>
        <v>6148.4390996687744</v>
      </c>
      <c r="M33" s="63">
        <f>Table4[[#This Row],[Forecasted sales]]-Table4[[#This Row],[Sales]]</f>
        <v>17.439099668774361</v>
      </c>
      <c r="N33" s="63">
        <f>Table4[[#This Row],[Seasonally Adjusted Monthly Sales]]-Table4[[#This Row],[Sales]]</f>
        <v>73.559394760613941</v>
      </c>
      <c r="O33" s="63">
        <f>ABS(Table4[[#This Row],[Sales]]-Table4[[#This Row],[Forecasted sales]])</f>
        <v>17.439099668774361</v>
      </c>
      <c r="P33" s="63">
        <f>ABS(Table4[Error])/Table4[Sales]</f>
        <v>2.8444135815975146E-3</v>
      </c>
    </row>
    <row r="34" spans="1:16" x14ac:dyDescent="0.25">
      <c r="A34" s="31">
        <v>20</v>
      </c>
      <c r="B34" s="32">
        <v>35643</v>
      </c>
      <c r="C34" s="31">
        <v>6499</v>
      </c>
      <c r="D34" s="63">
        <f>$C$102+$B$102*Table4[[#This Row],[Time]]</f>
        <v>6254.4357121348985</v>
      </c>
      <c r="E34" s="63">
        <f>Table4[[#This Row],[Sales]]-Table4[[#This Row],[Trend]]</f>
        <v>244.56428786510151</v>
      </c>
      <c r="F34" s="63">
        <f>MEDIAN($E$22,$E$34,$E$46,$E$58,$E$70,$E$82,$E$94)</f>
        <v>174.81090033122564</v>
      </c>
      <c r="G34" s="63">
        <f t="shared" si="0"/>
        <v>167.49661246612467</v>
      </c>
      <c r="H34" s="63">
        <f>Table4[[#This Row],[Sales]]-(Table4[[#This Row],[Trend]]+Table4[[#This Row],[Seasonality Corre]])</f>
        <v>77.067675398976462</v>
      </c>
      <c r="I34" s="63">
        <f>Table4[[#This Row],[Trend]]+Table4[[#This Row],[Seasonality Corre]]+0</f>
        <v>6421.9323246010235</v>
      </c>
      <c r="J34" s="63">
        <f>Table4[[#This Row],[Sales]]-Table4[[#This Row],[AdditiveDecomFit]]</f>
        <v>77.067675398976462</v>
      </c>
      <c r="K34" s="63">
        <f>Table4[[#This Row],[Sales]]-Table4[[#This Row],[Seasonality Corre]]</f>
        <v>6331.503387533875</v>
      </c>
      <c r="L34" s="63">
        <f>Table4[[#This Row],[Trend]]+Table4[[#This Row],[Seasonality Corre]]</f>
        <v>6421.9323246010235</v>
      </c>
      <c r="M34" s="63">
        <f>Table4[[#This Row],[Forecasted sales]]-Table4[[#This Row],[Sales]]</f>
        <v>-77.067675398976462</v>
      </c>
      <c r="N34" s="63">
        <f>Table4[[#This Row],[Seasonally Adjusted Monthly Sales]]-Table4[[#This Row],[Sales]]</f>
        <v>-167.49661246612504</v>
      </c>
      <c r="O34" s="63">
        <f>ABS(Table4[[#This Row],[Sales]]-Table4[[#This Row],[Forecasted sales]])</f>
        <v>77.067675398976462</v>
      </c>
      <c r="P34" s="63">
        <f>ABS(Table4[Error])/Table4[Sales]</f>
        <v>1.1858389813660018E-2</v>
      </c>
    </row>
    <row r="35" spans="1:16" x14ac:dyDescent="0.25">
      <c r="A35" s="31">
        <v>21</v>
      </c>
      <c r="B35" s="32">
        <v>35674</v>
      </c>
      <c r="C35" s="31">
        <v>6249</v>
      </c>
      <c r="D35" s="63">
        <f>$C$102+$B$102*Table4[[#This Row],[Time]]</f>
        <v>6286.8729298404096</v>
      </c>
      <c r="E35" s="63">
        <f>Table4[[#This Row],[Sales]]-Table4[[#This Row],[Trend]]</f>
        <v>-37.872929840409597</v>
      </c>
      <c r="F35" s="63">
        <f>MEDIAN($E$23,$E$35,$E$47,$E$59,$E$71,$E$83,$E$95)</f>
        <v>-54.626317374284554</v>
      </c>
      <c r="G35" s="63">
        <f t="shared" si="0"/>
        <v>-61.940605239385526</v>
      </c>
      <c r="H35" s="63">
        <f>Table4[[#This Row],[Sales]]-(Table4[[#This Row],[Trend]]+Table4[[#This Row],[Seasonality Corre]])</f>
        <v>24.067675398975553</v>
      </c>
      <c r="I35" s="63">
        <f>Table4[[#This Row],[Trend]]+Table4[[#This Row],[Seasonality Corre]]+0</f>
        <v>6224.9323246010244</v>
      </c>
      <c r="J35" s="63">
        <f>Table4[[#This Row],[Sales]]-Table4[[#This Row],[AdditiveDecomFit]]</f>
        <v>24.067675398975553</v>
      </c>
      <c r="K35" s="63">
        <f>Table4[[#This Row],[Sales]]-Table4[[#This Row],[Seasonality Corre]]</f>
        <v>6310.9406052393851</v>
      </c>
      <c r="L35" s="63">
        <f>Table4[[#This Row],[Trend]]+Table4[[#This Row],[Seasonality Corre]]</f>
        <v>6224.9323246010244</v>
      </c>
      <c r="M35" s="63">
        <f>Table4[[#This Row],[Forecasted sales]]-Table4[[#This Row],[Sales]]</f>
        <v>-24.067675398975553</v>
      </c>
      <c r="N35" s="63">
        <f>Table4[[#This Row],[Seasonally Adjusted Monthly Sales]]-Table4[[#This Row],[Sales]]</f>
        <v>61.94060523938515</v>
      </c>
      <c r="O35" s="63">
        <f>ABS(Table4[[#This Row],[Sales]]-Table4[[#This Row],[Forecasted sales]])</f>
        <v>24.067675398975553</v>
      </c>
      <c r="P35" s="63">
        <f>ABS(Table4[Error])/Table4[Sales]</f>
        <v>3.8514442949232762E-3</v>
      </c>
    </row>
    <row r="36" spans="1:16" x14ac:dyDescent="0.25">
      <c r="A36" s="31">
        <v>22</v>
      </c>
      <c r="B36" s="32">
        <v>35704</v>
      </c>
      <c r="C36" s="31">
        <v>6472</v>
      </c>
      <c r="D36" s="63">
        <f>$C$102+$B$102*Table4[[#This Row],[Time]]</f>
        <v>6319.3101475459198</v>
      </c>
      <c r="E36" s="63">
        <f>Table4[[#This Row],[Sales]]-Table4[[#This Row],[Trend]]</f>
        <v>152.68985245408021</v>
      </c>
      <c r="F36" s="63">
        <f>MEDIAN($E$24,$E$36,$E$48,$E$60,$E$72,$E$84)</f>
        <v>154.81315868714273</v>
      </c>
      <c r="G36" s="63">
        <f t="shared" si="0"/>
        <v>147.49887082204177</v>
      </c>
      <c r="H36" s="63">
        <f>Table4[[#This Row],[Sales]]-(Table4[[#This Row],[Trend]]+Table4[[#This Row],[Seasonality Corre]])</f>
        <v>5.1909816320385289</v>
      </c>
      <c r="I36" s="63">
        <f>Table4[[#This Row],[Trend]]+Table4[[#This Row],[Seasonality Corre]]+0</f>
        <v>6466.8090183679615</v>
      </c>
      <c r="J36" s="63">
        <f>Table4[[#This Row],[Sales]]-Table4[[#This Row],[AdditiveDecomFit]]</f>
        <v>5.1909816320385289</v>
      </c>
      <c r="K36" s="63">
        <f>Table4[[#This Row],[Sales]]-Table4[[#This Row],[Seasonality Corre]]</f>
        <v>6324.5011291779583</v>
      </c>
      <c r="L36" s="63">
        <f>Table4[[#This Row],[Trend]]+Table4[[#This Row],[Seasonality Corre]]</f>
        <v>6466.8090183679615</v>
      </c>
      <c r="M36" s="63">
        <f>Table4[[#This Row],[Forecasted sales]]-Table4[[#This Row],[Sales]]</f>
        <v>-5.1909816320385289</v>
      </c>
      <c r="N36" s="63">
        <f>Table4[[#This Row],[Seasonally Adjusted Monthly Sales]]-Table4[[#This Row],[Sales]]</f>
        <v>-147.49887082204168</v>
      </c>
      <c r="O36" s="63">
        <f>ABS(Table4[[#This Row],[Sales]]-Table4[[#This Row],[Forecasted sales]])</f>
        <v>5.1909816320385289</v>
      </c>
      <c r="P36" s="63">
        <f>ABS(Table4[Error])/Table4[Sales]</f>
        <v>8.0206761928901867E-4</v>
      </c>
    </row>
    <row r="37" spans="1:16" x14ac:dyDescent="0.25">
      <c r="A37" s="31">
        <v>23</v>
      </c>
      <c r="B37" s="32">
        <v>35735</v>
      </c>
      <c r="C37" s="31">
        <v>6946</v>
      </c>
      <c r="D37" s="63">
        <f>$C$102+$B$102*Table4[[#This Row],[Time]]</f>
        <v>6351.74736525143</v>
      </c>
      <c r="E37" s="63">
        <f>Table4[[#This Row],[Sales]]-Table4[[#This Row],[Trend]]</f>
        <v>594.25263474857002</v>
      </c>
      <c r="F37" s="63">
        <f>MEDIAN($E$25,$E$37,$E$49,$E$61,$E$73,$E$85)</f>
        <v>607.1293285155075</v>
      </c>
      <c r="G37" s="63">
        <f t="shared" si="0"/>
        <v>599.81504065040656</v>
      </c>
      <c r="H37" s="63">
        <f>Table4[[#This Row],[Sales]]-(Table4[[#This Row],[Trend]]+Table4[[#This Row],[Seasonality Corre]])</f>
        <v>-5.5624059018364278</v>
      </c>
      <c r="I37" s="63">
        <f>Table4[[#This Row],[Trend]]+Table4[[#This Row],[Seasonality Corre]]+0</f>
        <v>6951.5624059018364</v>
      </c>
      <c r="J37" s="63">
        <f>Table4[[#This Row],[Sales]]-Table4[[#This Row],[AdditiveDecomFit]]</f>
        <v>-5.5624059018364278</v>
      </c>
      <c r="K37" s="63">
        <f>Table4[[#This Row],[Sales]]-Table4[[#This Row],[Seasonality Corre]]</f>
        <v>6346.1849593495936</v>
      </c>
      <c r="L37" s="63">
        <f>Table4[[#This Row],[Trend]]+Table4[[#This Row],[Seasonality Corre]]</f>
        <v>6951.5624059018364</v>
      </c>
      <c r="M37" s="63">
        <f>Table4[[#This Row],[Forecasted sales]]-Table4[[#This Row],[Sales]]</f>
        <v>5.5624059018364278</v>
      </c>
      <c r="N37" s="63">
        <f>Table4[[#This Row],[Seasonally Adjusted Monthly Sales]]-Table4[[#This Row],[Sales]]</f>
        <v>-599.81504065040644</v>
      </c>
      <c r="O37" s="63">
        <f>ABS(Table4[[#This Row],[Sales]]-Table4[[#This Row],[Forecasted sales]])</f>
        <v>5.5624059018364278</v>
      </c>
      <c r="P37" s="63">
        <f>ABS(Table4[Error])/Table4[Sales]</f>
        <v>8.0080706908097147E-4</v>
      </c>
    </row>
    <row r="38" spans="1:16" x14ac:dyDescent="0.25">
      <c r="A38" s="31">
        <v>24</v>
      </c>
      <c r="B38" s="32">
        <v>35765</v>
      </c>
      <c r="C38" s="31">
        <v>7615</v>
      </c>
      <c r="D38" s="63">
        <f>$C$102+$B$102*Table4[[#This Row],[Time]]</f>
        <v>6384.1845829569411</v>
      </c>
      <c r="E38" s="63">
        <f>Table4[[#This Row],[Sales]]-Table4[[#This Row],[Trend]]</f>
        <v>1230.8154170430589</v>
      </c>
      <c r="F38" s="63">
        <f>MEDIAN($E$26,$E$38,$E$50,$E$62,$E$74,$E$86)</f>
        <v>1268.1921108099968</v>
      </c>
      <c r="G38" s="63">
        <f t="shared" si="0"/>
        <v>1260.8778229448958</v>
      </c>
      <c r="H38" s="63">
        <f>Table4[[#This Row],[Sales]]-(Table4[[#This Row],[Trend]]+Table4[[#This Row],[Seasonality Corre]])</f>
        <v>-30.062405901837337</v>
      </c>
      <c r="I38" s="63">
        <f>Table4[[#This Row],[Trend]]+Table4[[#This Row],[Seasonality Corre]]+0</f>
        <v>7645.0624059018373</v>
      </c>
      <c r="J38" s="63">
        <f>Table4[[#This Row],[Sales]]-Table4[[#This Row],[AdditiveDecomFit]]</f>
        <v>-30.062405901837337</v>
      </c>
      <c r="K38" s="63">
        <f>Table4[[#This Row],[Sales]]-Table4[[#This Row],[Seasonality Corre]]</f>
        <v>6354.1221770551037</v>
      </c>
      <c r="L38" s="63">
        <f>Table4[[#This Row],[Trend]]+Table4[[#This Row],[Seasonality Corre]]</f>
        <v>7645.0624059018373</v>
      </c>
      <c r="M38" s="63">
        <f>Table4[[#This Row],[Forecasted sales]]-Table4[[#This Row],[Sales]]</f>
        <v>30.062405901837337</v>
      </c>
      <c r="N38" s="63">
        <f>Table4[[#This Row],[Seasonally Adjusted Monthly Sales]]-Table4[[#This Row],[Sales]]</f>
        <v>-1260.8778229448963</v>
      </c>
      <c r="O38" s="63">
        <f>ABS(Table4[[#This Row],[Sales]]-Table4[[#This Row],[Forecasted sales]])</f>
        <v>30.062405901837337</v>
      </c>
      <c r="P38" s="63">
        <f>ABS(Table4[Error])/Table4[Sales]</f>
        <v>3.9477880370108126E-3</v>
      </c>
    </row>
    <row r="39" spans="1:16" x14ac:dyDescent="0.25">
      <c r="A39" s="31">
        <v>25</v>
      </c>
      <c r="B39" s="32">
        <v>35796</v>
      </c>
      <c r="C39" s="31">
        <v>5876</v>
      </c>
      <c r="D39" s="63">
        <f>$C$102+$B$102*Table4[[#This Row],[Time]]</f>
        <v>6416.6218006624513</v>
      </c>
      <c r="E39" s="63">
        <f>Table4[[#This Row],[Sales]]-Table4[[#This Row],[Trend]]</f>
        <v>-540.62180066245128</v>
      </c>
      <c r="F39" s="63">
        <f>MEDIAN($E$15,$E$27,$E$39,$E$51,$E$63,$E$75,$E$87)</f>
        <v>-611.37518819632623</v>
      </c>
      <c r="G39" s="63">
        <f t="shared" si="0"/>
        <v>-618.68947606142717</v>
      </c>
      <c r="H39" s="63">
        <f>Table4[[#This Row],[Sales]]-(Table4[[#This Row],[Trend]]+Table4[[#This Row],[Seasonality Corre]])</f>
        <v>78.067675398975553</v>
      </c>
      <c r="I39" s="63">
        <f>Table4[[#This Row],[Trend]]+Table4[[#This Row],[Seasonality Corre]]+0</f>
        <v>5797.9323246010244</v>
      </c>
      <c r="J39" s="63">
        <f>Table4[[#This Row],[Sales]]-Table4[[#This Row],[AdditiveDecomFit]]</f>
        <v>78.067675398975553</v>
      </c>
      <c r="K39" s="63">
        <f>Table4[[#This Row],[Sales]]-Table4[[#This Row],[Seasonality Corre]]</f>
        <v>6494.6894760614268</v>
      </c>
      <c r="L39" s="63">
        <f>Table4[[#This Row],[Trend]]+Table4[[#This Row],[Seasonality Corre]]</f>
        <v>5797.9323246010244</v>
      </c>
      <c r="M39" s="63">
        <f>Table4[[#This Row],[Forecasted sales]]-Table4[[#This Row],[Sales]]</f>
        <v>-78.067675398975553</v>
      </c>
      <c r="N39" s="63">
        <f>Table4[[#This Row],[Seasonally Adjusted Monthly Sales]]-Table4[[#This Row],[Sales]]</f>
        <v>618.68947606142683</v>
      </c>
      <c r="O39" s="63">
        <f>ABS(Table4[[#This Row],[Sales]]-Table4[[#This Row],[Forecasted sales]])</f>
        <v>78.067675398975553</v>
      </c>
      <c r="P39" s="63">
        <f>ABS(Table4[Error])/Table4[Sales]</f>
        <v>1.3285853539648665E-2</v>
      </c>
    </row>
    <row r="40" spans="1:16" x14ac:dyDescent="0.25">
      <c r="A40" s="31">
        <v>26</v>
      </c>
      <c r="B40" s="32">
        <v>35827</v>
      </c>
      <c r="C40" s="31">
        <v>5818</v>
      </c>
      <c r="D40" s="63">
        <f>$C$102+$B$102*Table4[[#This Row],[Time]]</f>
        <v>6449.0590183679615</v>
      </c>
      <c r="E40" s="63">
        <f>Table4[[#This Row],[Sales]]-Table4[[#This Row],[Trend]]</f>
        <v>-631.05901836796147</v>
      </c>
      <c r="F40" s="63">
        <f>MEDIAN($E$16,$E$28,$E$40,$E$52,$E$64,$E$76,$E$88)</f>
        <v>-666.81240590183643</v>
      </c>
      <c r="G40" s="63">
        <f t="shared" si="0"/>
        <v>-674.12669376693736</v>
      </c>
      <c r="H40" s="63">
        <f>Table4[[#This Row],[Sales]]-(Table4[[#This Row],[Trend]]+Table4[[#This Row],[Seasonality Corre]])</f>
        <v>43.067675398975553</v>
      </c>
      <c r="I40" s="63">
        <f>Table4[[#This Row],[Trend]]+Table4[[#This Row],[Seasonality Corre]]+0</f>
        <v>5774.9323246010244</v>
      </c>
      <c r="J40" s="63">
        <f>Table4[[#This Row],[Sales]]-Table4[[#This Row],[AdditiveDecomFit]]</f>
        <v>43.067675398975553</v>
      </c>
      <c r="K40" s="63">
        <f>Table4[[#This Row],[Sales]]-Table4[[#This Row],[Seasonality Corre]]</f>
        <v>6492.126693766937</v>
      </c>
      <c r="L40" s="63">
        <f>Table4[[#This Row],[Trend]]+Table4[[#This Row],[Seasonality Corre]]</f>
        <v>5774.9323246010244</v>
      </c>
      <c r="M40" s="63">
        <f>Table4[[#This Row],[Forecasted sales]]-Table4[[#This Row],[Sales]]</f>
        <v>-43.067675398975553</v>
      </c>
      <c r="N40" s="63">
        <f>Table4[[#This Row],[Seasonally Adjusted Monthly Sales]]-Table4[[#This Row],[Sales]]</f>
        <v>674.12669376693702</v>
      </c>
      <c r="O40" s="63">
        <f>ABS(Table4[[#This Row],[Sales]]-Table4[[#This Row],[Forecasted sales]])</f>
        <v>43.067675398975553</v>
      </c>
      <c r="P40" s="63">
        <f>ABS(Table4[Error])/Table4[Sales]</f>
        <v>7.402488036950078E-3</v>
      </c>
    </row>
    <row r="41" spans="1:16" x14ac:dyDescent="0.25">
      <c r="A41" s="31">
        <v>27</v>
      </c>
      <c r="B41" s="32">
        <v>35855</v>
      </c>
      <c r="C41" s="31">
        <v>6342</v>
      </c>
      <c r="D41" s="63">
        <f>$C$102+$B$102*Table4[[#This Row],[Time]]</f>
        <v>6481.4962360734717</v>
      </c>
      <c r="E41" s="63">
        <f>Table4[[#This Row],[Sales]]-Table4[[#This Row],[Trend]]</f>
        <v>-139.49623607347166</v>
      </c>
      <c r="F41" s="63">
        <f>MEDIAN($E$17,$E$29,$E$41,$E$53,$E$65,$E$77,$E$89)</f>
        <v>-139.49623607347166</v>
      </c>
      <c r="G41" s="63">
        <f t="shared" si="0"/>
        <v>-146.81052393857263</v>
      </c>
      <c r="H41" s="63">
        <f>Table4[[#This Row],[Sales]]-(Table4[[#This Row],[Trend]]+Table4[[#This Row],[Seasonality Corre]])</f>
        <v>7.3142878651005958</v>
      </c>
      <c r="I41" s="63">
        <f>Table4[[#This Row],[Trend]]+Table4[[#This Row],[Seasonality Corre]]+0</f>
        <v>6334.6857121348994</v>
      </c>
      <c r="J41" s="63">
        <f>Table4[[#This Row],[Sales]]-Table4[[#This Row],[AdditiveDecomFit]]</f>
        <v>7.3142878651005958</v>
      </c>
      <c r="K41" s="63">
        <f>Table4[[#This Row],[Sales]]-Table4[[#This Row],[Seasonality Corre]]</f>
        <v>6488.8105239385723</v>
      </c>
      <c r="L41" s="63">
        <f>Table4[[#This Row],[Trend]]+Table4[[#This Row],[Seasonality Corre]]</f>
        <v>6334.6857121348994</v>
      </c>
      <c r="M41" s="63">
        <f>Table4[[#This Row],[Forecasted sales]]-Table4[[#This Row],[Sales]]</f>
        <v>-7.3142878651005958</v>
      </c>
      <c r="N41" s="63">
        <f>Table4[[#This Row],[Seasonally Adjusted Monthly Sales]]-Table4[[#This Row],[Sales]]</f>
        <v>146.81052393857226</v>
      </c>
      <c r="O41" s="63">
        <f>ABS(Table4[[#This Row],[Sales]]-Table4[[#This Row],[Forecasted sales]])</f>
        <v>7.3142878651005958</v>
      </c>
      <c r="P41" s="63">
        <f>ABS(Table4[Error])/Table4[Sales]</f>
        <v>1.1533093448597596E-3</v>
      </c>
    </row>
    <row r="42" spans="1:16" x14ac:dyDescent="0.25">
      <c r="A42" s="31">
        <v>28</v>
      </c>
      <c r="B42" s="32">
        <v>35886</v>
      </c>
      <c r="C42" s="31">
        <v>6143</v>
      </c>
      <c r="D42" s="63">
        <f>$C$102+$B$102*Table4[[#This Row],[Time]]</f>
        <v>6513.9334537789819</v>
      </c>
      <c r="E42" s="63">
        <f>Table4[[#This Row],[Sales]]-Table4[[#This Row],[Trend]]</f>
        <v>-370.93345377898186</v>
      </c>
      <c r="F42" s="63">
        <f>MEDIAN($E$18,$E$30,$E$42,$E$54,$E$66,$E$78,$E$90)</f>
        <v>-356.68684131285772</v>
      </c>
      <c r="G42" s="63">
        <f t="shared" si="0"/>
        <v>-364.00112917795872</v>
      </c>
      <c r="H42" s="63">
        <f>Table4[[#This Row],[Sales]]-(Table4[[#This Row],[Trend]]+Table4[[#This Row],[Seasonality Corre]])</f>
        <v>-6.932324601023538</v>
      </c>
      <c r="I42" s="63">
        <f>Table4[[#This Row],[Trend]]+Table4[[#This Row],[Seasonality Corre]]+0</f>
        <v>6149.9323246010235</v>
      </c>
      <c r="J42" s="63">
        <f>Table4[[#This Row],[Sales]]-Table4[[#This Row],[AdditiveDecomFit]]</f>
        <v>-6.932324601023538</v>
      </c>
      <c r="K42" s="63">
        <f>Table4[[#This Row],[Sales]]-Table4[[#This Row],[Seasonality Corre]]</f>
        <v>6507.0011291779583</v>
      </c>
      <c r="L42" s="63">
        <f>Table4[[#This Row],[Trend]]+Table4[[#This Row],[Seasonality Corre]]</f>
        <v>6149.9323246010235</v>
      </c>
      <c r="M42" s="63">
        <f>Table4[[#This Row],[Forecasted sales]]-Table4[[#This Row],[Sales]]</f>
        <v>6.932324601023538</v>
      </c>
      <c r="N42" s="63">
        <f>Table4[[#This Row],[Seasonally Adjusted Monthly Sales]]-Table4[[#This Row],[Sales]]</f>
        <v>364.00112917795832</v>
      </c>
      <c r="O42" s="63">
        <f>ABS(Table4[[#This Row],[Sales]]-Table4[[#This Row],[Forecasted sales]])</f>
        <v>6.932324601023538</v>
      </c>
      <c r="P42" s="63">
        <f>ABS(Table4[Error])/Table4[Sales]</f>
        <v>1.1284917143128013E-3</v>
      </c>
    </row>
    <row r="43" spans="1:16" x14ac:dyDescent="0.25">
      <c r="A43" s="31">
        <v>29</v>
      </c>
      <c r="B43" s="32">
        <v>35916</v>
      </c>
      <c r="C43" s="31">
        <v>6442</v>
      </c>
      <c r="D43" s="63">
        <f>$C$102+$B$102*Table4[[#This Row],[Time]]</f>
        <v>6546.370671484493</v>
      </c>
      <c r="E43" s="63">
        <f>Table4[[#This Row],[Sales]]-Table4[[#This Row],[Trend]]</f>
        <v>-104.37067148449296</v>
      </c>
      <c r="F43" s="63">
        <f>MEDIAN($E$19,$E$31,$E$43,$E$55,$E$67,$E$79,$E$91)</f>
        <v>-50.124059018367916</v>
      </c>
      <c r="G43" s="63">
        <f t="shared" si="0"/>
        <v>-57.438346883468888</v>
      </c>
      <c r="H43" s="63">
        <f>Table4[[#This Row],[Sales]]-(Table4[[#This Row],[Trend]]+Table4[[#This Row],[Seasonality Corre]])</f>
        <v>-46.932324601024447</v>
      </c>
      <c r="I43" s="63">
        <f>Table4[[#This Row],[Trend]]+Table4[[#This Row],[Seasonality Corre]]+0</f>
        <v>6488.9323246010244</v>
      </c>
      <c r="J43" s="63">
        <f>Table4[[#This Row],[Sales]]-Table4[[#This Row],[AdditiveDecomFit]]</f>
        <v>-46.932324601024447</v>
      </c>
      <c r="K43" s="63">
        <f>Table4[[#This Row],[Sales]]-Table4[[#This Row],[Seasonality Corre]]</f>
        <v>6499.4383468834685</v>
      </c>
      <c r="L43" s="63">
        <f>Table4[[#This Row],[Trend]]+Table4[[#This Row],[Seasonality Corre]]</f>
        <v>6488.9323246010244</v>
      </c>
      <c r="M43" s="63">
        <f>Table4[[#This Row],[Forecasted sales]]-Table4[[#This Row],[Sales]]</f>
        <v>46.932324601024447</v>
      </c>
      <c r="N43" s="63">
        <f>Table4[[#This Row],[Seasonally Adjusted Monthly Sales]]-Table4[[#This Row],[Sales]]</f>
        <v>57.438346883468512</v>
      </c>
      <c r="O43" s="63">
        <f>ABS(Table4[[#This Row],[Sales]]-Table4[[#This Row],[Forecasted sales]])</f>
        <v>46.932324601024447</v>
      </c>
      <c r="P43" s="63">
        <f>ABS(Table4[Error])/Table4[Sales]</f>
        <v>7.2853655077653595E-3</v>
      </c>
    </row>
    <row r="44" spans="1:16" x14ac:dyDescent="0.25">
      <c r="A44" s="31">
        <v>30</v>
      </c>
      <c r="B44" s="32">
        <v>35947</v>
      </c>
      <c r="C44" s="31">
        <v>6407</v>
      </c>
      <c r="D44" s="63">
        <f>$C$102+$B$102*Table4[[#This Row],[Time]]</f>
        <v>6578.8078891900032</v>
      </c>
      <c r="E44" s="63">
        <f>Table4[[#This Row],[Sales]]-Table4[[#This Row],[Trend]]</f>
        <v>-171.80788919000315</v>
      </c>
      <c r="F44" s="63">
        <f>MEDIAN($E$20,$E$32,$E$44,$E$56,$E$68,$E$80,$E$92)</f>
        <v>-171.80788919000315</v>
      </c>
      <c r="G44" s="63">
        <f t="shared" si="0"/>
        <v>-179.12217705510412</v>
      </c>
      <c r="H44" s="63">
        <f>Table4[[#This Row],[Sales]]-(Table4[[#This Row],[Trend]]+Table4[[#This Row],[Seasonality Corre]])</f>
        <v>7.3142878651005958</v>
      </c>
      <c r="I44" s="63">
        <f>Table4[[#This Row],[Trend]]+Table4[[#This Row],[Seasonality Corre]]+0</f>
        <v>6399.6857121348994</v>
      </c>
      <c r="J44" s="63">
        <f>Table4[[#This Row],[Sales]]-Table4[[#This Row],[AdditiveDecomFit]]</f>
        <v>7.3142878651005958</v>
      </c>
      <c r="K44" s="63">
        <f>Table4[[#This Row],[Sales]]-Table4[[#This Row],[Seasonality Corre]]</f>
        <v>6586.1221770551037</v>
      </c>
      <c r="L44" s="63">
        <f>Table4[[#This Row],[Trend]]+Table4[[#This Row],[Seasonality Corre]]</f>
        <v>6399.6857121348994</v>
      </c>
      <c r="M44" s="63">
        <f>Table4[[#This Row],[Forecasted sales]]-Table4[[#This Row],[Sales]]</f>
        <v>-7.3142878651005958</v>
      </c>
      <c r="N44" s="63">
        <f>Table4[[#This Row],[Seasonally Adjusted Monthly Sales]]-Table4[[#This Row],[Sales]]</f>
        <v>179.12217705510375</v>
      </c>
      <c r="O44" s="63">
        <f>ABS(Table4[[#This Row],[Sales]]-Table4[[#This Row],[Forecasted sales]])</f>
        <v>7.3142878651005958</v>
      </c>
      <c r="P44" s="63">
        <f>ABS(Table4[Error])/Table4[Sales]</f>
        <v>1.1416088442485711E-3</v>
      </c>
    </row>
    <row r="45" spans="1:16" x14ac:dyDescent="0.25">
      <c r="A45" s="31">
        <v>31</v>
      </c>
      <c r="B45" s="32">
        <v>35977</v>
      </c>
      <c r="C45" s="31">
        <v>6545</v>
      </c>
      <c r="D45" s="63">
        <f>$C$102+$B$102*Table4[[#This Row],[Time]]</f>
        <v>6611.2451068955133</v>
      </c>
      <c r="E45" s="63">
        <f>Table4[[#This Row],[Sales]]-Table4[[#This Row],[Trend]]</f>
        <v>-66.245106895513345</v>
      </c>
      <c r="F45" s="63">
        <f>MEDIAN($E$21,$E$33,$E$45,$E$57,$E$69,$E$81,$E$93)</f>
        <v>-66.245106895513345</v>
      </c>
      <c r="G45" s="63">
        <f t="shared" si="0"/>
        <v>-73.559394760614325</v>
      </c>
      <c r="H45" s="63">
        <f>Table4[[#This Row],[Sales]]-(Table4[[#This Row],[Trend]]+Table4[[#This Row],[Seasonality Corre]])</f>
        <v>7.3142878651005958</v>
      </c>
      <c r="I45" s="63">
        <f>Table4[[#This Row],[Trend]]+Table4[[#This Row],[Seasonality Corre]]+0</f>
        <v>6537.6857121348994</v>
      </c>
      <c r="J45" s="63">
        <f>Table4[[#This Row],[Sales]]-Table4[[#This Row],[AdditiveDecomFit]]</f>
        <v>7.3142878651005958</v>
      </c>
      <c r="K45" s="63">
        <f>Table4[[#This Row],[Sales]]-Table4[[#This Row],[Seasonality Corre]]</f>
        <v>6618.5593947606139</v>
      </c>
      <c r="L45" s="63">
        <f>Table4[[#This Row],[Trend]]+Table4[[#This Row],[Seasonality Corre]]</f>
        <v>6537.6857121348994</v>
      </c>
      <c r="M45" s="63">
        <f>Table4[[#This Row],[Forecasted sales]]-Table4[[#This Row],[Sales]]</f>
        <v>-7.3142878651005958</v>
      </c>
      <c r="N45" s="63">
        <f>Table4[[#This Row],[Seasonally Adjusted Monthly Sales]]-Table4[[#This Row],[Sales]]</f>
        <v>73.559394760613941</v>
      </c>
      <c r="O45" s="63">
        <f>ABS(Table4[[#This Row],[Sales]]-Table4[[#This Row],[Forecasted sales]])</f>
        <v>7.3142878651005958</v>
      </c>
      <c r="P45" s="63">
        <f>ABS(Table4[Error])/Table4[Sales]</f>
        <v>1.1175382528801521E-3</v>
      </c>
    </row>
    <row r="46" spans="1:16" x14ac:dyDescent="0.25">
      <c r="A46" s="31">
        <v>32</v>
      </c>
      <c r="B46" s="32">
        <v>36008</v>
      </c>
      <c r="C46" s="31">
        <v>6758</v>
      </c>
      <c r="D46" s="63">
        <f>$C$102+$B$102*Table4[[#This Row],[Time]]</f>
        <v>6643.6823246010235</v>
      </c>
      <c r="E46" s="63">
        <f>Table4[[#This Row],[Sales]]-Table4[[#This Row],[Trend]]</f>
        <v>114.31767539897646</v>
      </c>
      <c r="F46" s="63">
        <f>MEDIAN($E$22,$E$34,$E$46,$E$58,$E$70,$E$82,$E$94)</f>
        <v>174.81090033122564</v>
      </c>
      <c r="G46" s="63">
        <f t="shared" si="0"/>
        <v>167.49661246612467</v>
      </c>
      <c r="H46" s="63">
        <f>Table4[[#This Row],[Sales]]-(Table4[[#This Row],[Trend]]+Table4[[#This Row],[Seasonality Corre]])</f>
        <v>-53.178937067148581</v>
      </c>
      <c r="I46" s="63">
        <f>Table4[[#This Row],[Trend]]+Table4[[#This Row],[Seasonality Corre]]+0</f>
        <v>6811.1789370671486</v>
      </c>
      <c r="J46" s="63">
        <f>Table4[[#This Row],[Sales]]-Table4[[#This Row],[AdditiveDecomFit]]</f>
        <v>-53.178937067148581</v>
      </c>
      <c r="K46" s="63">
        <f>Table4[[#This Row],[Sales]]-Table4[[#This Row],[Seasonality Corre]]</f>
        <v>6590.503387533875</v>
      </c>
      <c r="L46" s="63">
        <f>Table4[[#This Row],[Trend]]+Table4[[#This Row],[Seasonality Corre]]</f>
        <v>6811.1789370671486</v>
      </c>
      <c r="M46" s="63">
        <f>Table4[[#This Row],[Forecasted sales]]-Table4[[#This Row],[Sales]]</f>
        <v>53.178937067148581</v>
      </c>
      <c r="N46" s="63">
        <f>Table4[[#This Row],[Seasonally Adjusted Monthly Sales]]-Table4[[#This Row],[Sales]]</f>
        <v>-167.49661246612504</v>
      </c>
      <c r="O46" s="63">
        <f>ABS(Table4[[#This Row],[Sales]]-Table4[[#This Row],[Forecasted sales]])</f>
        <v>53.178937067148581</v>
      </c>
      <c r="P46" s="63">
        <f>ABS(Table4[Error])/Table4[Sales]</f>
        <v>7.8690347835378184E-3</v>
      </c>
    </row>
    <row r="47" spans="1:16" x14ac:dyDescent="0.25">
      <c r="A47" s="31">
        <v>33</v>
      </c>
      <c r="B47" s="32">
        <v>36039</v>
      </c>
      <c r="C47" s="31">
        <v>6485</v>
      </c>
      <c r="D47" s="63">
        <f>$C$102+$B$102*Table4[[#This Row],[Time]]</f>
        <v>6676.1195423065346</v>
      </c>
      <c r="E47" s="63">
        <f>Table4[[#This Row],[Sales]]-Table4[[#This Row],[Trend]]</f>
        <v>-191.11954230653464</v>
      </c>
      <c r="F47" s="63">
        <f>MEDIAN($E$23,$E$35,$E$47,$E$59,$E$71,$E$83,$E$95)</f>
        <v>-54.626317374284554</v>
      </c>
      <c r="G47" s="63">
        <f t="shared" ref="G47:G78" si="1">(F47-AVERAGE($F$15:$F$26))</f>
        <v>-61.940605239385526</v>
      </c>
      <c r="H47" s="63">
        <f>Table4[[#This Row],[Sales]]-(Table4[[#This Row],[Trend]]+Table4[[#This Row],[Seasonality Corre]])</f>
        <v>-129.17893706714949</v>
      </c>
      <c r="I47" s="63">
        <f>Table4[[#This Row],[Trend]]+Table4[[#This Row],[Seasonality Corre]]+0</f>
        <v>6614.1789370671495</v>
      </c>
      <c r="J47" s="63">
        <f>Table4[[#This Row],[Sales]]-Table4[[#This Row],[AdditiveDecomFit]]</f>
        <v>-129.17893706714949</v>
      </c>
      <c r="K47" s="63">
        <f>Table4[[#This Row],[Sales]]-Table4[[#This Row],[Seasonality Corre]]</f>
        <v>6546.9406052393851</v>
      </c>
      <c r="L47" s="63">
        <f>Table4[[#This Row],[Trend]]+Table4[[#This Row],[Seasonality Corre]]</f>
        <v>6614.1789370671495</v>
      </c>
      <c r="M47" s="63">
        <f>Table4[[#This Row],[Forecasted sales]]-Table4[[#This Row],[Sales]]</f>
        <v>129.17893706714949</v>
      </c>
      <c r="N47" s="63">
        <f>Table4[[#This Row],[Seasonally Adjusted Monthly Sales]]-Table4[[#This Row],[Sales]]</f>
        <v>61.94060523938515</v>
      </c>
      <c r="O47" s="63">
        <f>ABS(Table4[[#This Row],[Sales]]-Table4[[#This Row],[Forecasted sales]])</f>
        <v>129.17893706714949</v>
      </c>
      <c r="P47" s="63">
        <f>ABS(Table4[Error])/Table4[Sales]</f>
        <v>1.9919651051218117E-2</v>
      </c>
    </row>
    <row r="48" spans="1:16" x14ac:dyDescent="0.25">
      <c r="A48" s="31">
        <v>34</v>
      </c>
      <c r="B48" s="32">
        <v>36069</v>
      </c>
      <c r="C48" s="31">
        <v>6805</v>
      </c>
      <c r="D48" s="63">
        <f>$C$102+$B$102*Table4[[#This Row],[Time]]</f>
        <v>6708.5567600120448</v>
      </c>
      <c r="E48" s="63">
        <f>Table4[[#This Row],[Sales]]-Table4[[#This Row],[Trend]]</f>
        <v>96.443239987955167</v>
      </c>
      <c r="F48" s="63">
        <f>MEDIAN($E$24,$E$36,$E$48,$E$60,$E$72,$E$84)</f>
        <v>154.81315868714273</v>
      </c>
      <c r="G48" s="63">
        <f t="shared" si="1"/>
        <v>147.49887082204177</v>
      </c>
      <c r="H48" s="63">
        <f>Table4[[#This Row],[Sales]]-(Table4[[#This Row],[Trend]]+Table4[[#This Row],[Seasonality Corre]])</f>
        <v>-51.055630834086514</v>
      </c>
      <c r="I48" s="63">
        <f>Table4[[#This Row],[Trend]]+Table4[[#This Row],[Seasonality Corre]]+0</f>
        <v>6856.0556308340865</v>
      </c>
      <c r="J48" s="63">
        <f>Table4[[#This Row],[Sales]]-Table4[[#This Row],[AdditiveDecomFit]]</f>
        <v>-51.055630834086514</v>
      </c>
      <c r="K48" s="63">
        <f>Table4[[#This Row],[Sales]]-Table4[[#This Row],[Seasonality Corre]]</f>
        <v>6657.5011291779583</v>
      </c>
      <c r="L48" s="63">
        <f>Table4[[#This Row],[Trend]]+Table4[[#This Row],[Seasonality Corre]]</f>
        <v>6856.0556308340865</v>
      </c>
      <c r="M48" s="63">
        <f>Table4[[#This Row],[Forecasted sales]]-Table4[[#This Row],[Sales]]</f>
        <v>51.055630834086514</v>
      </c>
      <c r="N48" s="63">
        <f>Table4[[#This Row],[Seasonally Adjusted Monthly Sales]]-Table4[[#This Row],[Sales]]</f>
        <v>-147.49887082204168</v>
      </c>
      <c r="O48" s="63">
        <f>ABS(Table4[[#This Row],[Sales]]-Table4[[#This Row],[Forecasted sales]])</f>
        <v>51.055630834086514</v>
      </c>
      <c r="P48" s="63">
        <f>ABS(Table4[Error])/Table4[Sales]</f>
        <v>7.5026643400567987E-3</v>
      </c>
    </row>
    <row r="49" spans="1:16" x14ac:dyDescent="0.25">
      <c r="A49" s="31">
        <v>35</v>
      </c>
      <c r="B49" s="32">
        <v>36100</v>
      </c>
      <c r="C49" s="31">
        <v>7361</v>
      </c>
      <c r="D49" s="63">
        <f>$C$102+$B$102*Table4[[#This Row],[Time]]</f>
        <v>6740.993977717555</v>
      </c>
      <c r="E49" s="63">
        <f>Table4[[#This Row],[Sales]]-Table4[[#This Row],[Trend]]</f>
        <v>620.00602228244497</v>
      </c>
      <c r="F49" s="63">
        <f>MEDIAN($E$25,$E$37,$E$49,$E$61,$E$73,$E$85)</f>
        <v>607.1293285155075</v>
      </c>
      <c r="G49" s="63">
        <f t="shared" si="1"/>
        <v>599.81504065040656</v>
      </c>
      <c r="H49" s="63">
        <f>Table4[[#This Row],[Sales]]-(Table4[[#This Row],[Trend]]+Table4[[#This Row],[Seasonality Corre]])</f>
        <v>20.190981632038529</v>
      </c>
      <c r="I49" s="63">
        <f>Table4[[#This Row],[Trend]]+Table4[[#This Row],[Seasonality Corre]]+0</f>
        <v>7340.8090183679615</v>
      </c>
      <c r="J49" s="63">
        <f>Table4[[#This Row],[Sales]]-Table4[[#This Row],[AdditiveDecomFit]]</f>
        <v>20.190981632038529</v>
      </c>
      <c r="K49" s="63">
        <f>Table4[[#This Row],[Sales]]-Table4[[#This Row],[Seasonality Corre]]</f>
        <v>6761.1849593495936</v>
      </c>
      <c r="L49" s="63">
        <f>Table4[[#This Row],[Trend]]+Table4[[#This Row],[Seasonality Corre]]</f>
        <v>7340.8090183679615</v>
      </c>
      <c r="M49" s="63">
        <f>Table4[[#This Row],[Forecasted sales]]-Table4[[#This Row],[Sales]]</f>
        <v>-20.190981632038529</v>
      </c>
      <c r="N49" s="63">
        <f>Table4[[#This Row],[Seasonally Adjusted Monthly Sales]]-Table4[[#This Row],[Sales]]</f>
        <v>-599.81504065040644</v>
      </c>
      <c r="O49" s="63">
        <f>ABS(Table4[[#This Row],[Sales]]-Table4[[#This Row],[Forecasted sales]])</f>
        <v>20.190981632038529</v>
      </c>
      <c r="P49" s="63">
        <f>ABS(Table4[Error])/Table4[Sales]</f>
        <v>2.7429672098951948E-3</v>
      </c>
    </row>
    <row r="50" spans="1:16" x14ac:dyDescent="0.25">
      <c r="A50" s="31">
        <v>36</v>
      </c>
      <c r="B50" s="32">
        <v>36130</v>
      </c>
      <c r="C50" s="31">
        <v>8079</v>
      </c>
      <c r="D50" s="63">
        <f>$C$102+$B$102*Table4[[#This Row],[Time]]</f>
        <v>6773.4311954230652</v>
      </c>
      <c r="E50" s="63">
        <f>Table4[[#This Row],[Sales]]-Table4[[#This Row],[Trend]]</f>
        <v>1305.5688045769348</v>
      </c>
      <c r="F50" s="63">
        <f>MEDIAN($E$26,$E$38,$E$50,$E$62,$E$74,$E$86)</f>
        <v>1268.1921108099968</v>
      </c>
      <c r="G50" s="63">
        <f t="shared" si="1"/>
        <v>1260.8778229448958</v>
      </c>
      <c r="H50" s="63">
        <f>Table4[[#This Row],[Sales]]-(Table4[[#This Row],[Trend]]+Table4[[#This Row],[Seasonality Corre]])</f>
        <v>44.690981632038529</v>
      </c>
      <c r="I50" s="63">
        <f>Table4[[#This Row],[Trend]]+Table4[[#This Row],[Seasonality Corre]]+0</f>
        <v>8034.3090183679615</v>
      </c>
      <c r="J50" s="63">
        <f>Table4[[#This Row],[Sales]]-Table4[[#This Row],[AdditiveDecomFit]]</f>
        <v>44.690981632038529</v>
      </c>
      <c r="K50" s="63">
        <f>Table4[[#This Row],[Sales]]-Table4[[#This Row],[Seasonality Corre]]</f>
        <v>6818.1221770551037</v>
      </c>
      <c r="L50" s="63">
        <f>Table4[[#This Row],[Trend]]+Table4[[#This Row],[Seasonality Corre]]</f>
        <v>8034.3090183679615</v>
      </c>
      <c r="M50" s="63">
        <f>Table4[[#This Row],[Forecasted sales]]-Table4[[#This Row],[Sales]]</f>
        <v>-44.690981632038529</v>
      </c>
      <c r="N50" s="63">
        <f>Table4[[#This Row],[Seasonally Adjusted Monthly Sales]]-Table4[[#This Row],[Sales]]</f>
        <v>-1260.8778229448963</v>
      </c>
      <c r="O50" s="63">
        <f>ABS(Table4[[#This Row],[Sales]]-Table4[[#This Row],[Forecasted sales]])</f>
        <v>44.690981632038529</v>
      </c>
      <c r="P50" s="63">
        <f>ABS(Table4[Error])/Table4[Sales]</f>
        <v>5.5317467052900769E-3</v>
      </c>
    </row>
    <row r="51" spans="1:16" x14ac:dyDescent="0.25">
      <c r="A51" s="31">
        <v>37</v>
      </c>
      <c r="B51" s="32">
        <v>36161</v>
      </c>
      <c r="C51" s="31">
        <v>6061</v>
      </c>
      <c r="D51" s="63">
        <f>$C$102+$B$102*Table4[[#This Row],[Time]]</f>
        <v>6805.8684131285754</v>
      </c>
      <c r="E51" s="63">
        <f>Table4[[#This Row],[Sales]]-Table4[[#This Row],[Trend]]</f>
        <v>-744.86841312857541</v>
      </c>
      <c r="F51" s="63">
        <f>MEDIAN($E$15,$E$27,$E$39,$E$51,$E$63,$E$75,$E$87)</f>
        <v>-611.37518819632623</v>
      </c>
      <c r="G51" s="63">
        <f t="shared" si="1"/>
        <v>-618.68947606142717</v>
      </c>
      <c r="H51" s="63">
        <f>Table4[[#This Row],[Sales]]-(Table4[[#This Row],[Trend]]+Table4[[#This Row],[Seasonality Corre]])</f>
        <v>-126.17893706714858</v>
      </c>
      <c r="I51" s="63">
        <f>Table4[[#This Row],[Trend]]+Table4[[#This Row],[Seasonality Corre]]+0</f>
        <v>6187.1789370671486</v>
      </c>
      <c r="J51" s="63">
        <f>Table4[[#This Row],[Sales]]-Table4[[#This Row],[AdditiveDecomFit]]</f>
        <v>-126.17893706714858</v>
      </c>
      <c r="K51" s="63">
        <f>Table4[[#This Row],[Sales]]-Table4[[#This Row],[Seasonality Corre]]</f>
        <v>6679.6894760614268</v>
      </c>
      <c r="L51" s="63">
        <f>Table4[[#This Row],[Trend]]+Table4[[#This Row],[Seasonality Corre]]</f>
        <v>6187.1789370671486</v>
      </c>
      <c r="M51" s="63">
        <f>Table4[[#This Row],[Forecasted sales]]-Table4[[#This Row],[Sales]]</f>
        <v>126.17893706714858</v>
      </c>
      <c r="N51" s="63">
        <f>Table4[[#This Row],[Seasonally Adjusted Monthly Sales]]-Table4[[#This Row],[Sales]]</f>
        <v>618.68947606142683</v>
      </c>
      <c r="O51" s="63">
        <f>ABS(Table4[[#This Row],[Sales]]-Table4[[#This Row],[Forecasted sales]])</f>
        <v>126.17893706714858</v>
      </c>
      <c r="P51" s="63">
        <f>ABS(Table4[Error])/Table4[Sales]</f>
        <v>2.0818171434936247E-2</v>
      </c>
    </row>
    <row r="52" spans="1:16" x14ac:dyDescent="0.25">
      <c r="A52" s="31">
        <v>38</v>
      </c>
      <c r="B52" s="32">
        <v>36192</v>
      </c>
      <c r="C52" s="31">
        <v>6187</v>
      </c>
      <c r="D52" s="63">
        <f>$C$102+$B$102*Table4[[#This Row],[Time]]</f>
        <v>6838.3056308340856</v>
      </c>
      <c r="E52" s="63">
        <f>Table4[[#This Row],[Sales]]-Table4[[#This Row],[Trend]]</f>
        <v>-651.3056308340856</v>
      </c>
      <c r="F52" s="63">
        <f>MEDIAN($E$16,$E$28,$E$40,$E$52,$E$64,$E$76,$E$88)</f>
        <v>-666.81240590183643</v>
      </c>
      <c r="G52" s="63">
        <f t="shared" si="1"/>
        <v>-674.12669376693736</v>
      </c>
      <c r="H52" s="63">
        <f>Table4[[#This Row],[Sales]]-(Table4[[#This Row],[Trend]]+Table4[[#This Row],[Seasonality Corre]])</f>
        <v>22.821062932851419</v>
      </c>
      <c r="I52" s="63">
        <f>Table4[[#This Row],[Trend]]+Table4[[#This Row],[Seasonality Corre]]+0</f>
        <v>6164.1789370671486</v>
      </c>
      <c r="J52" s="63">
        <f>Table4[[#This Row],[Sales]]-Table4[[#This Row],[AdditiveDecomFit]]</f>
        <v>22.821062932851419</v>
      </c>
      <c r="K52" s="63">
        <f>Table4[[#This Row],[Sales]]-Table4[[#This Row],[Seasonality Corre]]</f>
        <v>6861.126693766937</v>
      </c>
      <c r="L52" s="63">
        <f>Table4[[#This Row],[Trend]]+Table4[[#This Row],[Seasonality Corre]]</f>
        <v>6164.1789370671486</v>
      </c>
      <c r="M52" s="63">
        <f>Table4[[#This Row],[Forecasted sales]]-Table4[[#This Row],[Sales]]</f>
        <v>-22.821062932851419</v>
      </c>
      <c r="N52" s="63">
        <f>Table4[[#This Row],[Seasonally Adjusted Monthly Sales]]-Table4[[#This Row],[Sales]]</f>
        <v>674.12669376693702</v>
      </c>
      <c r="O52" s="63">
        <f>ABS(Table4[[#This Row],[Sales]]-Table4[[#This Row],[Forecasted sales]])</f>
        <v>22.821062932851419</v>
      </c>
      <c r="P52" s="63">
        <f>ABS(Table4[Error])/Table4[Sales]</f>
        <v>3.6885506599081005E-3</v>
      </c>
    </row>
    <row r="53" spans="1:16" x14ac:dyDescent="0.25">
      <c r="A53" s="31">
        <v>39</v>
      </c>
      <c r="B53" s="32">
        <v>36220</v>
      </c>
      <c r="C53" s="31">
        <v>6792</v>
      </c>
      <c r="D53" s="63">
        <f>$C$102+$B$102*Table4[[#This Row],[Time]]</f>
        <v>6870.7428485395967</v>
      </c>
      <c r="E53" s="63">
        <f>Table4[[#This Row],[Sales]]-Table4[[#This Row],[Trend]]</f>
        <v>-78.742848539596707</v>
      </c>
      <c r="F53" s="63">
        <f>MEDIAN($E$17,$E$29,$E$41,$E$53,$E$65,$E$77,$E$89)</f>
        <v>-139.49623607347166</v>
      </c>
      <c r="G53" s="63">
        <f t="shared" si="1"/>
        <v>-146.81052393857263</v>
      </c>
      <c r="H53" s="63">
        <f>Table4[[#This Row],[Sales]]-(Table4[[#This Row],[Trend]]+Table4[[#This Row],[Seasonality Corre]])</f>
        <v>68.067675398975553</v>
      </c>
      <c r="I53" s="63">
        <f>Table4[[#This Row],[Trend]]+Table4[[#This Row],[Seasonality Corre]]+0</f>
        <v>6723.9323246010244</v>
      </c>
      <c r="J53" s="63">
        <f>Table4[[#This Row],[Sales]]-Table4[[#This Row],[AdditiveDecomFit]]</f>
        <v>68.067675398975553</v>
      </c>
      <c r="K53" s="63">
        <f>Table4[[#This Row],[Sales]]-Table4[[#This Row],[Seasonality Corre]]</f>
        <v>6938.8105239385723</v>
      </c>
      <c r="L53" s="63">
        <f>Table4[[#This Row],[Trend]]+Table4[[#This Row],[Seasonality Corre]]</f>
        <v>6723.9323246010244</v>
      </c>
      <c r="M53" s="63">
        <f>Table4[[#This Row],[Forecasted sales]]-Table4[[#This Row],[Sales]]</f>
        <v>-68.067675398975553</v>
      </c>
      <c r="N53" s="63">
        <f>Table4[[#This Row],[Seasonally Adjusted Monthly Sales]]-Table4[[#This Row],[Sales]]</f>
        <v>146.81052393857226</v>
      </c>
      <c r="O53" s="63">
        <f>ABS(Table4[[#This Row],[Sales]]-Table4[[#This Row],[Forecasted sales]])</f>
        <v>68.067675398975553</v>
      </c>
      <c r="P53" s="63">
        <f>ABS(Table4[Error])/Table4[Sales]</f>
        <v>1.0021742549908062E-2</v>
      </c>
    </row>
    <row r="54" spans="1:16" x14ac:dyDescent="0.25">
      <c r="A54" s="31">
        <v>40</v>
      </c>
      <c r="B54" s="32">
        <v>36251</v>
      </c>
      <c r="C54" s="31">
        <v>6587</v>
      </c>
      <c r="D54" s="63">
        <f>$C$102+$B$102*Table4[[#This Row],[Time]]</f>
        <v>6903.1800662451069</v>
      </c>
      <c r="E54" s="63">
        <f>Table4[[#This Row],[Sales]]-Table4[[#This Row],[Trend]]</f>
        <v>-316.1800662451069</v>
      </c>
      <c r="F54" s="63">
        <f>MEDIAN($E$18,$E$30,$E$42,$E$54,$E$66,$E$78,$E$90)</f>
        <v>-356.68684131285772</v>
      </c>
      <c r="G54" s="63">
        <f t="shared" si="1"/>
        <v>-364.00112917795872</v>
      </c>
      <c r="H54" s="63">
        <f>Table4[[#This Row],[Sales]]-(Table4[[#This Row],[Trend]]+Table4[[#This Row],[Seasonality Corre]])</f>
        <v>47.821062932851419</v>
      </c>
      <c r="I54" s="63">
        <f>Table4[[#This Row],[Trend]]+Table4[[#This Row],[Seasonality Corre]]+0</f>
        <v>6539.1789370671486</v>
      </c>
      <c r="J54" s="63">
        <f>Table4[[#This Row],[Sales]]-Table4[[#This Row],[AdditiveDecomFit]]</f>
        <v>47.821062932851419</v>
      </c>
      <c r="K54" s="63">
        <f>Table4[[#This Row],[Sales]]-Table4[[#This Row],[Seasonality Corre]]</f>
        <v>6951.0011291779583</v>
      </c>
      <c r="L54" s="63">
        <f>Table4[[#This Row],[Trend]]+Table4[[#This Row],[Seasonality Corre]]</f>
        <v>6539.1789370671486</v>
      </c>
      <c r="M54" s="63">
        <f>Table4[[#This Row],[Forecasted sales]]-Table4[[#This Row],[Sales]]</f>
        <v>-47.821062932851419</v>
      </c>
      <c r="N54" s="63">
        <f>Table4[[#This Row],[Seasonally Adjusted Monthly Sales]]-Table4[[#This Row],[Sales]]</f>
        <v>364.00112917795832</v>
      </c>
      <c r="O54" s="63">
        <f>ABS(Table4[[#This Row],[Sales]]-Table4[[#This Row],[Forecasted sales]])</f>
        <v>47.821062932851419</v>
      </c>
      <c r="P54" s="63">
        <f>ABS(Table4[Error])/Table4[Sales]</f>
        <v>7.259915429307943E-3</v>
      </c>
    </row>
    <row r="55" spans="1:16" x14ac:dyDescent="0.25">
      <c r="A55" s="31">
        <v>41</v>
      </c>
      <c r="B55" s="32">
        <v>36281</v>
      </c>
      <c r="C55" s="31">
        <v>6918</v>
      </c>
      <c r="D55" s="63">
        <f>$C$102+$B$102*Table4[[#This Row],[Time]]</f>
        <v>6935.6172839506171</v>
      </c>
      <c r="E55" s="63">
        <f>Table4[[#This Row],[Sales]]-Table4[[#This Row],[Trend]]</f>
        <v>-17.617283950617093</v>
      </c>
      <c r="F55" s="63">
        <f>MEDIAN($E$19,$E$31,$E$43,$E$55,$E$67,$E$79,$E$91)</f>
        <v>-50.124059018367916</v>
      </c>
      <c r="G55" s="63">
        <f t="shared" si="1"/>
        <v>-57.438346883468888</v>
      </c>
      <c r="H55" s="63">
        <f>Table4[[#This Row],[Sales]]-(Table4[[#This Row],[Trend]]+Table4[[#This Row],[Seasonality Corre]])</f>
        <v>39.821062932851419</v>
      </c>
      <c r="I55" s="63">
        <f>Table4[[#This Row],[Trend]]+Table4[[#This Row],[Seasonality Corre]]+0</f>
        <v>6878.1789370671486</v>
      </c>
      <c r="J55" s="63">
        <f>Table4[[#This Row],[Sales]]-Table4[[#This Row],[AdditiveDecomFit]]</f>
        <v>39.821062932851419</v>
      </c>
      <c r="K55" s="63">
        <f>Table4[[#This Row],[Sales]]-Table4[[#This Row],[Seasonality Corre]]</f>
        <v>6975.4383468834685</v>
      </c>
      <c r="L55" s="63">
        <f>Table4[[#This Row],[Trend]]+Table4[[#This Row],[Seasonality Corre]]</f>
        <v>6878.1789370671486</v>
      </c>
      <c r="M55" s="63">
        <f>Table4[[#This Row],[Forecasted sales]]-Table4[[#This Row],[Sales]]</f>
        <v>-39.821062932851419</v>
      </c>
      <c r="N55" s="63">
        <f>Table4[[#This Row],[Seasonally Adjusted Monthly Sales]]-Table4[[#This Row],[Sales]]</f>
        <v>57.438346883468512</v>
      </c>
      <c r="O55" s="63">
        <f>ABS(Table4[[#This Row],[Sales]]-Table4[[#This Row],[Forecasted sales]])</f>
        <v>39.821062932851419</v>
      </c>
      <c r="P55" s="63">
        <f>ABS(Table4[Error])/Table4[Sales]</f>
        <v>5.7561524910163947E-3</v>
      </c>
    </row>
    <row r="56" spans="1:16" x14ac:dyDescent="0.25">
      <c r="A56" s="31">
        <v>42</v>
      </c>
      <c r="B56" s="32">
        <v>36312</v>
      </c>
      <c r="C56" s="31">
        <v>6920</v>
      </c>
      <c r="D56" s="63">
        <f>$C$102+$B$102*Table4[[#This Row],[Time]]</f>
        <v>6968.0545016561282</v>
      </c>
      <c r="E56" s="63">
        <f>Table4[[#This Row],[Sales]]-Table4[[#This Row],[Trend]]</f>
        <v>-48.054501656128195</v>
      </c>
      <c r="F56" s="63">
        <f>MEDIAN($E$20,$E$32,$E$44,$E$56,$E$68,$E$80,$E$92)</f>
        <v>-171.80788919000315</v>
      </c>
      <c r="G56" s="63">
        <f t="shared" si="1"/>
        <v>-179.12217705510412</v>
      </c>
      <c r="H56" s="63">
        <f>Table4[[#This Row],[Sales]]-(Table4[[#This Row],[Trend]]+Table4[[#This Row],[Seasonality Corre]])</f>
        <v>131.06767539897555</v>
      </c>
      <c r="I56" s="63">
        <f>Table4[[#This Row],[Trend]]+Table4[[#This Row],[Seasonality Corre]]+0</f>
        <v>6788.9323246010244</v>
      </c>
      <c r="J56" s="63">
        <f>Table4[[#This Row],[Sales]]-Table4[[#This Row],[AdditiveDecomFit]]</f>
        <v>131.06767539897555</v>
      </c>
      <c r="K56" s="63">
        <f>Table4[[#This Row],[Sales]]-Table4[[#This Row],[Seasonality Corre]]</f>
        <v>7099.1221770551037</v>
      </c>
      <c r="L56" s="63">
        <f>Table4[[#This Row],[Trend]]+Table4[[#This Row],[Seasonality Corre]]</f>
        <v>6788.9323246010244</v>
      </c>
      <c r="M56" s="63">
        <f>Table4[[#This Row],[Forecasted sales]]-Table4[[#This Row],[Sales]]</f>
        <v>-131.06767539897555</v>
      </c>
      <c r="N56" s="63">
        <f>Table4[[#This Row],[Seasonally Adjusted Monthly Sales]]-Table4[[#This Row],[Sales]]</f>
        <v>179.12217705510375</v>
      </c>
      <c r="O56" s="63">
        <f>ABS(Table4[[#This Row],[Sales]]-Table4[[#This Row],[Forecasted sales]])</f>
        <v>131.06767539897555</v>
      </c>
      <c r="P56" s="63">
        <f>ABS(Table4[Error])/Table4[Sales]</f>
        <v>1.8940415520083173E-2</v>
      </c>
    </row>
    <row r="57" spans="1:16" x14ac:dyDescent="0.25">
      <c r="A57" s="31">
        <v>43</v>
      </c>
      <c r="B57" s="32">
        <v>36342</v>
      </c>
      <c r="C57" s="31">
        <v>7030</v>
      </c>
      <c r="D57" s="63">
        <f>$C$102+$B$102*Table4[[#This Row],[Time]]</f>
        <v>7000.4917193616384</v>
      </c>
      <c r="E57" s="63">
        <f>Table4[[#This Row],[Sales]]-Table4[[#This Row],[Trend]]</f>
        <v>29.508280638361612</v>
      </c>
      <c r="F57" s="63">
        <f>MEDIAN($E$21,$E$33,$E$45,$E$57,$E$69,$E$81,$E$93)</f>
        <v>-66.245106895513345</v>
      </c>
      <c r="G57" s="63">
        <f t="shared" si="1"/>
        <v>-73.559394760614325</v>
      </c>
      <c r="H57" s="63">
        <f>Table4[[#This Row],[Sales]]-(Table4[[#This Row],[Trend]]+Table4[[#This Row],[Seasonality Corre]])</f>
        <v>103.06767539897555</v>
      </c>
      <c r="I57" s="63">
        <f>Table4[[#This Row],[Trend]]+Table4[[#This Row],[Seasonality Corre]]+0</f>
        <v>6926.9323246010244</v>
      </c>
      <c r="J57" s="63">
        <f>Table4[[#This Row],[Sales]]-Table4[[#This Row],[AdditiveDecomFit]]</f>
        <v>103.06767539897555</v>
      </c>
      <c r="K57" s="63">
        <f>Table4[[#This Row],[Sales]]-Table4[[#This Row],[Seasonality Corre]]</f>
        <v>7103.5593947606139</v>
      </c>
      <c r="L57" s="63">
        <f>Table4[[#This Row],[Trend]]+Table4[[#This Row],[Seasonality Corre]]</f>
        <v>6926.9323246010244</v>
      </c>
      <c r="M57" s="63">
        <f>Table4[[#This Row],[Forecasted sales]]-Table4[[#This Row],[Sales]]</f>
        <v>-103.06767539897555</v>
      </c>
      <c r="N57" s="63">
        <f>Table4[[#This Row],[Seasonally Adjusted Monthly Sales]]-Table4[[#This Row],[Sales]]</f>
        <v>73.559394760613941</v>
      </c>
      <c r="O57" s="63">
        <f>ABS(Table4[[#This Row],[Sales]]-Table4[[#This Row],[Forecasted sales]])</f>
        <v>103.06767539897555</v>
      </c>
      <c r="P57" s="63">
        <f>ABS(Table4[Error])/Table4[Sales]</f>
        <v>1.4661120255899794E-2</v>
      </c>
    </row>
    <row r="58" spans="1:16" x14ac:dyDescent="0.25">
      <c r="A58" s="31">
        <v>44</v>
      </c>
      <c r="B58" s="32">
        <v>36373</v>
      </c>
      <c r="C58" s="31">
        <v>7491</v>
      </c>
      <c r="D58" s="63">
        <f>$C$102+$B$102*Table4[[#This Row],[Time]]</f>
        <v>7032.9289370671486</v>
      </c>
      <c r="E58" s="63">
        <f>Table4[[#This Row],[Sales]]-Table4[[#This Row],[Trend]]</f>
        <v>458.07106293285142</v>
      </c>
      <c r="F58" s="63">
        <f>MEDIAN($E$22,$E$34,$E$46,$E$58,$E$70,$E$82,$E$94)</f>
        <v>174.81090033122564</v>
      </c>
      <c r="G58" s="63">
        <f t="shared" si="1"/>
        <v>167.49661246612467</v>
      </c>
      <c r="H58" s="63">
        <f>Table4[[#This Row],[Sales]]-(Table4[[#This Row],[Trend]]+Table4[[#This Row],[Seasonality Corre]])</f>
        <v>290.57445046672638</v>
      </c>
      <c r="I58" s="63">
        <f>Table4[[#This Row],[Trend]]+Table4[[#This Row],[Seasonality Corre]]+0</f>
        <v>7200.4255495332736</v>
      </c>
      <c r="J58" s="63">
        <f>Table4[[#This Row],[Sales]]-Table4[[#This Row],[AdditiveDecomFit]]</f>
        <v>290.57445046672638</v>
      </c>
      <c r="K58" s="63">
        <f>Table4[[#This Row],[Sales]]-Table4[[#This Row],[Seasonality Corre]]</f>
        <v>7323.503387533875</v>
      </c>
      <c r="L58" s="63">
        <f>Table4[[#This Row],[Trend]]+Table4[[#This Row],[Seasonality Corre]]</f>
        <v>7200.4255495332736</v>
      </c>
      <c r="M58" s="63">
        <f>Table4[[#This Row],[Forecasted sales]]-Table4[[#This Row],[Sales]]</f>
        <v>-290.57445046672638</v>
      </c>
      <c r="N58" s="63">
        <f>Table4[[#This Row],[Seasonally Adjusted Monthly Sales]]-Table4[[#This Row],[Sales]]</f>
        <v>-167.49661246612504</v>
      </c>
      <c r="O58" s="63">
        <f>ABS(Table4[[#This Row],[Sales]]-Table4[[#This Row],[Forecasted sales]])</f>
        <v>290.57445046672638</v>
      </c>
      <c r="P58" s="63">
        <f>ABS(Table4[Error])/Table4[Sales]</f>
        <v>3.8789807831628137E-2</v>
      </c>
    </row>
    <row r="59" spans="1:16" x14ac:dyDescent="0.25">
      <c r="A59" s="31">
        <v>45</v>
      </c>
      <c r="B59" s="32">
        <v>36404</v>
      </c>
      <c r="C59" s="31">
        <v>7305</v>
      </c>
      <c r="D59" s="63">
        <f>$C$102+$B$102*Table4[[#This Row],[Time]]</f>
        <v>7065.3661547726588</v>
      </c>
      <c r="E59" s="63">
        <f>Table4[[#This Row],[Sales]]-Table4[[#This Row],[Trend]]</f>
        <v>239.63384522734123</v>
      </c>
      <c r="F59" s="63">
        <f>MEDIAN($E$23,$E$35,$E$47,$E$59,$E$71,$E$83,$E$95)</f>
        <v>-54.626317374284554</v>
      </c>
      <c r="G59" s="63">
        <f t="shared" si="1"/>
        <v>-61.940605239385526</v>
      </c>
      <c r="H59" s="63">
        <f>Table4[[#This Row],[Sales]]-(Table4[[#This Row],[Trend]]+Table4[[#This Row],[Seasonality Corre]])</f>
        <v>301.57445046672638</v>
      </c>
      <c r="I59" s="63">
        <f>Table4[[#This Row],[Trend]]+Table4[[#This Row],[Seasonality Corre]]+0</f>
        <v>7003.4255495332736</v>
      </c>
      <c r="J59" s="63">
        <f>Table4[[#This Row],[Sales]]-Table4[[#This Row],[AdditiveDecomFit]]</f>
        <v>301.57445046672638</v>
      </c>
      <c r="K59" s="63">
        <f>Table4[[#This Row],[Sales]]-Table4[[#This Row],[Seasonality Corre]]</f>
        <v>7366.9406052393851</v>
      </c>
      <c r="L59" s="63">
        <f>Table4[[#This Row],[Trend]]+Table4[[#This Row],[Seasonality Corre]]</f>
        <v>7003.4255495332736</v>
      </c>
      <c r="M59" s="63">
        <f>Table4[[#This Row],[Forecasted sales]]-Table4[[#This Row],[Sales]]</f>
        <v>-301.57445046672638</v>
      </c>
      <c r="N59" s="63">
        <f>Table4[[#This Row],[Seasonally Adjusted Monthly Sales]]-Table4[[#This Row],[Sales]]</f>
        <v>61.94060523938515</v>
      </c>
      <c r="O59" s="63">
        <f>ABS(Table4[[#This Row],[Sales]]-Table4[[#This Row],[Forecasted sales]])</f>
        <v>301.57445046672638</v>
      </c>
      <c r="P59" s="63">
        <f>ABS(Table4[Error])/Table4[Sales]</f>
        <v>4.1283292329462887E-2</v>
      </c>
    </row>
    <row r="60" spans="1:16" x14ac:dyDescent="0.25">
      <c r="A60" s="31">
        <v>46</v>
      </c>
      <c r="B60" s="32">
        <v>36434</v>
      </c>
      <c r="C60" s="31">
        <v>7571</v>
      </c>
      <c r="D60" s="63">
        <f>$C$102+$B$102*Table4[[#This Row],[Time]]</f>
        <v>7097.803372478169</v>
      </c>
      <c r="E60" s="63">
        <f>Table4[[#This Row],[Sales]]-Table4[[#This Row],[Trend]]</f>
        <v>473.19662752183103</v>
      </c>
      <c r="F60" s="63">
        <f>MEDIAN($E$24,$E$36,$E$48,$E$60,$E$72,$E$84)</f>
        <v>154.81315868714273</v>
      </c>
      <c r="G60" s="63">
        <f t="shared" si="1"/>
        <v>147.49887082204177</v>
      </c>
      <c r="H60" s="63">
        <f>Table4[[#This Row],[Sales]]-(Table4[[#This Row],[Trend]]+Table4[[#This Row],[Seasonality Corre]])</f>
        <v>325.69775669978935</v>
      </c>
      <c r="I60" s="63">
        <f>Table4[[#This Row],[Trend]]+Table4[[#This Row],[Seasonality Corre]]+0</f>
        <v>7245.3022433002106</v>
      </c>
      <c r="J60" s="63">
        <f>Table4[[#This Row],[Sales]]-Table4[[#This Row],[AdditiveDecomFit]]</f>
        <v>325.69775669978935</v>
      </c>
      <c r="K60" s="63">
        <f>Table4[[#This Row],[Sales]]-Table4[[#This Row],[Seasonality Corre]]</f>
        <v>7423.5011291779583</v>
      </c>
      <c r="L60" s="63">
        <f>Table4[[#This Row],[Trend]]+Table4[[#This Row],[Seasonality Corre]]</f>
        <v>7245.3022433002106</v>
      </c>
      <c r="M60" s="63">
        <f>Table4[[#This Row],[Forecasted sales]]-Table4[[#This Row],[Sales]]</f>
        <v>-325.69775669978935</v>
      </c>
      <c r="N60" s="63">
        <f>Table4[[#This Row],[Seasonally Adjusted Monthly Sales]]-Table4[[#This Row],[Sales]]</f>
        <v>-147.49887082204168</v>
      </c>
      <c r="O60" s="63">
        <f>ABS(Table4[[#This Row],[Sales]]-Table4[[#This Row],[Forecasted sales]])</f>
        <v>325.69775669978935</v>
      </c>
      <c r="P60" s="63">
        <f>ABS(Table4[Error])/Table4[Sales]</f>
        <v>4.3019119891664161E-2</v>
      </c>
    </row>
    <row r="61" spans="1:16" x14ac:dyDescent="0.25">
      <c r="A61" s="31">
        <v>47</v>
      </c>
      <c r="B61" s="32">
        <v>36465</v>
      </c>
      <c r="C61" s="31">
        <v>8013</v>
      </c>
      <c r="D61" s="63">
        <f>$C$102+$B$102*Table4[[#This Row],[Time]]</f>
        <v>7130.2405901836801</v>
      </c>
      <c r="E61" s="63">
        <f>Table4[[#This Row],[Sales]]-Table4[[#This Row],[Trend]]</f>
        <v>882.75940981631993</v>
      </c>
      <c r="F61" s="63">
        <f>MEDIAN($E$25,$E$37,$E$49,$E$61,$E$73,$E$85)</f>
        <v>607.1293285155075</v>
      </c>
      <c r="G61" s="63">
        <f t="shared" si="1"/>
        <v>599.81504065040656</v>
      </c>
      <c r="H61" s="63">
        <f>Table4[[#This Row],[Sales]]-(Table4[[#This Row],[Trend]]+Table4[[#This Row],[Seasonality Corre]])</f>
        <v>282.94436916591349</v>
      </c>
      <c r="I61" s="63">
        <f>Table4[[#This Row],[Trend]]+Table4[[#This Row],[Seasonality Corre]]+0</f>
        <v>7730.0556308340865</v>
      </c>
      <c r="J61" s="63">
        <f>Table4[[#This Row],[Sales]]-Table4[[#This Row],[AdditiveDecomFit]]</f>
        <v>282.94436916591349</v>
      </c>
      <c r="K61" s="63">
        <f>Table4[[#This Row],[Sales]]-Table4[[#This Row],[Seasonality Corre]]</f>
        <v>7413.1849593495936</v>
      </c>
      <c r="L61" s="63">
        <f>Table4[[#This Row],[Trend]]+Table4[[#This Row],[Seasonality Corre]]</f>
        <v>7730.0556308340865</v>
      </c>
      <c r="M61" s="63">
        <f>Table4[[#This Row],[Forecasted sales]]-Table4[[#This Row],[Sales]]</f>
        <v>-282.94436916591349</v>
      </c>
      <c r="N61" s="63">
        <f>Table4[[#This Row],[Seasonally Adjusted Monthly Sales]]-Table4[[#This Row],[Sales]]</f>
        <v>-599.81504065040644</v>
      </c>
      <c r="O61" s="63">
        <f>ABS(Table4[[#This Row],[Sales]]-Table4[[#This Row],[Forecasted sales]])</f>
        <v>282.94436916591349</v>
      </c>
      <c r="P61" s="63">
        <f>ABS(Table4[Error])/Table4[Sales]</f>
        <v>3.531066631298059E-2</v>
      </c>
    </row>
    <row r="62" spans="1:16" x14ac:dyDescent="0.25">
      <c r="A62" s="31">
        <v>48</v>
      </c>
      <c r="B62" s="32">
        <v>36495</v>
      </c>
      <c r="C62" s="31">
        <v>8727</v>
      </c>
      <c r="D62" s="63">
        <f>$C$102+$B$102*Table4[[#This Row],[Time]]</f>
        <v>7162.6778078891903</v>
      </c>
      <c r="E62" s="63">
        <f>Table4[[#This Row],[Sales]]-Table4[[#This Row],[Trend]]</f>
        <v>1564.3221921108097</v>
      </c>
      <c r="F62" s="63">
        <f>MEDIAN($E$26,$E$38,$E$50,$E$62,$E$74,$E$86)</f>
        <v>1268.1921108099968</v>
      </c>
      <c r="G62" s="63">
        <f t="shared" si="1"/>
        <v>1260.8778229448958</v>
      </c>
      <c r="H62" s="63">
        <f>Table4[[#This Row],[Sales]]-(Table4[[#This Row],[Trend]]+Table4[[#This Row],[Seasonality Corre]])</f>
        <v>303.4443691659144</v>
      </c>
      <c r="I62" s="63">
        <f>Table4[[#This Row],[Trend]]+Table4[[#This Row],[Seasonality Corre]]+0</f>
        <v>8423.5556308340856</v>
      </c>
      <c r="J62" s="63">
        <f>Table4[[#This Row],[Sales]]-Table4[[#This Row],[AdditiveDecomFit]]</f>
        <v>303.4443691659144</v>
      </c>
      <c r="K62" s="63">
        <f>Table4[[#This Row],[Sales]]-Table4[[#This Row],[Seasonality Corre]]</f>
        <v>7466.1221770551037</v>
      </c>
      <c r="L62" s="63">
        <f>Table4[[#This Row],[Trend]]+Table4[[#This Row],[Seasonality Corre]]</f>
        <v>8423.5556308340856</v>
      </c>
      <c r="M62" s="63">
        <f>Table4[[#This Row],[Forecasted sales]]-Table4[[#This Row],[Sales]]</f>
        <v>-303.4443691659144</v>
      </c>
      <c r="N62" s="63">
        <f>Table4[[#This Row],[Seasonally Adjusted Monthly Sales]]-Table4[[#This Row],[Sales]]</f>
        <v>-1260.8778229448963</v>
      </c>
      <c r="O62" s="63">
        <f>ABS(Table4[[#This Row],[Sales]]-Table4[[#This Row],[Forecasted sales]])</f>
        <v>303.4443691659144</v>
      </c>
      <c r="P62" s="63">
        <f>ABS(Table4[Error])/Table4[Sales]</f>
        <v>3.477075388631997E-2</v>
      </c>
    </row>
    <row r="63" spans="1:16" x14ac:dyDescent="0.25">
      <c r="A63" s="31">
        <v>49</v>
      </c>
      <c r="B63" s="32">
        <v>36526</v>
      </c>
      <c r="C63" s="31">
        <v>6776</v>
      </c>
      <c r="D63" s="63">
        <f>$C$102+$B$102*Table4[[#This Row],[Time]]</f>
        <v>7195.1150255947005</v>
      </c>
      <c r="E63" s="63">
        <f>Table4[[#This Row],[Sales]]-Table4[[#This Row],[Trend]]</f>
        <v>-419.11502559470046</v>
      </c>
      <c r="F63" s="63">
        <f>MEDIAN($E$15,$E$27,$E$39,$E$51,$E$63,$E$75,$E$87)</f>
        <v>-611.37518819632623</v>
      </c>
      <c r="G63" s="63">
        <f t="shared" si="1"/>
        <v>-618.68947606142717</v>
      </c>
      <c r="H63" s="63">
        <f>Table4[[#This Row],[Sales]]-(Table4[[#This Row],[Trend]]+Table4[[#This Row],[Seasonality Corre]])</f>
        <v>199.57445046672638</v>
      </c>
      <c r="I63" s="63">
        <f>Table4[[#This Row],[Trend]]+Table4[[#This Row],[Seasonality Corre]]+0</f>
        <v>6576.4255495332736</v>
      </c>
      <c r="J63" s="63">
        <f>Table4[[#This Row],[Sales]]-Table4[[#This Row],[AdditiveDecomFit]]</f>
        <v>199.57445046672638</v>
      </c>
      <c r="K63" s="63">
        <f>Table4[[#This Row],[Sales]]-Table4[[#This Row],[Seasonality Corre]]</f>
        <v>7394.6894760614268</v>
      </c>
      <c r="L63" s="63">
        <f>Table4[[#This Row],[Trend]]+Table4[[#This Row],[Seasonality Corre]]</f>
        <v>6576.4255495332736</v>
      </c>
      <c r="M63" s="63">
        <f>Table4[[#This Row],[Forecasted sales]]-Table4[[#This Row],[Sales]]</f>
        <v>-199.57445046672638</v>
      </c>
      <c r="N63" s="63">
        <f>Table4[[#This Row],[Seasonally Adjusted Monthly Sales]]-Table4[[#This Row],[Sales]]</f>
        <v>618.68947606142683</v>
      </c>
      <c r="O63" s="63">
        <f>ABS(Table4[[#This Row],[Sales]]-Table4[[#This Row],[Forecasted sales]])</f>
        <v>199.57445046672638</v>
      </c>
      <c r="P63" s="63">
        <f>ABS(Table4[Error])/Table4[Sales]</f>
        <v>2.9453136137356312E-2</v>
      </c>
    </row>
    <row r="64" spans="1:16" x14ac:dyDescent="0.25">
      <c r="A64" s="31">
        <v>50</v>
      </c>
      <c r="B64" s="32">
        <v>36557</v>
      </c>
      <c r="C64" s="31">
        <v>6847</v>
      </c>
      <c r="D64" s="63">
        <f>$C$102+$B$102*Table4[[#This Row],[Time]]</f>
        <v>7227.5522433002106</v>
      </c>
      <c r="E64" s="63">
        <f>Table4[[#This Row],[Sales]]-Table4[[#This Row],[Trend]]</f>
        <v>-380.55224330021065</v>
      </c>
      <c r="F64" s="63">
        <f>MEDIAN($E$16,$E$28,$E$40,$E$52,$E$64,$E$76,$E$88)</f>
        <v>-666.81240590183643</v>
      </c>
      <c r="G64" s="63">
        <f t="shared" si="1"/>
        <v>-674.12669376693736</v>
      </c>
      <c r="H64" s="63">
        <f>Table4[[#This Row],[Sales]]-(Table4[[#This Row],[Trend]]+Table4[[#This Row],[Seasonality Corre]])</f>
        <v>293.57445046672638</v>
      </c>
      <c r="I64" s="63">
        <f>Table4[[#This Row],[Trend]]+Table4[[#This Row],[Seasonality Corre]]+0</f>
        <v>6553.4255495332736</v>
      </c>
      <c r="J64" s="63">
        <f>Table4[[#This Row],[Sales]]-Table4[[#This Row],[AdditiveDecomFit]]</f>
        <v>293.57445046672638</v>
      </c>
      <c r="K64" s="63">
        <f>Table4[[#This Row],[Sales]]-Table4[[#This Row],[Seasonality Corre]]</f>
        <v>7521.126693766937</v>
      </c>
      <c r="L64" s="63">
        <f>Table4[[#This Row],[Trend]]+Table4[[#This Row],[Seasonality Corre]]</f>
        <v>6553.4255495332736</v>
      </c>
      <c r="M64" s="63">
        <f>Table4[[#This Row],[Forecasted sales]]-Table4[[#This Row],[Sales]]</f>
        <v>-293.57445046672638</v>
      </c>
      <c r="N64" s="63">
        <f>Table4[[#This Row],[Seasonally Adjusted Monthly Sales]]-Table4[[#This Row],[Sales]]</f>
        <v>674.12669376693702</v>
      </c>
      <c r="O64" s="63">
        <f>ABS(Table4[[#This Row],[Sales]]-Table4[[#This Row],[Forecasted sales]])</f>
        <v>293.57445046672638</v>
      </c>
      <c r="P64" s="63">
        <f>ABS(Table4[Error])/Table4[Sales]</f>
        <v>4.2876361978490783E-2</v>
      </c>
    </row>
    <row r="65" spans="1:16" x14ac:dyDescent="0.25">
      <c r="A65" s="31">
        <v>51</v>
      </c>
      <c r="B65" s="32">
        <v>36586</v>
      </c>
      <c r="C65" s="31">
        <v>7531</v>
      </c>
      <c r="D65" s="63">
        <f>$C$102+$B$102*Table4[[#This Row],[Time]]</f>
        <v>7259.9894610057218</v>
      </c>
      <c r="E65" s="63">
        <f>Table4[[#This Row],[Sales]]-Table4[[#This Row],[Trend]]</f>
        <v>271.01053899427825</v>
      </c>
      <c r="F65" s="63">
        <f>MEDIAN($E$17,$E$29,$E$41,$E$53,$E$65,$E$77,$E$89)</f>
        <v>-139.49623607347166</v>
      </c>
      <c r="G65" s="63">
        <f t="shared" si="1"/>
        <v>-146.81052393857263</v>
      </c>
      <c r="H65" s="63">
        <f>Table4[[#This Row],[Sales]]-(Table4[[#This Row],[Trend]]+Table4[[#This Row],[Seasonality Corre]])</f>
        <v>417.82106293285051</v>
      </c>
      <c r="I65" s="63">
        <f>Table4[[#This Row],[Trend]]+Table4[[#This Row],[Seasonality Corre]]+0</f>
        <v>7113.1789370671495</v>
      </c>
      <c r="J65" s="63">
        <f>Table4[[#This Row],[Sales]]-Table4[[#This Row],[AdditiveDecomFit]]</f>
        <v>417.82106293285051</v>
      </c>
      <c r="K65" s="63">
        <f>Table4[[#This Row],[Sales]]-Table4[[#This Row],[Seasonality Corre]]</f>
        <v>7677.8105239385723</v>
      </c>
      <c r="L65" s="63">
        <f>Table4[[#This Row],[Trend]]+Table4[[#This Row],[Seasonality Corre]]</f>
        <v>7113.1789370671495</v>
      </c>
      <c r="M65" s="63">
        <f>Table4[[#This Row],[Forecasted sales]]-Table4[[#This Row],[Sales]]</f>
        <v>-417.82106293285051</v>
      </c>
      <c r="N65" s="63">
        <f>Table4[[#This Row],[Seasonally Adjusted Monthly Sales]]-Table4[[#This Row],[Sales]]</f>
        <v>146.81052393857226</v>
      </c>
      <c r="O65" s="63">
        <f>ABS(Table4[[#This Row],[Sales]]-Table4[[#This Row],[Forecasted sales]])</f>
        <v>417.82106293285051</v>
      </c>
      <c r="P65" s="63">
        <f>ABS(Table4[Error])/Table4[Sales]</f>
        <v>5.548015707513617E-2</v>
      </c>
    </row>
    <row r="66" spans="1:16" x14ac:dyDescent="0.25">
      <c r="A66" s="31">
        <v>52</v>
      </c>
      <c r="B66" s="32">
        <v>36617</v>
      </c>
      <c r="C66" s="31">
        <v>7333</v>
      </c>
      <c r="D66" s="63">
        <f>$C$102+$B$102*Table4[[#This Row],[Time]]</f>
        <v>7292.4266787112319</v>
      </c>
      <c r="E66" s="63">
        <f>Table4[[#This Row],[Sales]]-Table4[[#This Row],[Trend]]</f>
        <v>40.573321288768057</v>
      </c>
      <c r="F66" s="63">
        <f>MEDIAN($E$18,$E$30,$E$42,$E$54,$E$66,$E$78,$E$90)</f>
        <v>-356.68684131285772</v>
      </c>
      <c r="G66" s="63">
        <f t="shared" si="1"/>
        <v>-364.00112917795872</v>
      </c>
      <c r="H66" s="63">
        <f>Table4[[#This Row],[Sales]]-(Table4[[#This Row],[Trend]]+Table4[[#This Row],[Seasonality Corre]])</f>
        <v>404.57445046672638</v>
      </c>
      <c r="I66" s="63">
        <f>Table4[[#This Row],[Trend]]+Table4[[#This Row],[Seasonality Corre]]+0</f>
        <v>6928.4255495332736</v>
      </c>
      <c r="J66" s="63">
        <f>Table4[[#This Row],[Sales]]-Table4[[#This Row],[AdditiveDecomFit]]</f>
        <v>404.57445046672638</v>
      </c>
      <c r="K66" s="63">
        <f>Table4[[#This Row],[Sales]]-Table4[[#This Row],[Seasonality Corre]]</f>
        <v>7697.0011291779583</v>
      </c>
      <c r="L66" s="63">
        <f>Table4[[#This Row],[Trend]]+Table4[[#This Row],[Seasonality Corre]]</f>
        <v>6928.4255495332736</v>
      </c>
      <c r="M66" s="63">
        <f>Table4[[#This Row],[Forecasted sales]]-Table4[[#This Row],[Sales]]</f>
        <v>-404.57445046672638</v>
      </c>
      <c r="N66" s="63">
        <f>Table4[[#This Row],[Seasonally Adjusted Monthly Sales]]-Table4[[#This Row],[Sales]]</f>
        <v>364.00112917795832</v>
      </c>
      <c r="O66" s="63">
        <f>ABS(Table4[[#This Row],[Sales]]-Table4[[#This Row],[Forecasted sales]])</f>
        <v>404.57445046672638</v>
      </c>
      <c r="P66" s="63">
        <f>ABS(Table4[Error])/Table4[Sales]</f>
        <v>5.5171751052328702E-2</v>
      </c>
    </row>
    <row r="67" spans="1:16" x14ac:dyDescent="0.25">
      <c r="A67" s="31">
        <v>53</v>
      </c>
      <c r="B67" s="32">
        <v>36647</v>
      </c>
      <c r="C67" s="31">
        <v>7685</v>
      </c>
      <c r="D67" s="63">
        <f>$C$102+$B$102*Table4[[#This Row],[Time]]</f>
        <v>7324.8638964167421</v>
      </c>
      <c r="E67" s="63">
        <f>Table4[[#This Row],[Sales]]-Table4[[#This Row],[Trend]]</f>
        <v>360.13610358325786</v>
      </c>
      <c r="F67" s="63">
        <f>MEDIAN($E$19,$E$31,$E$43,$E$55,$E$67,$E$79,$E$91)</f>
        <v>-50.124059018367916</v>
      </c>
      <c r="G67" s="63">
        <f t="shared" si="1"/>
        <v>-57.438346883468888</v>
      </c>
      <c r="H67" s="63">
        <f>Table4[[#This Row],[Sales]]-(Table4[[#This Row],[Trend]]+Table4[[#This Row],[Seasonality Corre]])</f>
        <v>417.57445046672638</v>
      </c>
      <c r="I67" s="63">
        <f>Table4[[#This Row],[Trend]]+Table4[[#This Row],[Seasonality Corre]]+0</f>
        <v>7267.4255495332736</v>
      </c>
      <c r="J67" s="63">
        <f>Table4[[#This Row],[Sales]]-Table4[[#This Row],[AdditiveDecomFit]]</f>
        <v>417.57445046672638</v>
      </c>
      <c r="K67" s="63">
        <f>Table4[[#This Row],[Sales]]-Table4[[#This Row],[Seasonality Corre]]</f>
        <v>7742.4383468834685</v>
      </c>
      <c r="L67" s="63">
        <f>Table4[[#This Row],[Trend]]+Table4[[#This Row],[Seasonality Corre]]</f>
        <v>7267.4255495332736</v>
      </c>
      <c r="M67" s="63">
        <f>Table4[[#This Row],[Forecasted sales]]-Table4[[#This Row],[Sales]]</f>
        <v>-417.57445046672638</v>
      </c>
      <c r="N67" s="63">
        <f>Table4[[#This Row],[Seasonally Adjusted Monthly Sales]]-Table4[[#This Row],[Sales]]</f>
        <v>57.438346883468512</v>
      </c>
      <c r="O67" s="63">
        <f>ABS(Table4[[#This Row],[Sales]]-Table4[[#This Row],[Forecasted sales]])</f>
        <v>417.57445046672638</v>
      </c>
      <c r="P67" s="63">
        <f>ABS(Table4[Error])/Table4[Sales]</f>
        <v>5.4336298043816053E-2</v>
      </c>
    </row>
    <row r="68" spans="1:16" x14ac:dyDescent="0.25">
      <c r="A68" s="31">
        <v>54</v>
      </c>
      <c r="B68" s="32">
        <v>36678</v>
      </c>
      <c r="C68" s="31">
        <v>7518</v>
      </c>
      <c r="D68" s="63">
        <f>$C$102+$B$102*Table4[[#This Row],[Time]]</f>
        <v>7357.3011141222523</v>
      </c>
      <c r="E68" s="63">
        <f>Table4[[#This Row],[Sales]]-Table4[[#This Row],[Trend]]</f>
        <v>160.69888587774767</v>
      </c>
      <c r="F68" s="63">
        <f>MEDIAN($E$20,$E$32,$E$44,$E$56,$E$68,$E$80,$E$92)</f>
        <v>-171.80788919000315</v>
      </c>
      <c r="G68" s="63">
        <f t="shared" si="1"/>
        <v>-179.12217705510412</v>
      </c>
      <c r="H68" s="63">
        <f>Table4[[#This Row],[Sales]]-(Table4[[#This Row],[Trend]]+Table4[[#This Row],[Seasonality Corre]])</f>
        <v>339.82106293285142</v>
      </c>
      <c r="I68" s="63">
        <f>Table4[[#This Row],[Trend]]+Table4[[#This Row],[Seasonality Corre]]+0</f>
        <v>7178.1789370671486</v>
      </c>
      <c r="J68" s="63">
        <f>Table4[[#This Row],[Sales]]-Table4[[#This Row],[AdditiveDecomFit]]</f>
        <v>339.82106293285142</v>
      </c>
      <c r="K68" s="63">
        <f>Table4[[#This Row],[Sales]]-Table4[[#This Row],[Seasonality Corre]]</f>
        <v>7697.1221770551037</v>
      </c>
      <c r="L68" s="63">
        <f>Table4[[#This Row],[Trend]]+Table4[[#This Row],[Seasonality Corre]]</f>
        <v>7178.1789370671486</v>
      </c>
      <c r="M68" s="63">
        <f>Table4[[#This Row],[Forecasted sales]]-Table4[[#This Row],[Sales]]</f>
        <v>-339.82106293285142</v>
      </c>
      <c r="N68" s="63">
        <f>Table4[[#This Row],[Seasonally Adjusted Monthly Sales]]-Table4[[#This Row],[Sales]]</f>
        <v>179.12217705510375</v>
      </c>
      <c r="O68" s="63">
        <f>ABS(Table4[[#This Row],[Sales]]-Table4[[#This Row],[Forecasted sales]])</f>
        <v>339.82106293285142</v>
      </c>
      <c r="P68" s="63">
        <f>ABS(Table4[Error])/Table4[Sales]</f>
        <v>4.5200992675292817E-2</v>
      </c>
    </row>
    <row r="69" spans="1:16" x14ac:dyDescent="0.25">
      <c r="A69" s="31">
        <v>55</v>
      </c>
      <c r="B69" s="32">
        <v>36708</v>
      </c>
      <c r="C69" s="31">
        <v>7672</v>
      </c>
      <c r="D69" s="63">
        <f>$C$102+$B$102*Table4[[#This Row],[Time]]</f>
        <v>7389.7383318277625</v>
      </c>
      <c r="E69" s="63">
        <f>Table4[[#This Row],[Sales]]-Table4[[#This Row],[Trend]]</f>
        <v>282.26166817223748</v>
      </c>
      <c r="F69" s="63">
        <f>MEDIAN($E$21,$E$33,$E$45,$E$57,$E$69,$E$81,$E$93)</f>
        <v>-66.245106895513345</v>
      </c>
      <c r="G69" s="63">
        <f t="shared" si="1"/>
        <v>-73.559394760614325</v>
      </c>
      <c r="H69" s="63">
        <f>Table4[[#This Row],[Sales]]-(Table4[[#This Row],[Trend]]+Table4[[#This Row],[Seasonality Corre]])</f>
        <v>355.82106293285142</v>
      </c>
      <c r="I69" s="63">
        <f>Table4[[#This Row],[Trend]]+Table4[[#This Row],[Seasonality Corre]]+0</f>
        <v>7316.1789370671486</v>
      </c>
      <c r="J69" s="63">
        <f>Table4[[#This Row],[Sales]]-Table4[[#This Row],[AdditiveDecomFit]]</f>
        <v>355.82106293285142</v>
      </c>
      <c r="K69" s="63">
        <f>Table4[[#This Row],[Sales]]-Table4[[#This Row],[Seasonality Corre]]</f>
        <v>7745.5593947606139</v>
      </c>
      <c r="L69" s="63">
        <f>Table4[[#This Row],[Trend]]+Table4[[#This Row],[Seasonality Corre]]</f>
        <v>7316.1789370671486</v>
      </c>
      <c r="M69" s="63">
        <f>Table4[[#This Row],[Forecasted sales]]-Table4[[#This Row],[Sales]]</f>
        <v>-355.82106293285142</v>
      </c>
      <c r="N69" s="63">
        <f>Table4[[#This Row],[Seasonally Adjusted Monthly Sales]]-Table4[[#This Row],[Sales]]</f>
        <v>73.559394760613941</v>
      </c>
      <c r="O69" s="63">
        <f>ABS(Table4[[#This Row],[Sales]]-Table4[[#This Row],[Forecasted sales]])</f>
        <v>355.82106293285142</v>
      </c>
      <c r="P69" s="63">
        <f>ABS(Table4[Error])/Table4[Sales]</f>
        <v>4.6379179214396694E-2</v>
      </c>
    </row>
    <row r="70" spans="1:16" x14ac:dyDescent="0.25">
      <c r="A70" s="31">
        <v>56</v>
      </c>
      <c r="B70" s="32">
        <v>36739</v>
      </c>
      <c r="C70" s="31">
        <v>7992</v>
      </c>
      <c r="D70" s="63">
        <f>$C$102+$B$102*Table4[[#This Row],[Time]]</f>
        <v>7422.1755495332736</v>
      </c>
      <c r="E70" s="63">
        <f>Table4[[#This Row],[Sales]]-Table4[[#This Row],[Trend]]</f>
        <v>569.82445046672638</v>
      </c>
      <c r="F70" s="63">
        <f>MEDIAN($E$22,$E$34,$E$46,$E$58,$E$70,$E$82,$E$94)</f>
        <v>174.81090033122564</v>
      </c>
      <c r="G70" s="63">
        <f t="shared" si="1"/>
        <v>167.49661246612467</v>
      </c>
      <c r="H70" s="63">
        <f>Table4[[#This Row],[Sales]]-(Table4[[#This Row],[Trend]]+Table4[[#This Row],[Seasonality Corre]])</f>
        <v>402.32783800060133</v>
      </c>
      <c r="I70" s="63">
        <f>Table4[[#This Row],[Trend]]+Table4[[#This Row],[Seasonality Corre]]+0</f>
        <v>7589.6721619993987</v>
      </c>
      <c r="J70" s="63">
        <f>Table4[[#This Row],[Sales]]-Table4[[#This Row],[AdditiveDecomFit]]</f>
        <v>402.32783800060133</v>
      </c>
      <c r="K70" s="63">
        <f>Table4[[#This Row],[Sales]]-Table4[[#This Row],[Seasonality Corre]]</f>
        <v>7824.503387533875</v>
      </c>
      <c r="L70" s="63">
        <f>Table4[[#This Row],[Trend]]+Table4[[#This Row],[Seasonality Corre]]</f>
        <v>7589.6721619993987</v>
      </c>
      <c r="M70" s="63">
        <f>Table4[[#This Row],[Forecasted sales]]-Table4[[#This Row],[Sales]]</f>
        <v>-402.32783800060133</v>
      </c>
      <c r="N70" s="63">
        <f>Table4[[#This Row],[Seasonally Adjusted Monthly Sales]]-Table4[[#This Row],[Sales]]</f>
        <v>-167.49661246612504</v>
      </c>
      <c r="O70" s="63">
        <f>ABS(Table4[[#This Row],[Sales]]-Table4[[#This Row],[Forecasted sales]])</f>
        <v>402.32783800060133</v>
      </c>
      <c r="P70" s="63">
        <f>ABS(Table4[Error])/Table4[Sales]</f>
        <v>5.0341321071146312E-2</v>
      </c>
    </row>
    <row r="71" spans="1:16" x14ac:dyDescent="0.25">
      <c r="A71" s="31">
        <v>57</v>
      </c>
      <c r="B71" s="32">
        <v>36770</v>
      </c>
      <c r="C71" s="31">
        <v>7645</v>
      </c>
      <c r="D71" s="63">
        <f>$C$102+$B$102*Table4[[#This Row],[Time]]</f>
        <v>7454.6127672387838</v>
      </c>
      <c r="E71" s="63">
        <f>Table4[[#This Row],[Sales]]-Table4[[#This Row],[Trend]]</f>
        <v>190.38723276121618</v>
      </c>
      <c r="F71" s="63">
        <f>MEDIAN($E$23,$E$35,$E$47,$E$59,$E$71,$E$83,$E$95)</f>
        <v>-54.626317374284554</v>
      </c>
      <c r="G71" s="63">
        <f t="shared" si="1"/>
        <v>-61.940605239385526</v>
      </c>
      <c r="H71" s="63">
        <f>Table4[[#This Row],[Sales]]-(Table4[[#This Row],[Trend]]+Table4[[#This Row],[Seasonality Corre]])</f>
        <v>252.32783800060133</v>
      </c>
      <c r="I71" s="63">
        <f>Table4[[#This Row],[Trend]]+Table4[[#This Row],[Seasonality Corre]]+0</f>
        <v>7392.6721619993987</v>
      </c>
      <c r="J71" s="63">
        <f>Table4[[#This Row],[Sales]]-Table4[[#This Row],[AdditiveDecomFit]]</f>
        <v>252.32783800060133</v>
      </c>
      <c r="K71" s="63">
        <f>Table4[[#This Row],[Sales]]-Table4[[#This Row],[Seasonality Corre]]</f>
        <v>7706.9406052393851</v>
      </c>
      <c r="L71" s="63">
        <f>Table4[[#This Row],[Trend]]+Table4[[#This Row],[Seasonality Corre]]</f>
        <v>7392.6721619993987</v>
      </c>
      <c r="M71" s="63">
        <f>Table4[[#This Row],[Forecasted sales]]-Table4[[#This Row],[Sales]]</f>
        <v>-252.32783800060133</v>
      </c>
      <c r="N71" s="63">
        <f>Table4[[#This Row],[Seasonally Adjusted Monthly Sales]]-Table4[[#This Row],[Sales]]</f>
        <v>61.94060523938515</v>
      </c>
      <c r="O71" s="63">
        <f>ABS(Table4[[#This Row],[Sales]]-Table4[[#This Row],[Forecasted sales]])</f>
        <v>252.32783800060133</v>
      </c>
      <c r="P71" s="63">
        <f>ABS(Table4[Error])/Table4[Sales]</f>
        <v>3.3005603400994288E-2</v>
      </c>
    </row>
    <row r="72" spans="1:16" x14ac:dyDescent="0.25">
      <c r="A72" s="31">
        <v>58</v>
      </c>
      <c r="B72" s="32">
        <v>36800</v>
      </c>
      <c r="C72" s="31">
        <v>7923</v>
      </c>
      <c r="D72" s="63">
        <f>$C$102+$B$102*Table4[[#This Row],[Time]]</f>
        <v>7487.049984944294</v>
      </c>
      <c r="E72" s="63">
        <f>Table4[[#This Row],[Sales]]-Table4[[#This Row],[Trend]]</f>
        <v>435.95001505570599</v>
      </c>
      <c r="F72" s="63">
        <f>MEDIAN($E$24,$E$36,$E$48,$E$60,$E$72,$E$84)</f>
        <v>154.81315868714273</v>
      </c>
      <c r="G72" s="63">
        <f t="shared" si="1"/>
        <v>147.49887082204177</v>
      </c>
      <c r="H72" s="63">
        <f>Table4[[#This Row],[Sales]]-(Table4[[#This Row],[Trend]]+Table4[[#This Row],[Seasonality Corre]])</f>
        <v>288.45114423366431</v>
      </c>
      <c r="I72" s="63">
        <f>Table4[[#This Row],[Trend]]+Table4[[#This Row],[Seasonality Corre]]+0</f>
        <v>7634.5488557663357</v>
      </c>
      <c r="J72" s="63">
        <f>Table4[[#This Row],[Sales]]-Table4[[#This Row],[AdditiveDecomFit]]</f>
        <v>288.45114423366431</v>
      </c>
      <c r="K72" s="63">
        <f>Table4[[#This Row],[Sales]]-Table4[[#This Row],[Seasonality Corre]]</f>
        <v>7775.5011291779583</v>
      </c>
      <c r="L72" s="63">
        <f>Table4[[#This Row],[Trend]]+Table4[[#This Row],[Seasonality Corre]]</f>
        <v>7634.5488557663357</v>
      </c>
      <c r="M72" s="63">
        <f>Table4[[#This Row],[Forecasted sales]]-Table4[[#This Row],[Sales]]</f>
        <v>-288.45114423366431</v>
      </c>
      <c r="N72" s="63">
        <f>Table4[[#This Row],[Seasonally Adjusted Monthly Sales]]-Table4[[#This Row],[Sales]]</f>
        <v>-147.49887082204168</v>
      </c>
      <c r="O72" s="63">
        <f>ABS(Table4[[#This Row],[Sales]]-Table4[[#This Row],[Forecasted sales]])</f>
        <v>288.45114423366431</v>
      </c>
      <c r="P72" s="63">
        <f>ABS(Table4[Error])/Table4[Sales]</f>
        <v>3.6406808561613567E-2</v>
      </c>
    </row>
    <row r="73" spans="1:16" x14ac:dyDescent="0.25">
      <c r="A73" s="31">
        <v>59</v>
      </c>
      <c r="B73" s="32">
        <v>36831</v>
      </c>
      <c r="C73" s="31">
        <v>8297</v>
      </c>
      <c r="D73" s="63">
        <f>$C$102+$B$102*Table4[[#This Row],[Time]]</f>
        <v>7519.4872026498042</v>
      </c>
      <c r="E73" s="63">
        <f>Table4[[#This Row],[Sales]]-Table4[[#This Row],[Trend]]</f>
        <v>777.5127973501958</v>
      </c>
      <c r="F73" s="63">
        <f>MEDIAN($E$25,$E$37,$E$49,$E$61,$E$73,$E$85)</f>
        <v>607.1293285155075</v>
      </c>
      <c r="G73" s="63">
        <f t="shared" si="1"/>
        <v>599.81504065040656</v>
      </c>
      <c r="H73" s="63">
        <f>Table4[[#This Row],[Sales]]-(Table4[[#This Row],[Trend]]+Table4[[#This Row],[Seasonality Corre]])</f>
        <v>177.69775669978935</v>
      </c>
      <c r="I73" s="63">
        <f>Table4[[#This Row],[Trend]]+Table4[[#This Row],[Seasonality Corre]]+0</f>
        <v>8119.3022433002106</v>
      </c>
      <c r="J73" s="63">
        <f>Table4[[#This Row],[Sales]]-Table4[[#This Row],[AdditiveDecomFit]]</f>
        <v>177.69775669978935</v>
      </c>
      <c r="K73" s="63">
        <f>Table4[[#This Row],[Sales]]-Table4[[#This Row],[Seasonality Corre]]</f>
        <v>7697.1849593495936</v>
      </c>
      <c r="L73" s="63">
        <f>Table4[[#This Row],[Trend]]+Table4[[#This Row],[Seasonality Corre]]</f>
        <v>8119.3022433002106</v>
      </c>
      <c r="M73" s="63">
        <f>Table4[[#This Row],[Forecasted sales]]-Table4[[#This Row],[Sales]]</f>
        <v>-177.69775669978935</v>
      </c>
      <c r="N73" s="63">
        <f>Table4[[#This Row],[Seasonally Adjusted Monthly Sales]]-Table4[[#This Row],[Sales]]</f>
        <v>-599.81504065040644</v>
      </c>
      <c r="O73" s="63">
        <f>ABS(Table4[[#This Row],[Sales]]-Table4[[#This Row],[Forecasted sales]])</f>
        <v>177.69775669978935</v>
      </c>
      <c r="P73" s="63">
        <f>ABS(Table4[Error])/Table4[Sales]</f>
        <v>2.1417109400962919E-2</v>
      </c>
    </row>
    <row r="74" spans="1:16" x14ac:dyDescent="0.25">
      <c r="A74" s="31">
        <v>60</v>
      </c>
      <c r="B74" s="32">
        <v>36861</v>
      </c>
      <c r="C74" s="31">
        <v>8537</v>
      </c>
      <c r="D74" s="63">
        <f>$C$102+$B$102*Table4[[#This Row],[Time]]</f>
        <v>7551.9244203553153</v>
      </c>
      <c r="E74" s="63">
        <f>Table4[[#This Row],[Sales]]-Table4[[#This Row],[Trend]]</f>
        <v>985.07557964468469</v>
      </c>
      <c r="F74" s="63">
        <f>MEDIAN($E$26,$E$38,$E$50,$E$62,$E$74,$E$86)</f>
        <v>1268.1921108099968</v>
      </c>
      <c r="G74" s="63">
        <f t="shared" si="1"/>
        <v>1260.8778229448958</v>
      </c>
      <c r="H74" s="63">
        <f>Table4[[#This Row],[Sales]]-(Table4[[#This Row],[Trend]]+Table4[[#This Row],[Seasonality Corre]])</f>
        <v>-275.80224330021156</v>
      </c>
      <c r="I74" s="63">
        <f>Table4[[#This Row],[Trend]]+Table4[[#This Row],[Seasonality Corre]]+0</f>
        <v>8812.8022433002116</v>
      </c>
      <c r="J74" s="63">
        <f>Table4[[#This Row],[Sales]]-Table4[[#This Row],[AdditiveDecomFit]]</f>
        <v>-275.80224330021156</v>
      </c>
      <c r="K74" s="63">
        <f>Table4[[#This Row],[Sales]]-Table4[[#This Row],[Seasonality Corre]]</f>
        <v>7276.1221770551037</v>
      </c>
      <c r="L74" s="63">
        <f>Table4[[#This Row],[Trend]]+Table4[[#This Row],[Seasonality Corre]]</f>
        <v>8812.8022433002116</v>
      </c>
      <c r="M74" s="63">
        <f>Table4[[#This Row],[Forecasted sales]]-Table4[[#This Row],[Sales]]</f>
        <v>275.80224330021156</v>
      </c>
      <c r="N74" s="63">
        <f>Table4[[#This Row],[Seasonally Adjusted Monthly Sales]]-Table4[[#This Row],[Sales]]</f>
        <v>-1260.8778229448963</v>
      </c>
      <c r="O74" s="63">
        <f>ABS(Table4[[#This Row],[Sales]]-Table4[[#This Row],[Forecasted sales]])</f>
        <v>275.80224330021156</v>
      </c>
      <c r="P74" s="63">
        <f>ABS(Table4[Error])/Table4[Sales]</f>
        <v>3.2306693604335426E-2</v>
      </c>
    </row>
    <row r="75" spans="1:16" x14ac:dyDescent="0.25">
      <c r="A75" s="31">
        <v>61</v>
      </c>
      <c r="B75" s="32">
        <v>36892</v>
      </c>
      <c r="C75" s="31">
        <v>7005</v>
      </c>
      <c r="D75" s="63">
        <f>$C$102+$B$102*Table4[[#This Row],[Time]]</f>
        <v>7584.3616380608255</v>
      </c>
      <c r="E75" s="63">
        <f>Table4[[#This Row],[Sales]]-Table4[[#This Row],[Trend]]</f>
        <v>-579.3616380608255</v>
      </c>
      <c r="F75" s="63">
        <f>MEDIAN($E$15,$E$27,$E$39,$E$51,$E$63,$E$75,$E$87)</f>
        <v>-611.37518819632623</v>
      </c>
      <c r="G75" s="63">
        <f t="shared" si="1"/>
        <v>-618.68947606142717</v>
      </c>
      <c r="H75" s="63">
        <f>Table4[[#This Row],[Sales]]-(Table4[[#This Row],[Trend]]+Table4[[#This Row],[Seasonality Corre]])</f>
        <v>39.327838000601332</v>
      </c>
      <c r="I75" s="63">
        <f>Table4[[#This Row],[Trend]]+Table4[[#This Row],[Seasonality Corre]]+0</f>
        <v>6965.6721619993987</v>
      </c>
      <c r="J75" s="63">
        <f>Table4[[#This Row],[Sales]]-Table4[[#This Row],[AdditiveDecomFit]]</f>
        <v>39.327838000601332</v>
      </c>
      <c r="K75" s="63">
        <f>Table4[[#This Row],[Sales]]-Table4[[#This Row],[Seasonality Corre]]</f>
        <v>7623.6894760614268</v>
      </c>
      <c r="L75" s="63">
        <f>Table4[[#This Row],[Trend]]+Table4[[#This Row],[Seasonality Corre]]</f>
        <v>6965.6721619993987</v>
      </c>
      <c r="M75" s="63">
        <f>Table4[[#This Row],[Forecasted sales]]-Table4[[#This Row],[Sales]]</f>
        <v>-39.327838000601332</v>
      </c>
      <c r="N75" s="63">
        <f>Table4[[#This Row],[Seasonally Adjusted Monthly Sales]]-Table4[[#This Row],[Sales]]</f>
        <v>618.68947606142683</v>
      </c>
      <c r="O75" s="63">
        <f>ABS(Table4[[#This Row],[Sales]]-Table4[[#This Row],[Forecasted sales]])</f>
        <v>39.327838000601332</v>
      </c>
      <c r="P75" s="63">
        <f>ABS(Table4[Error])/Table4[Sales]</f>
        <v>5.6142523912350228E-3</v>
      </c>
    </row>
    <row r="76" spans="1:16" x14ac:dyDescent="0.25">
      <c r="A76" s="31">
        <v>62</v>
      </c>
      <c r="B76" s="32">
        <v>36923</v>
      </c>
      <c r="C76" s="31">
        <v>6855</v>
      </c>
      <c r="D76" s="63">
        <f>$C$102+$B$102*Table4[[#This Row],[Time]]</f>
        <v>7616.7988557663357</v>
      </c>
      <c r="E76" s="63">
        <f>Table4[[#This Row],[Sales]]-Table4[[#This Row],[Trend]]</f>
        <v>-761.79885576633569</v>
      </c>
      <c r="F76" s="63">
        <f>MEDIAN($E$16,$E$28,$E$40,$E$52,$E$64,$E$76,$E$88)</f>
        <v>-666.81240590183643</v>
      </c>
      <c r="G76" s="63">
        <f t="shared" si="1"/>
        <v>-674.12669376693736</v>
      </c>
      <c r="H76" s="63">
        <f>Table4[[#This Row],[Sales]]-(Table4[[#This Row],[Trend]]+Table4[[#This Row],[Seasonality Corre]])</f>
        <v>-87.672161999398668</v>
      </c>
      <c r="I76" s="63">
        <f>Table4[[#This Row],[Trend]]+Table4[[#This Row],[Seasonality Corre]]+0</f>
        <v>6942.6721619993987</v>
      </c>
      <c r="J76" s="63">
        <f>Table4[[#This Row],[Sales]]-Table4[[#This Row],[AdditiveDecomFit]]</f>
        <v>-87.672161999398668</v>
      </c>
      <c r="K76" s="63">
        <f>Table4[[#This Row],[Sales]]-Table4[[#This Row],[Seasonality Corre]]</f>
        <v>7529.126693766937</v>
      </c>
      <c r="L76" s="63">
        <f>Table4[[#This Row],[Trend]]+Table4[[#This Row],[Seasonality Corre]]</f>
        <v>6942.6721619993987</v>
      </c>
      <c r="M76" s="63">
        <f>Table4[[#This Row],[Forecasted sales]]-Table4[[#This Row],[Sales]]</f>
        <v>87.672161999398668</v>
      </c>
      <c r="N76" s="63">
        <f>Table4[[#This Row],[Seasonally Adjusted Monthly Sales]]-Table4[[#This Row],[Sales]]</f>
        <v>674.12669376693702</v>
      </c>
      <c r="O76" s="63">
        <f>ABS(Table4[[#This Row],[Sales]]-Table4[[#This Row],[Forecasted sales]])</f>
        <v>87.672161999398668</v>
      </c>
      <c r="P76" s="63">
        <f>ABS(Table4[Error])/Table4[Sales]</f>
        <v>1.2789520350021687E-2</v>
      </c>
    </row>
    <row r="77" spans="1:16" x14ac:dyDescent="0.25">
      <c r="A77" s="31">
        <v>63</v>
      </c>
      <c r="B77" s="32">
        <v>36951</v>
      </c>
      <c r="C77" s="31">
        <v>7420</v>
      </c>
      <c r="D77" s="63">
        <f>$C$102+$B$102*Table4[[#This Row],[Time]]</f>
        <v>7649.2360734718459</v>
      </c>
      <c r="E77" s="63">
        <f>Table4[[#This Row],[Sales]]-Table4[[#This Row],[Trend]]</f>
        <v>-229.23607347184588</v>
      </c>
      <c r="F77" s="63">
        <f>MEDIAN($E$17,$E$29,$E$41,$E$53,$E$65,$E$77,$E$89)</f>
        <v>-139.49623607347166</v>
      </c>
      <c r="G77" s="63">
        <f t="shared" si="1"/>
        <v>-146.81052393857263</v>
      </c>
      <c r="H77" s="63">
        <f>Table4[[#This Row],[Sales]]-(Table4[[#This Row],[Trend]]+Table4[[#This Row],[Seasonality Corre]])</f>
        <v>-82.425549533273625</v>
      </c>
      <c r="I77" s="63">
        <f>Table4[[#This Row],[Trend]]+Table4[[#This Row],[Seasonality Corre]]+0</f>
        <v>7502.4255495332736</v>
      </c>
      <c r="J77" s="63">
        <f>Table4[[#This Row],[Sales]]-Table4[[#This Row],[AdditiveDecomFit]]</f>
        <v>-82.425549533273625</v>
      </c>
      <c r="K77" s="63">
        <f>Table4[[#This Row],[Sales]]-Table4[[#This Row],[Seasonality Corre]]</f>
        <v>7566.8105239385723</v>
      </c>
      <c r="L77" s="63">
        <f>Table4[[#This Row],[Trend]]+Table4[[#This Row],[Seasonality Corre]]</f>
        <v>7502.4255495332736</v>
      </c>
      <c r="M77" s="63">
        <f>Table4[[#This Row],[Forecasted sales]]-Table4[[#This Row],[Sales]]</f>
        <v>82.425549533273625</v>
      </c>
      <c r="N77" s="63">
        <f>Table4[[#This Row],[Seasonally Adjusted Monthly Sales]]-Table4[[#This Row],[Sales]]</f>
        <v>146.81052393857226</v>
      </c>
      <c r="O77" s="63">
        <f>ABS(Table4[[#This Row],[Sales]]-Table4[[#This Row],[Forecasted sales]])</f>
        <v>82.425549533273625</v>
      </c>
      <c r="P77" s="63">
        <f>ABS(Table4[Error])/Table4[Sales]</f>
        <v>1.1108564627125825E-2</v>
      </c>
    </row>
    <row r="78" spans="1:16" x14ac:dyDescent="0.25">
      <c r="A78" s="31">
        <v>64</v>
      </c>
      <c r="B78" s="32">
        <v>36982</v>
      </c>
      <c r="C78" s="31">
        <v>7183</v>
      </c>
      <c r="D78" s="63">
        <f>$C$102+$B$102*Table4[[#This Row],[Time]]</f>
        <v>7681.6732911773561</v>
      </c>
      <c r="E78" s="63">
        <f>Table4[[#This Row],[Sales]]-Table4[[#This Row],[Trend]]</f>
        <v>-498.67329117735608</v>
      </c>
      <c r="F78" s="63">
        <f>MEDIAN($E$18,$E$30,$E$42,$E$54,$E$66,$E$78,$E$90)</f>
        <v>-356.68684131285772</v>
      </c>
      <c r="G78" s="63">
        <f t="shared" si="1"/>
        <v>-364.00112917795872</v>
      </c>
      <c r="H78" s="63">
        <f>Table4[[#This Row],[Sales]]-(Table4[[#This Row],[Trend]]+Table4[[#This Row],[Seasonality Corre]])</f>
        <v>-134.67216199939776</v>
      </c>
      <c r="I78" s="63">
        <f>Table4[[#This Row],[Trend]]+Table4[[#This Row],[Seasonality Corre]]+0</f>
        <v>7317.6721619993978</v>
      </c>
      <c r="J78" s="63">
        <f>Table4[[#This Row],[Sales]]-Table4[[#This Row],[AdditiveDecomFit]]</f>
        <v>-134.67216199939776</v>
      </c>
      <c r="K78" s="63">
        <f>Table4[[#This Row],[Sales]]-Table4[[#This Row],[Seasonality Corre]]</f>
        <v>7547.0011291779583</v>
      </c>
      <c r="L78" s="63">
        <f>Table4[[#This Row],[Trend]]+Table4[[#This Row],[Seasonality Corre]]</f>
        <v>7317.6721619993978</v>
      </c>
      <c r="M78" s="63">
        <f>Table4[[#This Row],[Forecasted sales]]-Table4[[#This Row],[Sales]]</f>
        <v>134.67216199939776</v>
      </c>
      <c r="N78" s="63">
        <f>Table4[[#This Row],[Seasonally Adjusted Monthly Sales]]-Table4[[#This Row],[Sales]]</f>
        <v>364.00112917795832</v>
      </c>
      <c r="O78" s="63">
        <f>ABS(Table4[[#This Row],[Sales]]-Table4[[#This Row],[Forecasted sales]])</f>
        <v>134.67216199939776</v>
      </c>
      <c r="P78" s="63">
        <f>ABS(Table4[Error])/Table4[Sales]</f>
        <v>1.8748734790393674E-2</v>
      </c>
    </row>
    <row r="79" spans="1:16" x14ac:dyDescent="0.25">
      <c r="A79" s="31">
        <v>65</v>
      </c>
      <c r="B79" s="32">
        <v>37012</v>
      </c>
      <c r="C79" s="31">
        <v>7554</v>
      </c>
      <c r="D79" s="63">
        <f>$C$102+$B$102*Table4[[#This Row],[Time]]</f>
        <v>7714.1105088828663</v>
      </c>
      <c r="E79" s="63">
        <f>Table4[[#This Row],[Sales]]-Table4[[#This Row],[Trend]]</f>
        <v>-160.11050888286627</v>
      </c>
      <c r="F79" s="63">
        <f>MEDIAN($E$19,$E$31,$E$43,$E$55,$E$67,$E$79,$E$91)</f>
        <v>-50.124059018367916</v>
      </c>
      <c r="G79" s="63">
        <f t="shared" ref="G79:G110" si="2">(F79-AVERAGE($F$15:$F$26))</f>
        <v>-57.438346883468888</v>
      </c>
      <c r="H79" s="63">
        <f>Table4[[#This Row],[Sales]]-(Table4[[#This Row],[Trend]]+Table4[[#This Row],[Seasonality Corre]])</f>
        <v>-102.67216199939776</v>
      </c>
      <c r="I79" s="63">
        <f>Table4[[#This Row],[Trend]]+Table4[[#This Row],[Seasonality Corre]]+0</f>
        <v>7656.6721619993978</v>
      </c>
      <c r="J79" s="63">
        <f>Table4[[#This Row],[Sales]]-Table4[[#This Row],[AdditiveDecomFit]]</f>
        <v>-102.67216199939776</v>
      </c>
      <c r="K79" s="63">
        <f>Table4[[#This Row],[Sales]]-Table4[[#This Row],[Seasonality Corre]]</f>
        <v>7611.4383468834685</v>
      </c>
      <c r="L79" s="63">
        <f>Table4[[#This Row],[Trend]]+Table4[[#This Row],[Seasonality Corre]]</f>
        <v>7656.6721619993978</v>
      </c>
      <c r="M79" s="63">
        <f>Table4[[#This Row],[Forecasted sales]]-Table4[[#This Row],[Sales]]</f>
        <v>102.67216199939776</v>
      </c>
      <c r="N79" s="63">
        <f>Table4[[#This Row],[Seasonally Adjusted Monthly Sales]]-Table4[[#This Row],[Sales]]</f>
        <v>57.438346883468512</v>
      </c>
      <c r="O79" s="63">
        <f>ABS(Table4[[#This Row],[Sales]]-Table4[[#This Row],[Forecasted sales]])</f>
        <v>102.67216199939776</v>
      </c>
      <c r="P79" s="63">
        <f>ABS(Table4[Error])/Table4[Sales]</f>
        <v>1.3591760921286439E-2</v>
      </c>
    </row>
    <row r="80" spans="1:16" x14ac:dyDescent="0.25">
      <c r="A80" s="31">
        <v>66</v>
      </c>
      <c r="B80" s="32">
        <v>37043</v>
      </c>
      <c r="C80" s="31">
        <v>7475</v>
      </c>
      <c r="D80" s="63">
        <f>$C$102+$B$102*Table4[[#This Row],[Time]]</f>
        <v>7746.5477265883774</v>
      </c>
      <c r="E80" s="63">
        <f>Table4[[#This Row],[Sales]]-Table4[[#This Row],[Trend]]</f>
        <v>-271.54772658837737</v>
      </c>
      <c r="F80" s="63">
        <f>MEDIAN($E$20,$E$32,$E$44,$E$56,$E$68,$E$80,$E$92)</f>
        <v>-171.80788919000315</v>
      </c>
      <c r="G80" s="63">
        <f t="shared" si="2"/>
        <v>-179.12217705510412</v>
      </c>
      <c r="H80" s="63">
        <f>Table4[[#This Row],[Sales]]-(Table4[[#This Row],[Trend]]+Table4[[#This Row],[Seasonality Corre]])</f>
        <v>-92.425549533273625</v>
      </c>
      <c r="I80" s="63">
        <f>Table4[[#This Row],[Trend]]+Table4[[#This Row],[Seasonality Corre]]+0</f>
        <v>7567.4255495332736</v>
      </c>
      <c r="J80" s="63">
        <f>Table4[[#This Row],[Sales]]-Table4[[#This Row],[AdditiveDecomFit]]</f>
        <v>-92.425549533273625</v>
      </c>
      <c r="K80" s="63">
        <f>Table4[[#This Row],[Sales]]-Table4[[#This Row],[Seasonality Corre]]</f>
        <v>7654.1221770551037</v>
      </c>
      <c r="L80" s="63">
        <f>Table4[[#This Row],[Trend]]+Table4[[#This Row],[Seasonality Corre]]</f>
        <v>7567.4255495332736</v>
      </c>
      <c r="M80" s="63">
        <f>Table4[[#This Row],[Forecasted sales]]-Table4[[#This Row],[Sales]]</f>
        <v>92.425549533273625</v>
      </c>
      <c r="N80" s="63">
        <f>Table4[[#This Row],[Seasonally Adjusted Monthly Sales]]-Table4[[#This Row],[Sales]]</f>
        <v>179.12217705510375</v>
      </c>
      <c r="O80" s="63">
        <f>ABS(Table4[[#This Row],[Sales]]-Table4[[#This Row],[Forecasted sales]])</f>
        <v>92.425549533273625</v>
      </c>
      <c r="P80" s="63">
        <f>ABS(Table4[Error])/Table4[Sales]</f>
        <v>1.2364622011140284E-2</v>
      </c>
    </row>
    <row r="81" spans="1:16" x14ac:dyDescent="0.25">
      <c r="A81" s="31">
        <v>67</v>
      </c>
      <c r="B81" s="32">
        <v>37073</v>
      </c>
      <c r="C81" s="31">
        <v>7687</v>
      </c>
      <c r="D81" s="63">
        <f>$C$102+$B$102*Table4[[#This Row],[Time]]</f>
        <v>7778.9849442938876</v>
      </c>
      <c r="E81" s="63">
        <f>Table4[[#This Row],[Sales]]-Table4[[#This Row],[Trend]]</f>
        <v>-91.984944293887565</v>
      </c>
      <c r="F81" s="63">
        <f>MEDIAN($E$21,$E$33,$E$45,$E$57,$E$69,$E$81,$E$93)</f>
        <v>-66.245106895513345</v>
      </c>
      <c r="G81" s="63">
        <f t="shared" si="2"/>
        <v>-73.559394760614325</v>
      </c>
      <c r="H81" s="63">
        <f>Table4[[#This Row],[Sales]]-(Table4[[#This Row],[Trend]]+Table4[[#This Row],[Seasonality Corre]])</f>
        <v>-18.425549533273625</v>
      </c>
      <c r="I81" s="63">
        <f>Table4[[#This Row],[Trend]]+Table4[[#This Row],[Seasonality Corre]]+0</f>
        <v>7705.4255495332736</v>
      </c>
      <c r="J81" s="63">
        <f>Table4[[#This Row],[Sales]]-Table4[[#This Row],[AdditiveDecomFit]]</f>
        <v>-18.425549533273625</v>
      </c>
      <c r="K81" s="63">
        <f>Table4[[#This Row],[Sales]]-Table4[[#This Row],[Seasonality Corre]]</f>
        <v>7760.5593947606139</v>
      </c>
      <c r="L81" s="63">
        <f>Table4[[#This Row],[Trend]]+Table4[[#This Row],[Seasonality Corre]]</f>
        <v>7705.4255495332736</v>
      </c>
      <c r="M81" s="63">
        <f>Table4[[#This Row],[Forecasted sales]]-Table4[[#This Row],[Sales]]</f>
        <v>18.425549533273625</v>
      </c>
      <c r="N81" s="63">
        <f>Table4[[#This Row],[Seasonally Adjusted Monthly Sales]]-Table4[[#This Row],[Sales]]</f>
        <v>73.559394760613941</v>
      </c>
      <c r="O81" s="63">
        <f>ABS(Table4[[#This Row],[Sales]]-Table4[[#This Row],[Forecasted sales]])</f>
        <v>18.425549533273625</v>
      </c>
      <c r="P81" s="63">
        <f>ABS(Table4[Error])/Table4[Sales]</f>
        <v>2.3969753523186712E-3</v>
      </c>
    </row>
    <row r="82" spans="1:16" x14ac:dyDescent="0.25">
      <c r="A82" s="31">
        <v>68</v>
      </c>
      <c r="B82" s="32">
        <v>37104</v>
      </c>
      <c r="C82" s="31">
        <v>7922</v>
      </c>
      <c r="D82" s="63">
        <f>$C$102+$B$102*Table4[[#This Row],[Time]]</f>
        <v>7811.4221619993987</v>
      </c>
      <c r="E82" s="63">
        <f>Table4[[#This Row],[Sales]]-Table4[[#This Row],[Trend]]</f>
        <v>110.57783800060133</v>
      </c>
      <c r="F82" s="63">
        <f>MEDIAN($E$22,$E$34,$E$46,$E$58,$E$70,$E$82,$E$94)</f>
        <v>174.81090033122564</v>
      </c>
      <c r="G82" s="63">
        <f t="shared" si="2"/>
        <v>167.49661246612467</v>
      </c>
      <c r="H82" s="63">
        <f>Table4[[#This Row],[Sales]]-(Table4[[#This Row],[Trend]]+Table4[[#This Row],[Seasonality Corre]])</f>
        <v>-56.918774465523711</v>
      </c>
      <c r="I82" s="63">
        <f>Table4[[#This Row],[Trend]]+Table4[[#This Row],[Seasonality Corre]]+0</f>
        <v>7978.9187744655237</v>
      </c>
      <c r="J82" s="63">
        <f>Table4[[#This Row],[Sales]]-Table4[[#This Row],[AdditiveDecomFit]]</f>
        <v>-56.918774465523711</v>
      </c>
      <c r="K82" s="63">
        <f>Table4[[#This Row],[Sales]]-Table4[[#This Row],[Seasonality Corre]]</f>
        <v>7754.503387533875</v>
      </c>
      <c r="L82" s="63">
        <f>Table4[[#This Row],[Trend]]+Table4[[#This Row],[Seasonality Corre]]</f>
        <v>7978.9187744655237</v>
      </c>
      <c r="M82" s="63">
        <f>Table4[[#This Row],[Forecasted sales]]-Table4[[#This Row],[Sales]]</f>
        <v>56.918774465523711</v>
      </c>
      <c r="N82" s="63">
        <f>Table4[[#This Row],[Seasonally Adjusted Monthly Sales]]-Table4[[#This Row],[Sales]]</f>
        <v>-167.49661246612504</v>
      </c>
      <c r="O82" s="63">
        <f>ABS(Table4[[#This Row],[Sales]]-Table4[[#This Row],[Forecasted sales]])</f>
        <v>56.918774465523711</v>
      </c>
      <c r="P82" s="63">
        <f>ABS(Table4[Error])/Table4[Sales]</f>
        <v>7.184899579086558E-3</v>
      </c>
    </row>
    <row r="83" spans="1:16" x14ac:dyDescent="0.25">
      <c r="A83" s="31">
        <v>69</v>
      </c>
      <c r="B83" s="32">
        <v>37135</v>
      </c>
      <c r="C83" s="31">
        <v>7426</v>
      </c>
      <c r="D83" s="63">
        <f>$C$102+$B$102*Table4[[#This Row],[Time]]</f>
        <v>7843.8593797049089</v>
      </c>
      <c r="E83" s="63">
        <f>Table4[[#This Row],[Sales]]-Table4[[#This Row],[Trend]]</f>
        <v>-417.85937970490886</v>
      </c>
      <c r="F83" s="63">
        <f>MEDIAN($E$23,$E$35,$E$47,$E$59,$E$71,$E$83,$E$95)</f>
        <v>-54.626317374284554</v>
      </c>
      <c r="G83" s="63">
        <f t="shared" si="2"/>
        <v>-61.940605239385526</v>
      </c>
      <c r="H83" s="63">
        <f>Table4[[#This Row],[Sales]]-(Table4[[#This Row],[Trend]]+Table4[[#This Row],[Seasonality Corre]])</f>
        <v>-355.91877446552371</v>
      </c>
      <c r="I83" s="63">
        <f>Table4[[#This Row],[Trend]]+Table4[[#This Row],[Seasonality Corre]]+0</f>
        <v>7781.9187744655237</v>
      </c>
      <c r="J83" s="63">
        <f>Table4[[#This Row],[Sales]]-Table4[[#This Row],[AdditiveDecomFit]]</f>
        <v>-355.91877446552371</v>
      </c>
      <c r="K83" s="63">
        <f>Table4[[#This Row],[Sales]]-Table4[[#This Row],[Seasonality Corre]]</f>
        <v>7487.9406052393851</v>
      </c>
      <c r="L83" s="63">
        <f>Table4[[#This Row],[Trend]]+Table4[[#This Row],[Seasonality Corre]]</f>
        <v>7781.9187744655237</v>
      </c>
      <c r="M83" s="63">
        <f>Table4[[#This Row],[Forecasted sales]]-Table4[[#This Row],[Sales]]</f>
        <v>355.91877446552371</v>
      </c>
      <c r="N83" s="63">
        <f>Table4[[#This Row],[Seasonally Adjusted Monthly Sales]]-Table4[[#This Row],[Sales]]</f>
        <v>61.94060523938515</v>
      </c>
      <c r="O83" s="63">
        <f>ABS(Table4[[#This Row],[Sales]]-Table4[[#This Row],[Forecasted sales]])</f>
        <v>355.91877446552371</v>
      </c>
      <c r="P83" s="63">
        <f>ABS(Table4[Error])/Table4[Sales]</f>
        <v>4.7928733431931554E-2</v>
      </c>
    </row>
    <row r="84" spans="1:16" x14ac:dyDescent="0.25">
      <c r="A84" s="31">
        <v>70</v>
      </c>
      <c r="B84" s="32">
        <v>37165</v>
      </c>
      <c r="C84" s="31">
        <v>7736</v>
      </c>
      <c r="D84" s="63">
        <f>$C$102+$B$102*Table4[[#This Row],[Time]]</f>
        <v>7876.2965974104191</v>
      </c>
      <c r="E84" s="63">
        <f>Table4[[#This Row],[Sales]]-Table4[[#This Row],[Trend]]</f>
        <v>-140.29659741041905</v>
      </c>
      <c r="F84" s="63">
        <f>MEDIAN($E$24,$E$36,$E$48,$E$60,$E$72,$E$84)</f>
        <v>154.81315868714273</v>
      </c>
      <c r="G84" s="63">
        <f t="shared" si="2"/>
        <v>147.49887082204177</v>
      </c>
      <c r="H84" s="63">
        <f>Table4[[#This Row],[Sales]]-(Table4[[#This Row],[Trend]]+Table4[[#This Row],[Seasonality Corre]])</f>
        <v>-287.79546823246073</v>
      </c>
      <c r="I84" s="63">
        <f>Table4[[#This Row],[Trend]]+Table4[[#This Row],[Seasonality Corre]]+0</f>
        <v>8023.7954682324607</v>
      </c>
      <c r="J84" s="63">
        <f>Table4[[#This Row],[Sales]]-Table4[[#This Row],[AdditiveDecomFit]]</f>
        <v>-287.79546823246073</v>
      </c>
      <c r="K84" s="63">
        <f>Table4[[#This Row],[Sales]]-Table4[[#This Row],[Seasonality Corre]]</f>
        <v>7588.5011291779583</v>
      </c>
      <c r="L84" s="63">
        <f>Table4[[#This Row],[Trend]]+Table4[[#This Row],[Seasonality Corre]]</f>
        <v>8023.7954682324607</v>
      </c>
      <c r="M84" s="63">
        <f>Table4[[#This Row],[Forecasted sales]]-Table4[[#This Row],[Sales]]</f>
        <v>287.79546823246073</v>
      </c>
      <c r="N84" s="63">
        <f>Table4[[#This Row],[Seasonally Adjusted Monthly Sales]]-Table4[[#This Row],[Sales]]</f>
        <v>-147.49887082204168</v>
      </c>
      <c r="O84" s="63">
        <f>ABS(Table4[[#This Row],[Sales]]-Table4[[#This Row],[Forecasted sales]])</f>
        <v>287.79546823246073</v>
      </c>
      <c r="P84" s="63">
        <f>ABS(Table4[Error])/Table4[Sales]</f>
        <v>3.720210292560247E-2</v>
      </c>
    </row>
    <row r="85" spans="1:16" x14ac:dyDescent="0.25">
      <c r="A85" s="31">
        <v>71</v>
      </c>
      <c r="B85" s="32">
        <v>37196</v>
      </c>
      <c r="C85" s="31">
        <v>8483</v>
      </c>
      <c r="D85" s="63">
        <f>$C$102+$B$102*Table4[[#This Row],[Time]]</f>
        <v>7908.7338151159292</v>
      </c>
      <c r="E85" s="63">
        <f>Table4[[#This Row],[Sales]]-Table4[[#This Row],[Trend]]</f>
        <v>574.26618488407075</v>
      </c>
      <c r="F85" s="63">
        <f>MEDIAN($E$25,$E$37,$E$49,$E$61,$E$73,$E$85)</f>
        <v>607.1293285155075</v>
      </c>
      <c r="G85" s="63">
        <f t="shared" si="2"/>
        <v>599.81504065040656</v>
      </c>
      <c r="H85" s="63">
        <f>Table4[[#This Row],[Sales]]-(Table4[[#This Row],[Trend]]+Table4[[#This Row],[Seasonality Corre]])</f>
        <v>-25.548855766335691</v>
      </c>
      <c r="I85" s="63">
        <f>Table4[[#This Row],[Trend]]+Table4[[#This Row],[Seasonality Corre]]+0</f>
        <v>8508.5488557663357</v>
      </c>
      <c r="J85" s="63">
        <f>Table4[[#This Row],[Sales]]-Table4[[#This Row],[AdditiveDecomFit]]</f>
        <v>-25.548855766335691</v>
      </c>
      <c r="K85" s="63">
        <f>Table4[[#This Row],[Sales]]-Table4[[#This Row],[Seasonality Corre]]</f>
        <v>7883.1849593495936</v>
      </c>
      <c r="L85" s="63">
        <f>Table4[[#This Row],[Trend]]+Table4[[#This Row],[Seasonality Corre]]</f>
        <v>8508.5488557663357</v>
      </c>
      <c r="M85" s="63">
        <f>Table4[[#This Row],[Forecasted sales]]-Table4[[#This Row],[Sales]]</f>
        <v>25.548855766335691</v>
      </c>
      <c r="N85" s="63">
        <f>Table4[[#This Row],[Seasonally Adjusted Monthly Sales]]-Table4[[#This Row],[Sales]]</f>
        <v>-599.81504065040644</v>
      </c>
      <c r="O85" s="63">
        <f>ABS(Table4[[#This Row],[Sales]]-Table4[[#This Row],[Forecasted sales]])</f>
        <v>25.548855766335691</v>
      </c>
      <c r="P85" s="63">
        <f>ABS(Table4[Error])/Table4[Sales]</f>
        <v>3.0117712797755147E-3</v>
      </c>
    </row>
    <row r="86" spans="1:16" x14ac:dyDescent="0.25">
      <c r="A86" s="31">
        <v>72</v>
      </c>
      <c r="B86" s="32">
        <v>37226</v>
      </c>
      <c r="C86" s="31">
        <v>9329</v>
      </c>
      <c r="D86" s="63">
        <f>$C$102+$B$102*Table4[[#This Row],[Time]]</f>
        <v>7941.1710328214394</v>
      </c>
      <c r="E86" s="63">
        <f>Table4[[#This Row],[Sales]]-Table4[[#This Row],[Trend]]</f>
        <v>1387.8289671785606</v>
      </c>
      <c r="F86" s="63">
        <f>MEDIAN($E$26,$E$38,$E$50,$E$62,$E$74,$E$86)</f>
        <v>1268.1921108099968</v>
      </c>
      <c r="G86" s="63">
        <f t="shared" si="2"/>
        <v>1260.8778229448958</v>
      </c>
      <c r="H86" s="63">
        <f>Table4[[#This Row],[Sales]]-(Table4[[#This Row],[Trend]]+Table4[[#This Row],[Seasonality Corre]])</f>
        <v>126.95114423366431</v>
      </c>
      <c r="I86" s="63">
        <f>Table4[[#This Row],[Trend]]+Table4[[#This Row],[Seasonality Corre]]+0</f>
        <v>9202.0488557663357</v>
      </c>
      <c r="J86" s="63">
        <f>Table4[[#This Row],[Sales]]-Table4[[#This Row],[AdditiveDecomFit]]</f>
        <v>126.95114423366431</v>
      </c>
      <c r="K86" s="63">
        <f>Table4[[#This Row],[Sales]]-Table4[[#This Row],[Seasonality Corre]]</f>
        <v>8068.1221770551037</v>
      </c>
      <c r="L86" s="63">
        <f>Table4[[#This Row],[Trend]]+Table4[[#This Row],[Seasonality Corre]]</f>
        <v>9202.0488557663357</v>
      </c>
      <c r="M86" s="63">
        <f>Table4[[#This Row],[Forecasted sales]]-Table4[[#This Row],[Sales]]</f>
        <v>-126.95114423366431</v>
      </c>
      <c r="N86" s="63">
        <f>Table4[[#This Row],[Seasonally Adjusted Monthly Sales]]-Table4[[#This Row],[Sales]]</f>
        <v>-1260.8778229448963</v>
      </c>
      <c r="O86" s="63">
        <f>ABS(Table4[[#This Row],[Sales]]-Table4[[#This Row],[Forecasted sales]])</f>
        <v>126.95114423366431</v>
      </c>
      <c r="P86" s="63">
        <f>ABS(Table4[Error])/Table4[Sales]</f>
        <v>1.3608226415871403E-2</v>
      </c>
    </row>
    <row r="87" spans="1:16" x14ac:dyDescent="0.25">
      <c r="A87" s="31">
        <v>73</v>
      </c>
      <c r="B87" s="32">
        <v>37257</v>
      </c>
      <c r="C87" s="31">
        <v>7120</v>
      </c>
      <c r="D87" s="63">
        <f>$C$102+$B$102*Table4[[#This Row],[Time]]</f>
        <v>7973.6082505269496</v>
      </c>
      <c r="E87" s="63">
        <f>Table4[[#This Row],[Sales]]-Table4[[#This Row],[Trend]]</f>
        <v>-853.60825052694963</v>
      </c>
      <c r="F87" s="63">
        <f>MEDIAN($E$15,$E$27,$E$39,$E$51,$E$63,$E$75,$E$87)</f>
        <v>-611.37518819632623</v>
      </c>
      <c r="G87" s="63">
        <f t="shared" si="2"/>
        <v>-618.68947606142717</v>
      </c>
      <c r="H87" s="63">
        <f>Table4[[#This Row],[Sales]]-(Table4[[#This Row],[Trend]]+Table4[[#This Row],[Seasonality Corre]])</f>
        <v>-234.9187744655228</v>
      </c>
      <c r="I87" s="63">
        <f>Table4[[#This Row],[Trend]]+Table4[[#This Row],[Seasonality Corre]]+0</f>
        <v>7354.9187744655228</v>
      </c>
      <c r="J87" s="63">
        <f>Table4[[#This Row],[Sales]]-Table4[[#This Row],[AdditiveDecomFit]]</f>
        <v>-234.9187744655228</v>
      </c>
      <c r="K87" s="63">
        <f>Table4[[#This Row],[Sales]]-Table4[[#This Row],[Seasonality Corre]]</f>
        <v>7738.6894760614268</v>
      </c>
      <c r="L87" s="63">
        <f>Table4[[#This Row],[Trend]]+Table4[[#This Row],[Seasonality Corre]]</f>
        <v>7354.9187744655228</v>
      </c>
      <c r="M87" s="63">
        <f>Table4[[#This Row],[Forecasted sales]]-Table4[[#This Row],[Sales]]</f>
        <v>234.9187744655228</v>
      </c>
      <c r="N87" s="63">
        <f>Table4[[#This Row],[Seasonally Adjusted Monthly Sales]]-Table4[[#This Row],[Sales]]</f>
        <v>618.68947606142683</v>
      </c>
      <c r="O87" s="63">
        <f>ABS(Table4[[#This Row],[Sales]]-Table4[[#This Row],[Forecasted sales]])</f>
        <v>234.9187744655228</v>
      </c>
      <c r="P87" s="63">
        <f>ABS(Table4[Error])/Table4[Sales]</f>
        <v>3.2994209896843089E-2</v>
      </c>
    </row>
    <row r="88" spans="1:16" x14ac:dyDescent="0.25">
      <c r="A88" s="31">
        <v>74</v>
      </c>
      <c r="B88" s="32">
        <v>37288</v>
      </c>
      <c r="C88" s="31">
        <v>7124</v>
      </c>
      <c r="D88" s="63">
        <f>$C$102+$B$102*Table4[[#This Row],[Time]]</f>
        <v>8006.0454682324607</v>
      </c>
      <c r="E88" s="63">
        <f>Table4[[#This Row],[Sales]]-Table4[[#This Row],[Trend]]</f>
        <v>-882.04546823246073</v>
      </c>
      <c r="F88" s="63">
        <f>MEDIAN($E$16,$E$28,$E$40,$E$52,$E$64,$E$76,$E$88)</f>
        <v>-666.81240590183643</v>
      </c>
      <c r="G88" s="63">
        <f t="shared" si="2"/>
        <v>-674.12669376693736</v>
      </c>
      <c r="H88" s="63">
        <f>Table4[[#This Row],[Sales]]-(Table4[[#This Row],[Trend]]+Table4[[#This Row],[Seasonality Corre]])</f>
        <v>-207.91877446552371</v>
      </c>
      <c r="I88" s="63">
        <f>Table4[[#This Row],[Trend]]+Table4[[#This Row],[Seasonality Corre]]+0</f>
        <v>7331.9187744655237</v>
      </c>
      <c r="J88" s="63">
        <f>Table4[[#This Row],[Sales]]-Table4[[#This Row],[AdditiveDecomFit]]</f>
        <v>-207.91877446552371</v>
      </c>
      <c r="K88" s="63">
        <f>Table4[[#This Row],[Sales]]-Table4[[#This Row],[Seasonality Corre]]</f>
        <v>7798.126693766937</v>
      </c>
      <c r="L88" s="63">
        <f>Table4[[#This Row],[Trend]]+Table4[[#This Row],[Seasonality Corre]]</f>
        <v>7331.9187744655237</v>
      </c>
      <c r="M88" s="63">
        <f>Table4[[#This Row],[Forecasted sales]]-Table4[[#This Row],[Sales]]</f>
        <v>207.91877446552371</v>
      </c>
      <c r="N88" s="63">
        <f>Table4[[#This Row],[Seasonally Adjusted Monthly Sales]]-Table4[[#This Row],[Sales]]</f>
        <v>674.12669376693702</v>
      </c>
      <c r="O88" s="63">
        <f>ABS(Table4[[#This Row],[Sales]]-Table4[[#This Row],[Forecasted sales]])</f>
        <v>207.91877446552371</v>
      </c>
      <c r="P88" s="63">
        <f>ABS(Table4[Error])/Table4[Sales]</f>
        <v>2.9185678616721465E-2</v>
      </c>
    </row>
    <row r="89" spans="1:16" x14ac:dyDescent="0.25">
      <c r="A89" s="31">
        <v>75</v>
      </c>
      <c r="B89" s="32">
        <v>37316</v>
      </c>
      <c r="C89" s="31">
        <v>7817</v>
      </c>
      <c r="D89" s="63">
        <f>$C$102+$B$102*Table4[[#This Row],[Time]]</f>
        <v>8038.4826859379709</v>
      </c>
      <c r="E89" s="63">
        <f>Table4[[#This Row],[Sales]]-Table4[[#This Row],[Trend]]</f>
        <v>-221.48268593797093</v>
      </c>
      <c r="F89" s="63">
        <f>MEDIAN($E$17,$E$29,$E$41,$E$53,$E$65,$E$77,$E$89)</f>
        <v>-139.49623607347166</v>
      </c>
      <c r="G89" s="63">
        <f t="shared" si="2"/>
        <v>-146.81052393857263</v>
      </c>
      <c r="H89" s="63">
        <f>Table4[[#This Row],[Sales]]-(Table4[[#This Row],[Trend]]+Table4[[#This Row],[Seasonality Corre]])</f>
        <v>-74.672161999398668</v>
      </c>
      <c r="I89" s="63">
        <f>Table4[[#This Row],[Trend]]+Table4[[#This Row],[Seasonality Corre]]+0</f>
        <v>7891.6721619993987</v>
      </c>
      <c r="J89" s="63">
        <f>Table4[[#This Row],[Sales]]-Table4[[#This Row],[AdditiveDecomFit]]</f>
        <v>-74.672161999398668</v>
      </c>
      <c r="K89" s="63">
        <f>Table4[[#This Row],[Sales]]-Table4[[#This Row],[Seasonality Corre]]</f>
        <v>7963.8105239385723</v>
      </c>
      <c r="L89" s="63">
        <f>Table4[[#This Row],[Trend]]+Table4[[#This Row],[Seasonality Corre]]</f>
        <v>7891.6721619993987</v>
      </c>
      <c r="M89" s="63">
        <f>Table4[[#This Row],[Forecasted sales]]-Table4[[#This Row],[Sales]]</f>
        <v>74.672161999398668</v>
      </c>
      <c r="N89" s="63">
        <f>Table4[[#This Row],[Seasonally Adjusted Monthly Sales]]-Table4[[#This Row],[Sales]]</f>
        <v>146.81052393857226</v>
      </c>
      <c r="O89" s="63">
        <f>ABS(Table4[[#This Row],[Sales]]-Table4[[#This Row],[Forecasted sales]])</f>
        <v>74.672161999398668</v>
      </c>
      <c r="P89" s="63">
        <f>ABS(Table4[Error])/Table4[Sales]</f>
        <v>9.5525344760648157E-3</v>
      </c>
    </row>
    <row r="90" spans="1:16" x14ac:dyDescent="0.25">
      <c r="A90" s="31">
        <v>76</v>
      </c>
      <c r="B90" s="32">
        <v>37347</v>
      </c>
      <c r="C90" s="31">
        <v>7538</v>
      </c>
      <c r="D90" s="63">
        <f>$C$102+$B$102*Table4[[#This Row],[Time]]</f>
        <v>8070.9199036434811</v>
      </c>
      <c r="E90" s="63">
        <f>Table4[[#This Row],[Sales]]-Table4[[#This Row],[Trend]]</f>
        <v>-532.91990364348112</v>
      </c>
      <c r="F90" s="63">
        <f>MEDIAN($E$18,$E$30,$E$42,$E$54,$E$66,$E$78,$E$90)</f>
        <v>-356.68684131285772</v>
      </c>
      <c r="G90" s="63">
        <f t="shared" si="2"/>
        <v>-364.00112917795872</v>
      </c>
      <c r="H90" s="63">
        <f>Table4[[#This Row],[Sales]]-(Table4[[#This Row],[Trend]]+Table4[[#This Row],[Seasonality Corre]])</f>
        <v>-168.9187744655228</v>
      </c>
      <c r="I90" s="63">
        <f>Table4[[#This Row],[Trend]]+Table4[[#This Row],[Seasonality Corre]]+0</f>
        <v>7706.9187744655228</v>
      </c>
      <c r="J90" s="63">
        <f>Table4[[#This Row],[Sales]]-Table4[[#This Row],[AdditiveDecomFit]]</f>
        <v>-168.9187744655228</v>
      </c>
      <c r="K90" s="63">
        <f>Table4[[#This Row],[Sales]]-Table4[[#This Row],[Seasonality Corre]]</f>
        <v>7902.0011291779583</v>
      </c>
      <c r="L90" s="63">
        <f>Table4[[#This Row],[Trend]]+Table4[[#This Row],[Seasonality Corre]]</f>
        <v>7706.9187744655228</v>
      </c>
      <c r="M90" s="63">
        <f>Table4[[#This Row],[Forecasted sales]]-Table4[[#This Row],[Sales]]</f>
        <v>168.9187744655228</v>
      </c>
      <c r="N90" s="63">
        <f>Table4[[#This Row],[Seasonally Adjusted Monthly Sales]]-Table4[[#This Row],[Sales]]</f>
        <v>364.00112917795832</v>
      </c>
      <c r="O90" s="63">
        <f>ABS(Table4[[#This Row],[Sales]]-Table4[[#This Row],[Forecasted sales]])</f>
        <v>168.9187744655228</v>
      </c>
      <c r="P90" s="63">
        <f>ABS(Table4[Error])/Table4[Sales]</f>
        <v>2.240896450855967E-2</v>
      </c>
    </row>
    <row r="91" spans="1:16" x14ac:dyDescent="0.25">
      <c r="A91" s="31">
        <v>77</v>
      </c>
      <c r="B91" s="32">
        <v>37377</v>
      </c>
      <c r="C91" s="31">
        <v>7921</v>
      </c>
      <c r="D91" s="63">
        <f>$C$102+$B$102*Table4[[#This Row],[Time]]</f>
        <v>8103.3571213489922</v>
      </c>
      <c r="E91" s="63">
        <f>Table4[[#This Row],[Sales]]-Table4[[#This Row],[Trend]]</f>
        <v>-182.35712134899222</v>
      </c>
      <c r="F91" s="63">
        <f>MEDIAN($E$19,$E$31,$E$43,$E$55,$E$67,$E$79,$E$91)</f>
        <v>-50.124059018367916</v>
      </c>
      <c r="G91" s="63">
        <f t="shared" si="2"/>
        <v>-57.438346883468888</v>
      </c>
      <c r="H91" s="63">
        <f>Table4[[#This Row],[Sales]]-(Table4[[#This Row],[Trend]]+Table4[[#This Row],[Seasonality Corre]])</f>
        <v>-124.91877446552371</v>
      </c>
      <c r="I91" s="63">
        <f>Table4[[#This Row],[Trend]]+Table4[[#This Row],[Seasonality Corre]]+0</f>
        <v>8045.9187744655237</v>
      </c>
      <c r="J91" s="63">
        <f>Table4[[#This Row],[Sales]]-Table4[[#This Row],[AdditiveDecomFit]]</f>
        <v>-124.91877446552371</v>
      </c>
      <c r="K91" s="63">
        <f>Table4[[#This Row],[Sales]]-Table4[[#This Row],[Seasonality Corre]]</f>
        <v>7978.4383468834685</v>
      </c>
      <c r="L91" s="63">
        <f>Table4[[#This Row],[Trend]]+Table4[[#This Row],[Seasonality Corre]]</f>
        <v>8045.9187744655237</v>
      </c>
      <c r="M91" s="63">
        <f>Table4[[#This Row],[Forecasted sales]]-Table4[[#This Row],[Sales]]</f>
        <v>124.91877446552371</v>
      </c>
      <c r="N91" s="63">
        <f>Table4[[#This Row],[Seasonally Adjusted Monthly Sales]]-Table4[[#This Row],[Sales]]</f>
        <v>57.438346883468512</v>
      </c>
      <c r="O91" s="63">
        <f>ABS(Table4[[#This Row],[Sales]]-Table4[[#This Row],[Forecasted sales]])</f>
        <v>124.91877446552371</v>
      </c>
      <c r="P91" s="63">
        <f>ABS(Table4[Error])/Table4[Sales]</f>
        <v>1.5770581298513282E-2</v>
      </c>
    </row>
    <row r="92" spans="1:16" x14ac:dyDescent="0.25">
      <c r="A92" s="31">
        <v>78</v>
      </c>
      <c r="B92" s="32">
        <v>37408</v>
      </c>
      <c r="C92" s="31">
        <v>7757</v>
      </c>
      <c r="D92" s="63">
        <f>$C$102+$B$102*Table4[[#This Row],[Time]]</f>
        <v>8135.7943390545024</v>
      </c>
      <c r="E92" s="63">
        <f>Table4[[#This Row],[Sales]]-Table4[[#This Row],[Trend]]</f>
        <v>-378.79433905450242</v>
      </c>
      <c r="F92" s="63">
        <f>MEDIAN($E$20,$E$32,$E$44,$E$56,$E$68,$E$80,$E$92)</f>
        <v>-171.80788919000315</v>
      </c>
      <c r="G92" s="63">
        <f t="shared" si="2"/>
        <v>-179.12217705510412</v>
      </c>
      <c r="H92" s="63">
        <f>Table4[[#This Row],[Sales]]-(Table4[[#This Row],[Trend]]+Table4[[#This Row],[Seasonality Corre]])</f>
        <v>-199.67216199939867</v>
      </c>
      <c r="I92" s="63">
        <f>Table4[[#This Row],[Trend]]+Table4[[#This Row],[Seasonality Corre]]+0</f>
        <v>7956.6721619993987</v>
      </c>
      <c r="J92" s="63">
        <f>Table4[[#This Row],[Sales]]-Table4[[#This Row],[AdditiveDecomFit]]</f>
        <v>-199.67216199939867</v>
      </c>
      <c r="K92" s="63">
        <f>Table4[[#This Row],[Sales]]-Table4[[#This Row],[Seasonality Corre]]</f>
        <v>7936.1221770551037</v>
      </c>
      <c r="L92" s="63">
        <f>Table4[[#This Row],[Trend]]+Table4[[#This Row],[Seasonality Corre]]</f>
        <v>7956.6721619993987</v>
      </c>
      <c r="M92" s="63">
        <f>Table4[[#This Row],[Forecasted sales]]-Table4[[#This Row],[Sales]]</f>
        <v>199.67216199939867</v>
      </c>
      <c r="N92" s="63">
        <f>Table4[[#This Row],[Seasonally Adjusted Monthly Sales]]-Table4[[#This Row],[Sales]]</f>
        <v>179.12217705510375</v>
      </c>
      <c r="O92" s="63">
        <f>ABS(Table4[[#This Row],[Sales]]-Table4[[#This Row],[Forecasted sales]])</f>
        <v>199.67216199939867</v>
      </c>
      <c r="P92" s="63">
        <f>ABS(Table4[Error])/Table4[Sales]</f>
        <v>2.5740900090163551E-2</v>
      </c>
    </row>
    <row r="93" spans="1:16" x14ac:dyDescent="0.25">
      <c r="A93" s="31">
        <v>79</v>
      </c>
      <c r="B93" s="32">
        <v>37438</v>
      </c>
      <c r="C93" s="31">
        <v>7816</v>
      </c>
      <c r="D93" s="63">
        <f>$C$102+$B$102*Table4[[#This Row],[Time]]</f>
        <v>8168.2315567600126</v>
      </c>
      <c r="E93" s="63">
        <f>Table4[[#This Row],[Sales]]-Table4[[#This Row],[Trend]]</f>
        <v>-352.23155676001261</v>
      </c>
      <c r="F93" s="63">
        <f>MEDIAN($E$21,$E$33,$E$45,$E$57,$E$69,$E$81,$E$93)</f>
        <v>-66.245106895513345</v>
      </c>
      <c r="G93" s="63">
        <f t="shared" si="2"/>
        <v>-73.559394760614325</v>
      </c>
      <c r="H93" s="63">
        <f>Table4[[#This Row],[Sales]]-(Table4[[#This Row],[Trend]]+Table4[[#This Row],[Seasonality Corre]])</f>
        <v>-278.67216199939867</v>
      </c>
      <c r="I93" s="63">
        <f>Table4[[#This Row],[Trend]]+Table4[[#This Row],[Seasonality Corre]]+0</f>
        <v>8094.6721619993987</v>
      </c>
      <c r="J93" s="63">
        <f>Table4[[#This Row],[Sales]]-Table4[[#This Row],[AdditiveDecomFit]]</f>
        <v>-278.67216199939867</v>
      </c>
      <c r="K93" s="63">
        <f>Table4[[#This Row],[Sales]]-Table4[[#This Row],[Seasonality Corre]]</f>
        <v>7889.5593947606139</v>
      </c>
      <c r="L93" s="63">
        <f>Table4[[#This Row],[Trend]]+Table4[[#This Row],[Seasonality Corre]]</f>
        <v>8094.6721619993987</v>
      </c>
      <c r="M93" s="63">
        <f>Table4[[#This Row],[Forecasted sales]]-Table4[[#This Row],[Sales]]</f>
        <v>278.67216199939867</v>
      </c>
      <c r="N93" s="63">
        <f>Table4[[#This Row],[Seasonally Adjusted Monthly Sales]]-Table4[[#This Row],[Sales]]</f>
        <v>73.559394760613941</v>
      </c>
      <c r="O93" s="63">
        <f>ABS(Table4[[#This Row],[Sales]]-Table4[[#This Row],[Forecasted sales]])</f>
        <v>278.67216199939867</v>
      </c>
      <c r="P93" s="63">
        <f>ABS(Table4[Error])/Table4[Sales]</f>
        <v>3.5654063715378541E-2</v>
      </c>
    </row>
    <row r="94" spans="1:16" x14ac:dyDescent="0.25">
      <c r="A94" s="31">
        <v>80</v>
      </c>
      <c r="B94" s="32">
        <v>37469</v>
      </c>
      <c r="C94" s="31">
        <v>8208</v>
      </c>
      <c r="D94" s="63">
        <f>$C$102+$B$102*Table4[[#This Row],[Time]]</f>
        <v>8200.6687744655228</v>
      </c>
      <c r="E94" s="63">
        <f>Table4[[#This Row],[Sales]]-Table4[[#This Row],[Trend]]</f>
        <v>7.3312255344771984</v>
      </c>
      <c r="F94" s="63">
        <f>MEDIAN($E$22,$E$34,$E$46,$E$58,$E$70,$E$82,$E$94)</f>
        <v>174.81090033122564</v>
      </c>
      <c r="G94" s="63">
        <f t="shared" si="2"/>
        <v>167.49661246612467</v>
      </c>
      <c r="H94" s="63">
        <f>Table4[[#This Row],[Sales]]-(Table4[[#This Row],[Trend]]+Table4[[#This Row],[Seasonality Corre]])</f>
        <v>-160.16538693164694</v>
      </c>
      <c r="I94" s="63">
        <f>Table4[[#This Row],[Trend]]+Table4[[#This Row],[Seasonality Corre]]+0</f>
        <v>8368.1653869316469</v>
      </c>
      <c r="J94" s="63">
        <f>Table4[[#This Row],[Sales]]-Table4[[#This Row],[AdditiveDecomFit]]</f>
        <v>-160.16538693164694</v>
      </c>
      <c r="K94" s="63">
        <f>Table4[[#This Row],[Sales]]-Table4[[#This Row],[Seasonality Corre]]</f>
        <v>8040.503387533875</v>
      </c>
      <c r="L94" s="63">
        <f>Table4[[#This Row],[Trend]]+Table4[[#This Row],[Seasonality Corre]]</f>
        <v>8368.1653869316469</v>
      </c>
      <c r="M94" s="63">
        <f>Table4[[#This Row],[Forecasted sales]]-Table4[[#This Row],[Sales]]</f>
        <v>160.16538693164694</v>
      </c>
      <c r="N94" s="63">
        <f>Table4[[#This Row],[Seasonally Adjusted Monthly Sales]]-Table4[[#This Row],[Sales]]</f>
        <v>-167.49661246612504</v>
      </c>
      <c r="O94" s="63">
        <f>ABS(Table4[[#This Row],[Sales]]-Table4[[#This Row],[Forecasted sales]])</f>
        <v>160.16538693164694</v>
      </c>
      <c r="P94" s="63">
        <f>ABS(Table4[Error])/Table4[Sales]</f>
        <v>1.9513326867890708E-2</v>
      </c>
    </row>
    <row r="95" spans="1:16" x14ac:dyDescent="0.25">
      <c r="A95" s="31">
        <v>81</v>
      </c>
      <c r="B95" s="32">
        <v>37500</v>
      </c>
      <c r="C95" s="31">
        <v>7828</v>
      </c>
      <c r="D95" s="63">
        <f>$C$102+$B$102*Table4[[#This Row],[Time]]</f>
        <v>8233.105992171033</v>
      </c>
      <c r="E95" s="63">
        <f>Table4[[#This Row],[Sales]]-Table4[[#This Row],[Trend]]</f>
        <v>-405.10599217103299</v>
      </c>
      <c r="F95" s="63">
        <f>MEDIAN($E$23,$E$35,$E$47,$E$59,$E$71,$E$83,$E$95)</f>
        <v>-54.626317374284554</v>
      </c>
      <c r="G95" s="63">
        <f t="shared" si="2"/>
        <v>-61.940605239385526</v>
      </c>
      <c r="H95" s="63">
        <f>Table4[[#This Row],[Sales]]-(Table4[[#This Row],[Trend]]+Table4[[#This Row],[Seasonality Corre]])</f>
        <v>-343.16538693164784</v>
      </c>
      <c r="I95" s="63">
        <f>Table4[[#This Row],[Trend]]+Table4[[#This Row],[Seasonality Corre]]+0</f>
        <v>8171.1653869316478</v>
      </c>
      <c r="J95" s="63">
        <f>Table4[[#This Row],[Sales]]-Table4[[#This Row],[AdditiveDecomFit]]</f>
        <v>-343.16538693164784</v>
      </c>
      <c r="K95" s="63">
        <f>Table4[[#This Row],[Sales]]-Table4[[#This Row],[Seasonality Corre]]</f>
        <v>7889.9406052393851</v>
      </c>
      <c r="L95" s="63">
        <f>Table4[[#This Row],[Trend]]+Table4[[#This Row],[Seasonality Corre]]</f>
        <v>8171.1653869316478</v>
      </c>
      <c r="M95" s="63">
        <f>Table4[[#This Row],[Forecasted sales]]-Table4[[#This Row],[Sales]]</f>
        <v>343.16538693164784</v>
      </c>
      <c r="N95" s="63">
        <f>Table4[[#This Row],[Seasonally Adjusted Monthly Sales]]-Table4[[#This Row],[Sales]]</f>
        <v>61.94060523938515</v>
      </c>
      <c r="O95" s="63">
        <f>ABS(Table4[[#This Row],[Sales]]-Table4[[#This Row],[Forecasted sales]])</f>
        <v>343.16538693164784</v>
      </c>
      <c r="P95" s="63">
        <f>ABS(Table4[Error])/Table4[Sales]</f>
        <v>4.3838194549265179E-2</v>
      </c>
    </row>
    <row r="96" spans="1:16" x14ac:dyDescent="0.25">
      <c r="A96" s="31">
        <v>82</v>
      </c>
      <c r="B96" s="106">
        <v>37530</v>
      </c>
    </row>
    <row r="101" spans="1:3" x14ac:dyDescent="0.25">
      <c r="B101" s="31" t="s">
        <v>51</v>
      </c>
      <c r="C101" s="31" t="s">
        <v>54</v>
      </c>
    </row>
    <row r="102" spans="1:3" x14ac:dyDescent="0.25">
      <c r="A102" s="31" t="s">
        <v>77</v>
      </c>
      <c r="B102" s="31">
        <f t="array" ref="B102:C102">LINEST(C15:C95, A15:A95)</f>
        <v>32.437217705510399</v>
      </c>
      <c r="C102" s="31">
        <v>5605.691358024691</v>
      </c>
    </row>
  </sheetData>
  <mergeCells count="1">
    <mergeCell ref="A10:R12"/>
  </mergeCells>
  <phoneticPr fontId="3" type="noConversion"/>
  <pageMargins left="0.7" right="0.7" top="0.75" bottom="0.75" header="0.3" footer="0.3"/>
  <pageSetup paperSize="9" orientation="portrait" horizontalDpi="4294967293"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Y E A A B Q S w M E F A A C A A g A 5 L x j U j o k A 0 a k A A A A 9 Q A A A B I A H A B D b 2 5 m a W c v U G F j a 2 F n Z S 5 4 b W w g o h g A K K A U A A A A A A A A A A A A A A A A A A A A A A A A A A A A h Y 9 B D o I w F E S v Q r q n r W i U k E 9 Z u J X E h G j c N q V C I 3 w M F M v d X H g k r y B G U X c u 5 8 1 b z N y v N 0 i G u v I u u u 1 M g z G Z U U 4 8 j a r J D R Y x 6 e 3 R D 0 k i Y C v V S R b a G 2 X s o q H L Y 1 J a e 4 4 Y c 8 5 R N 6 d N W 7 C A 8 x k 7 p J t M l b q W 5 C O b / 7 J v s L M S l S Y C 9 q 8 x I q D h i o a L J e X A J g a p w W 8 f j H O f 7 Q + E d V / Z v t V C o 7 / L g E 0 R 2 P u C e A B Q S w M E F A A C A A g A 5 L x j 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S 8 Y 1 L x / o Y e Q A E A A M M D A A A T A B w A R m 9 y b X V s Y X M v U 2 V j d G l v b j E u b S C i G A A o o B Q A A A A A A A A A A A A A A A A A A A A A A A A A A A C F k c 1 q w z A Q h O 8 G v 8 O i X m w w p s p / C L n U 7 a G X Q n G g h 5 C D k 2 4 b E 1 s K s l x i g t + 9 i g X J J l S p L 2 b 0 z Y 6 W U Y U b n U s B q f 3 z m e / 5 X r X N F H 7 C I l s X 2 I M 5 F K h 9 D 8 y X y l p t 0 J y 8 H D Z Y x E m t F A r 9 I d V u L e U u C I / L t 6 z E O b O T b N U u E y m 0 s a w i G / D A k m 0 m v k / h z R 6 Z S e q s 8 U J l o v q S q k x k U Z f i B K v A 3 h Y d j 8 y e c h a B N g Q 0 H n T b h u f M d F / k G q w J 1 g 0 8 Y 5 G X u U Z 1 u a C z W E d w s 0 Q E J L / z m U k 7 s D A X P T X n u I C B s b z X U m O q G 5 O a V D 9 h B O f 9 Y k 7 C 4 h 4 V f S o G V A y p G F E x p m J C x Z Q K / n i l r n b g V 0 v w P i O t 0 R L 4 P 0 9 x r 2 P y Q F 0 B r 0 K P B v F p r q X d 9 N y o 7 0 Y D N x q 6 0 c i N x m 4 0 c a O p G 3 X 1 u 9 i d P v i d Q v h N I 2 3 o e 7 n 4 + + F m v 1 B L A Q I t A B Q A A g A I A O S 8 Y 1 I 6 J A N G p A A A A P U A A A A S A A A A A A A A A A A A A A A A A A A A A A B D b 2 5 m a W c v U G F j a 2 F n Z S 5 4 b W x Q S w E C L Q A U A A I A C A D k v G N S D 8 r p q 6 Q A A A D p A A A A E w A A A A A A A A A A A A A A A A D w A A A A W 0 N v b n R l b n R f V H l w Z X N d L n h t b F B L A Q I t A B Q A A g A I A O S 8 Y 1 L x / o Y e Q A E A A M M D A A A T A A A A A A A A A A A A A A A A A O E B A A B G b 3 J t d W x h c y 9 T Z W N 0 a W 9 u M S 5 t U E s F B g A A A A A D A A M A w g A A A G 4 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8 Q A A A A A A A A 7 Q 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y X z I i I C 8 + P E V u d H J 5 I F R 5 c G U 9 I k Z p b G x l Z E N v b X B s Z X R l U m V z d W x 0 V G 9 X b 3 J r c 2 h l Z X Q i I F Z h b H V l P S J s M S I g L z 4 8 R W 5 0 c n k g V H l w Z T 0 i Q W R k Z W R U b 0 R h d G F N b 2 R l b C I g V m F s d W U 9 I m w w I i A v P j x F b n R y e S B U e X B l P S J G a W x s Q 2 9 1 b n Q i I F Z h b H V l P S J s N y I g L z 4 8 R W 5 0 c n k g V H l w Z T 0 i R m l s b E V y c m 9 y Q 2 9 k Z S I g V m F s d W U 9 I n N V b m t u b 3 d u I i A v P j x F b n R y e S B U e X B l P S J G a W x s R X J y b 3 J D b 3 V u d C I g V m F s d W U 9 I m w w I i A v P j x F b n R y e S B U e X B l P S J G a W x s T G F z d F V w Z G F 0 Z W Q i I F Z h b H V l P S J k M j A y M S 0 w M y 0 w M 1 Q x O D o w O T o w O S 4 x N D k 2 N z Y z W i I g L z 4 8 R W 5 0 c n k g V H l w Z T 0 i R m l s b E N v b H V t b l R 5 c G V z I i B W Y W x 1 Z T 0 i c 0 F 3 T U R B d 0 1 E Q X d N R E F 3 T U R B d z 0 9 I i A v P j x F b n R y e S B U e X B l P S J G a W x s Q 2 9 s d W 1 u T m F t Z X M i I F Z h b H V l P S J z W y Z x d W 9 0 O 0 N v b H V t b j E u M S Z x d W 9 0 O y w m c X V v d D t D b 2 x 1 b W 4 x L j I m c X V v d D s s J n F 1 b 3 Q 7 Q 2 9 s d W 1 u M S 4 z J n F 1 b 3 Q 7 L C Z x d W 9 0 O 0 N v b H V t b j E u N C Z x d W 9 0 O y w m c X V v d D t D b 2 x 1 b W 4 x L j U m c X V v d D s s J n F 1 b 3 Q 7 Q 2 9 s d W 1 u M S 4 2 J n F 1 b 3 Q 7 L C Z x d W 9 0 O 0 N v b H V t b j E u N y Z x d W 9 0 O y w m c X V v d D t D b 2 x 1 b W 4 x L j g m c X V v d D s s J n F 1 b 3 Q 7 Q 2 9 s d W 1 u M S 4 5 J n F 1 b 3 Q 7 L C Z x d W 9 0 O 0 N v b H V t b j E u M T A m c X V v d D s s J n F 1 b 3 Q 7 Q 2 9 s d W 1 u M S 4 x M S Z x d W 9 0 O y w m c X V v d D t D b 2 x 1 b W 4 x L j E y J n F 1 b 3 Q 7 L C Z x d W 9 0 O 0 N v b H V t b j E u M T M 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V G F i b G U y L 0 F 1 d G 9 S Z W 1 v d m V k Q 2 9 s d W 1 u c z E u e 0 N v b H V t b j E u M S w w f S Z x d W 9 0 O y w m c X V v d D t T Z W N 0 a W 9 u M S 9 U Y W J s Z T I v Q X V 0 b 1 J l b W 9 2 Z W R D b 2 x 1 b W 5 z M S 5 7 Q 2 9 s d W 1 u M S 4 y L D F 9 J n F 1 b 3 Q 7 L C Z x d W 9 0 O 1 N l Y 3 R p b 2 4 x L 1 R h Y m x l M i 9 B d X R v U m V t b 3 Z l Z E N v b H V t b n M x L n t D b 2 x 1 b W 4 x L j M s M n 0 m c X V v d D s s J n F 1 b 3 Q 7 U 2 V j d G l v b j E v V G F i b G U y L 0 F 1 d G 9 S Z W 1 v d m V k Q 2 9 s d W 1 u c z E u e 0 N v b H V t b j E u N C w z f S Z x d W 9 0 O y w m c X V v d D t T Z W N 0 a W 9 u M S 9 U Y W J s Z T I v Q X V 0 b 1 J l b W 9 2 Z W R D b 2 x 1 b W 5 z M S 5 7 Q 2 9 s d W 1 u M S 4 1 L D R 9 J n F 1 b 3 Q 7 L C Z x d W 9 0 O 1 N l Y 3 R p b 2 4 x L 1 R h Y m x l M i 9 B d X R v U m V t b 3 Z l Z E N v b H V t b n M x L n t D b 2 x 1 b W 4 x L j Y s N X 0 m c X V v d D s s J n F 1 b 3 Q 7 U 2 V j d G l v b j E v V G F i b G U y L 0 F 1 d G 9 S Z W 1 v d m V k Q 2 9 s d W 1 u c z E u e 0 N v b H V t b j E u N y w 2 f S Z x d W 9 0 O y w m c X V v d D t T Z W N 0 a W 9 u M S 9 U Y W J s Z T I v Q X V 0 b 1 J l b W 9 2 Z W R D b 2 x 1 b W 5 z M S 5 7 Q 2 9 s d W 1 u M S 4 4 L D d 9 J n F 1 b 3 Q 7 L C Z x d W 9 0 O 1 N l Y 3 R p b 2 4 x L 1 R h Y m x l M i 9 B d X R v U m V t b 3 Z l Z E N v b H V t b n M x L n t D b 2 x 1 b W 4 x L j k s O H 0 m c X V v d D s s J n F 1 b 3 Q 7 U 2 V j d G l v b j E v V G F i b G U y L 0 F 1 d G 9 S Z W 1 v d m V k Q 2 9 s d W 1 u c z E u e 0 N v b H V t b j E u M T A s O X 0 m c X V v d D s s J n F 1 b 3 Q 7 U 2 V j d G l v b j E v V G F i b G U y L 0 F 1 d G 9 S Z W 1 v d m V k Q 2 9 s d W 1 u c z E u e 0 N v b H V t b j E u M T E s M T B 9 J n F 1 b 3 Q 7 L C Z x d W 9 0 O 1 N l Y 3 R p b 2 4 x L 1 R h Y m x l M i 9 B d X R v U m V t b 3 Z l Z E N v b H V t b n M x L n t D b 2 x 1 b W 4 x L j E y L D E x f S Z x d W 9 0 O y w m c X V v d D t T Z W N 0 a W 9 u M S 9 U Y W J s Z T I v Q X V 0 b 1 J l b W 9 2 Z W R D b 2 x 1 b W 5 z M S 5 7 Q 2 9 s d W 1 u M S 4 x M y w x M n 0 m c X V v d D t d L C Z x d W 9 0 O 0 N v b H V t b k N v d W 5 0 J n F 1 b 3 Q 7 O j E z L C Z x d W 9 0 O 0 t l e U N v b H V t b k 5 h b W V z J n F 1 b 3 Q 7 O l t d L C Z x d W 9 0 O 0 N v b H V t b k l k Z W 5 0 a X R p Z X M m c X V v d D s 6 W y Z x d W 9 0 O 1 N l Y 3 R p b 2 4 x L 1 R h Y m x l M i 9 B d X R v U m V t b 3 Z l Z E N v b H V t b n M x L n t D b 2 x 1 b W 4 x L j E s M H 0 m c X V v d D s s J n F 1 b 3 Q 7 U 2 V j d G l v b j E v V G F i b G U y L 0 F 1 d G 9 S Z W 1 v d m V k Q 2 9 s d W 1 u c z E u e 0 N v b H V t b j E u M i w x f S Z x d W 9 0 O y w m c X V v d D t T Z W N 0 a W 9 u M S 9 U Y W J s Z T I v Q X V 0 b 1 J l b W 9 2 Z W R D b 2 x 1 b W 5 z M S 5 7 Q 2 9 s d W 1 u M S 4 z L D J 9 J n F 1 b 3 Q 7 L C Z x d W 9 0 O 1 N l Y 3 R p b 2 4 x L 1 R h Y m x l M i 9 B d X R v U m V t b 3 Z l Z E N v b H V t b n M x L n t D b 2 x 1 b W 4 x L j Q s M 3 0 m c X V v d D s s J n F 1 b 3 Q 7 U 2 V j d G l v b j E v V G F i b G U y L 0 F 1 d G 9 S Z W 1 v d m V k Q 2 9 s d W 1 u c z E u e 0 N v b H V t b j E u N S w 0 f S Z x d W 9 0 O y w m c X V v d D t T Z W N 0 a W 9 u M S 9 U Y W J s Z T I v Q X V 0 b 1 J l b W 9 2 Z W R D b 2 x 1 b W 5 z M S 5 7 Q 2 9 s d W 1 u M S 4 2 L D V 9 J n F 1 b 3 Q 7 L C Z x d W 9 0 O 1 N l Y 3 R p b 2 4 x L 1 R h Y m x l M i 9 B d X R v U m V t b 3 Z l Z E N v b H V t b n M x L n t D b 2 x 1 b W 4 x L j c s N n 0 m c X V v d D s s J n F 1 b 3 Q 7 U 2 V j d G l v b j E v V G F i b G U y L 0 F 1 d G 9 S Z W 1 v d m V k Q 2 9 s d W 1 u c z E u e 0 N v b H V t b j E u O C w 3 f S Z x d W 9 0 O y w m c X V v d D t T Z W N 0 a W 9 u M S 9 U Y W J s Z T I v Q X V 0 b 1 J l b W 9 2 Z W R D b 2 x 1 b W 5 z M S 5 7 Q 2 9 s d W 1 u M S 4 5 L D h 9 J n F 1 b 3 Q 7 L C Z x d W 9 0 O 1 N l Y 3 R p b 2 4 x L 1 R h Y m x l M i 9 B d X R v U m V t b 3 Z l Z E N v b H V t b n M x L n t D b 2 x 1 b W 4 x L j E w L D l 9 J n F 1 b 3 Q 7 L C Z x d W 9 0 O 1 N l Y 3 R p b 2 4 x L 1 R h Y m x l M i 9 B d X R v U m V t b 3 Z l Z E N v b H V t b n M x L n t D b 2 x 1 b W 4 x L j E x L D E w f S Z x d W 9 0 O y w m c X V v d D t T Z W N 0 a W 9 u M S 9 U Y W J s Z T I v Q X V 0 b 1 J l b W 9 2 Z W R D b 2 x 1 b W 5 z M S 5 7 Q 2 9 s d W 1 u M S 4 x M i w x M X 0 m c X V v d D s s J n F 1 b 3 Q 7 U 2 V j d G l v b j E v V G F i b G U y L 0 F 1 d G 9 S Z W 1 v d m V k Q 2 9 s d W 1 u c z E u e 0 N v b H V t b j E u M T M s M T J 9 J n F 1 b 3 Q 7 X S w m c X V v d D t S Z W x h d G l v b n N o a X B J b m Z v J n F 1 b 3 Q 7 O l t d f S 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0 N o Y W 5 n Z W Q l M j B U e X B l P C 9 J d G V t U G F 0 a D 4 8 L 0 l 0 Z W 1 M b 2 N h d G l v b j 4 8 U 3 R h Y m x l R W 5 0 c m l l c y A v P j w v S X R l b T 4 8 S X R l b T 4 8 S X R l b U x v Y 2 F 0 a W 9 u P j x J d G V t V H l w Z T 5 G b 3 J t d W x h P C 9 J d G V t V H l w Z T 4 8 S X R l b V B h d G g + U 2 V j d G l v b j E v V G F i b G U y L 1 N w b G l 0 J T I w Q 2 9 s d W 1 u J T I w Y n k l M j B E Z W x p b W l 0 Z X I 8 L 0 l 0 Z W 1 Q Y X R o P j w v S X R l b U x v Y 2 F 0 a W 9 u P j x T d G F i b G V F b n R y a W V z I C 8 + P C 9 J d G V t P j x J d G V t P j x J d G V t T G 9 j Y X R p b 2 4 + P E l 0 Z W 1 U e X B l P k Z v c m 1 1 b G E 8 L 0 l 0 Z W 1 U e X B l P j x J d G V t U G F 0 a D 5 T Z W N 0 a W 9 u M S 9 U Y W J s Z T I v Q 2 h h b m d l Z C U y M F R 5 c G U x P C 9 J d G V t U G F 0 a D 4 8 L 0 l 0 Z W 1 M b 2 N h d G l v b j 4 8 U 3 R h Y m x l R W 5 0 c m l l c y A v P j w v S X R l b T 4 8 L 0 l 0 Z W 1 z P j w v T G 9 j Y W x Q Y W N r Y W d l T W V 0 Y W R h d G F G a W x l P h Y A A A B Q S w U G A A A A A A A A A A A A A A A A A A A A A A A A 2 g A A A A E A A A D Q j J 3 f A R X R E Y x 6 A M B P w p f r A Q A A A M m + g J 2 i Z y d I k A 7 h u 2 t p f R U A A A A A A g A A A A A A A 2 Y A A M A A A A A Q A A A A Y 2 m L + Q T 7 s R B Z Y h W 6 C l w d w A A A A A A E g A A A o A A A A B A A A A B R P c 0 / f P a O n M S o H R Y Z 6 R k h U A A A A A + 1 c I R U F l 4 / Z Q y D V 1 V v I 7 x a 0 l T 9 a W M + f U z 4 0 F a t 3 K X f z k L h b 4 2 a R W c L v m 7 r n Q u f y Q p k Y d L N B Q J c M r 4 H V 7 7 M + 1 p Z S v Z 7 H t s q r c V U q P 9 i q 7 f d F A A A A C Y c k W U q d u 9 f h u b M V X z x l g U z K S P P < / D a t a M a s h u p > 
</file>

<file path=customXml/itemProps1.xml><?xml version="1.0" encoding="utf-8"?>
<ds:datastoreItem xmlns:ds="http://schemas.openxmlformats.org/officeDocument/2006/customXml" ds:itemID="{FBDE33A5-48B3-491A-873C-1227C6E71E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Linear Regression</vt:lpstr>
      <vt:lpstr>Time Series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Laxman, Srevats</dc:creator>
  <cp:lastModifiedBy>Admin Pc</cp:lastModifiedBy>
  <dcterms:created xsi:type="dcterms:W3CDTF">2013-12-11T16:27:29Z</dcterms:created>
  <dcterms:modified xsi:type="dcterms:W3CDTF">2021-03-14T13:33:51Z</dcterms:modified>
</cp:coreProperties>
</file>