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4519"/>
</workbook>
</file>

<file path=xl/calcChain.xml><?xml version="1.0" encoding="utf-8"?>
<calcChain xmlns="http://schemas.openxmlformats.org/spreadsheetml/2006/main">
  <c r="C2" i="12"/>
  <c r="C1"/>
  <c r="I4" i="10"/>
  <c r="D4"/>
  <c r="D2"/>
  <c r="I3"/>
  <c r="I2"/>
  <c r="D3"/>
  <c r="J12" i="9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I2"/>
  <c r="J2" s="1"/>
  <c r="D4" i="8"/>
  <c r="D2"/>
  <c r="D3"/>
  <c r="S2" i="7"/>
  <c r="S3"/>
  <c r="S8"/>
  <c r="S11"/>
  <c r="S12"/>
  <c r="S4"/>
  <c r="S5"/>
  <c r="S6"/>
  <c r="S7"/>
  <c r="S9"/>
  <c r="S10"/>
  <c r="Q2"/>
  <c r="Q3"/>
  <c r="Q4"/>
  <c r="Q5"/>
  <c r="Q6"/>
  <c r="Q7"/>
  <c r="Q8"/>
  <c r="Q9"/>
  <c r="Q10"/>
  <c r="Q11"/>
  <c r="Q12"/>
  <c r="N3"/>
  <c r="N4"/>
  <c r="N5"/>
  <c r="N6"/>
  <c r="N7"/>
  <c r="N8"/>
  <c r="N9"/>
  <c r="N10"/>
  <c r="N11"/>
  <c r="N12"/>
  <c r="N2"/>
  <c r="K3"/>
  <c r="L3" s="1"/>
  <c r="O3" s="1"/>
  <c r="K4"/>
  <c r="L4" s="1"/>
  <c r="O4" s="1"/>
  <c r="K5"/>
  <c r="L5" s="1"/>
  <c r="O5" s="1"/>
  <c r="K6"/>
  <c r="L6" s="1"/>
  <c r="O6" s="1"/>
  <c r="K7"/>
  <c r="L7" s="1"/>
  <c r="O7" s="1"/>
  <c r="K8"/>
  <c r="L8" s="1"/>
  <c r="O8" s="1"/>
  <c r="K9"/>
  <c r="L9" s="1"/>
  <c r="O9" s="1"/>
  <c r="K10"/>
  <c r="L10" s="1"/>
  <c r="O10" s="1"/>
  <c r="K11"/>
  <c r="L11" s="1"/>
  <c r="O11" s="1"/>
  <c r="K12"/>
  <c r="L12" s="1"/>
  <c r="O12" s="1"/>
  <c r="K2"/>
  <c r="L2" s="1"/>
  <c r="O2" s="1"/>
  <c r="J5" i="6"/>
  <c r="J4"/>
  <c r="J3"/>
  <c r="D8" i="5"/>
  <c r="D10"/>
  <c r="D9"/>
  <c r="C3"/>
  <c r="C4"/>
  <c r="C5"/>
  <c r="C6"/>
  <c r="C2"/>
  <c r="L2" i="4"/>
  <c r="M7"/>
  <c r="M6"/>
  <c r="M5"/>
  <c r="M4"/>
  <c r="M3"/>
  <c r="M2"/>
  <c r="L3"/>
  <c r="L4"/>
  <c r="L5"/>
  <c r="L6"/>
  <c r="L7"/>
  <c r="K3"/>
  <c r="K4"/>
  <c r="K5"/>
  <c r="K6"/>
  <c r="K7"/>
  <c r="K2"/>
  <c r="E2" i="3"/>
  <c r="F2" s="1"/>
  <c r="E3"/>
  <c r="E4"/>
  <c r="G4" s="1"/>
  <c r="E5"/>
  <c r="E6"/>
  <c r="G6" s="1"/>
  <c r="E7"/>
  <c r="E8"/>
  <c r="G8" s="1"/>
  <c r="E9"/>
  <c r="F5"/>
  <c r="G3"/>
  <c r="G5"/>
  <c r="G7"/>
  <c r="G9"/>
  <c r="G2"/>
  <c r="F3"/>
  <c r="F7"/>
  <c r="F9"/>
  <c r="F4" l="1"/>
  <c r="F8"/>
  <c r="F6"/>
</calcChain>
</file>

<file path=xl/sharedStrings.xml><?xml version="1.0" encoding="utf-8"?>
<sst xmlns="http://schemas.openxmlformats.org/spreadsheetml/2006/main" count="366" uniqueCount="243">
  <si>
    <t>Date</t>
  </si>
  <si>
    <t>Items</t>
  </si>
  <si>
    <t>Expense</t>
  </si>
  <si>
    <t>Medicien</t>
  </si>
  <si>
    <t>Onile shopping</t>
  </si>
  <si>
    <t>Other essential item</t>
  </si>
  <si>
    <t>Vegetable &amp; Fruits</t>
  </si>
  <si>
    <t>Fish &amp; Chicken</t>
  </si>
  <si>
    <t>Gifts</t>
  </si>
  <si>
    <t>Ordering food</t>
  </si>
  <si>
    <t>Movie with friends</t>
  </si>
  <si>
    <t>Mobile bill payement</t>
  </si>
  <si>
    <t>online shopping</t>
  </si>
  <si>
    <t>medicien</t>
  </si>
  <si>
    <t>ordering foood</t>
  </si>
  <si>
    <t>Fish &amp;  chicken</t>
  </si>
  <si>
    <t>cab to offfice</t>
  </si>
  <si>
    <t xml:space="preserve">cab to office </t>
  </si>
  <si>
    <t>movie with friends</t>
  </si>
  <si>
    <t>other essential item</t>
  </si>
  <si>
    <t>Vegetables and fruits</t>
  </si>
  <si>
    <t>Candidate No</t>
  </si>
  <si>
    <t>Regional centre</t>
  </si>
  <si>
    <t>Intrview Date</t>
  </si>
  <si>
    <t>Posistion</t>
  </si>
  <si>
    <t>Notes</t>
  </si>
  <si>
    <t>EU Accepted</t>
  </si>
  <si>
    <t>ID130</t>
  </si>
  <si>
    <t>ID131</t>
  </si>
  <si>
    <t>ID132</t>
  </si>
  <si>
    <t>lakes</t>
  </si>
  <si>
    <t>14/2/2024</t>
  </si>
  <si>
    <t>16/2/2024</t>
  </si>
  <si>
    <t>17/2/2024</t>
  </si>
  <si>
    <t>position start 1/1/21</t>
  </si>
  <si>
    <t>6 months contract</t>
  </si>
  <si>
    <t>must be ACCA certified</t>
  </si>
  <si>
    <t>ID133</t>
  </si>
  <si>
    <t>wales</t>
  </si>
  <si>
    <t>north east</t>
  </si>
  <si>
    <t>london and se</t>
  </si>
  <si>
    <t>east midlands</t>
  </si>
  <si>
    <t>CA</t>
  </si>
  <si>
    <t>mut be an Accountant</t>
  </si>
  <si>
    <t>Y</t>
  </si>
  <si>
    <t>18/2/2024</t>
  </si>
  <si>
    <t>ID134</t>
  </si>
  <si>
    <t>ID135</t>
  </si>
  <si>
    <t>Devon and cornwall</t>
  </si>
  <si>
    <t>19/2/2024</t>
  </si>
  <si>
    <t>Financial director</t>
  </si>
  <si>
    <t>head chef</t>
  </si>
  <si>
    <t>accountant</t>
  </si>
  <si>
    <t>Pestry chef</t>
  </si>
  <si>
    <t>work from home</t>
  </si>
  <si>
    <t>any work experiences</t>
  </si>
  <si>
    <t>N</t>
  </si>
  <si>
    <t>20/2/2024</t>
  </si>
  <si>
    <t>Name</t>
  </si>
  <si>
    <t>Father's Name</t>
  </si>
  <si>
    <t>Course</t>
  </si>
  <si>
    <t>Marks</t>
  </si>
  <si>
    <t>Percentage</t>
  </si>
  <si>
    <t>Status</t>
  </si>
  <si>
    <t>Abhi</t>
  </si>
  <si>
    <t>Subh</t>
  </si>
  <si>
    <t>Anil</t>
  </si>
  <si>
    <t>Anant</t>
  </si>
  <si>
    <t>jayant</t>
  </si>
  <si>
    <t>Krishna</t>
  </si>
  <si>
    <t>sanuj</t>
  </si>
  <si>
    <t>kapil</t>
  </si>
  <si>
    <t>Sukhdev singh</t>
  </si>
  <si>
    <t>Abhijeet verma</t>
  </si>
  <si>
    <t>Sukesh pal</t>
  </si>
  <si>
    <t>Nitesh mishra</t>
  </si>
  <si>
    <t>Anuragn kumar</t>
  </si>
  <si>
    <t>gajodhar yadav</t>
  </si>
  <si>
    <t>Vishaal mishra</t>
  </si>
  <si>
    <t>Ankit chand</t>
  </si>
  <si>
    <t>BBA</t>
  </si>
  <si>
    <t>BCA</t>
  </si>
  <si>
    <t>B.tech</t>
  </si>
  <si>
    <t>Bsc</t>
  </si>
  <si>
    <t>B.A</t>
  </si>
  <si>
    <t>B.com</t>
  </si>
  <si>
    <t>Grade</t>
  </si>
  <si>
    <t>S.NO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</si>
  <si>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</si>
  <si>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</si>
  <si>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</si>
  <si>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</si>
  <si>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</si>
  <si>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</si>
  <si>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</si>
  <si>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</si>
  <si>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</si>
  <si>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INCOME</t>
  </si>
  <si>
    <t>Expenses1</t>
  </si>
  <si>
    <t>Expenses2</t>
  </si>
  <si>
    <t>Expenses</t>
  </si>
  <si>
    <t>Tax(%)</t>
  </si>
  <si>
    <t>Bonus</t>
  </si>
  <si>
    <t>TOTAL</t>
  </si>
  <si>
    <t>TAX</t>
  </si>
  <si>
    <t>BONUS</t>
  </si>
  <si>
    <t>Parmod</t>
  </si>
  <si>
    <t>Billal</t>
  </si>
  <si>
    <t>Raju</t>
  </si>
  <si>
    <t>Suresh</t>
  </si>
  <si>
    <t>Kallu</t>
  </si>
  <si>
    <t>Average</t>
  </si>
  <si>
    <t>Max.mark</t>
  </si>
  <si>
    <t>Min.Marks</t>
  </si>
  <si>
    <t>s</t>
  </si>
  <si>
    <t>S.No</t>
  </si>
  <si>
    <t>Sales person</t>
  </si>
  <si>
    <t>Rohit</t>
  </si>
  <si>
    <t>Ansh</t>
  </si>
  <si>
    <t>Viswa</t>
  </si>
  <si>
    <t>Ajay</t>
  </si>
  <si>
    <t>Ankit</t>
  </si>
  <si>
    <t>Jayant</t>
  </si>
  <si>
    <t>Gajodhar</t>
  </si>
  <si>
    <t>manohar</t>
  </si>
  <si>
    <t>Sukesh</t>
  </si>
  <si>
    <t>jitesh</t>
  </si>
  <si>
    <t>delhi</t>
  </si>
  <si>
    <t>noida</t>
  </si>
  <si>
    <t>gurugram</t>
  </si>
  <si>
    <t>City</t>
  </si>
  <si>
    <t>Total sales</t>
  </si>
  <si>
    <t>Total Sales</t>
  </si>
  <si>
    <t>Region</t>
  </si>
  <si>
    <t>East</t>
  </si>
  <si>
    <t>West</t>
  </si>
  <si>
    <t>North</t>
  </si>
  <si>
    <t>South</t>
  </si>
  <si>
    <t>Year Of Service</t>
  </si>
  <si>
    <t xml:space="preserve">                                 </t>
  </si>
  <si>
    <t>vikah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</si>
  <si>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</si>
  <si>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</si>
  <si>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</si>
  <si>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</si>
  <si>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</si>
  <si>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</si>
  <si>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</si>
  <si>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</si>
  <si>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</si>
  <si>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Ramesh</t>
  </si>
  <si>
    <t>sanjana</t>
  </si>
  <si>
    <t>Mahesh</t>
  </si>
  <si>
    <t>kawal</t>
  </si>
  <si>
    <t>Namish</t>
  </si>
  <si>
    <t>Geeta</t>
  </si>
  <si>
    <t>Mahima</t>
  </si>
  <si>
    <t>Radhika</t>
  </si>
  <si>
    <t>Jai</t>
  </si>
  <si>
    <t>Curve</t>
  </si>
  <si>
    <t>Total</t>
  </si>
  <si>
    <t>B.TECH</t>
  </si>
  <si>
    <t>MCA</t>
  </si>
  <si>
    <t>M.TECH</t>
  </si>
  <si>
    <t>Course Fees</t>
  </si>
  <si>
    <t>Scholarship</t>
  </si>
  <si>
    <t>Schoalarship</t>
  </si>
  <si>
    <t>Transport</t>
  </si>
  <si>
    <t>NO</t>
  </si>
  <si>
    <t>YES</t>
  </si>
  <si>
    <t>Transport fees</t>
  </si>
  <si>
    <t>Discount</t>
  </si>
  <si>
    <t>Category</t>
  </si>
  <si>
    <t>cat</t>
  </si>
  <si>
    <t>Dis</t>
  </si>
  <si>
    <t>General</t>
  </si>
  <si>
    <t>OBC</t>
  </si>
  <si>
    <t>ST</t>
  </si>
  <si>
    <t>Sc</t>
  </si>
  <si>
    <t>Singh</t>
  </si>
  <si>
    <t>Result</t>
  </si>
  <si>
    <t>First name</t>
  </si>
  <si>
    <t>Last Nmae</t>
  </si>
  <si>
    <t>Middle Nmae</t>
  </si>
  <si>
    <t>Harsh</t>
  </si>
  <si>
    <t>Nitish</t>
  </si>
  <si>
    <t>mishra</t>
  </si>
  <si>
    <t>_</t>
  </si>
  <si>
    <t xml:space="preserve"> </t>
  </si>
  <si>
    <t>Test 1</t>
  </si>
  <si>
    <t>All Test</t>
  </si>
  <si>
    <t>Day</t>
  </si>
  <si>
    <t>month</t>
  </si>
  <si>
    <t>year</t>
  </si>
  <si>
    <t xml:space="preserve">Hour </t>
  </si>
  <si>
    <t>Min</t>
  </si>
  <si>
    <t>Sec</t>
  </si>
  <si>
    <t>Time</t>
  </si>
  <si>
    <t>Country</t>
  </si>
  <si>
    <t>Resort Name</t>
  </si>
  <si>
    <t>N0 Of day</t>
  </si>
  <si>
    <t>Travel Method</t>
  </si>
  <si>
    <t>Price</t>
  </si>
  <si>
    <t>Holiday Id</t>
  </si>
  <si>
    <t>Australia</t>
  </si>
  <si>
    <t>Chile</t>
  </si>
  <si>
    <t>England</t>
  </si>
  <si>
    <t>France</t>
  </si>
  <si>
    <t>Germany</t>
  </si>
  <si>
    <t>Peru</t>
  </si>
  <si>
    <t>Saudi arabia</t>
  </si>
  <si>
    <t>Spain</t>
  </si>
  <si>
    <t>Trinidad</t>
  </si>
  <si>
    <t>Great Barrier reef</t>
  </si>
  <si>
    <t>perth</t>
  </si>
  <si>
    <t>Santigo</t>
  </si>
  <si>
    <t>London</t>
  </si>
  <si>
    <t>Bognor</t>
  </si>
  <si>
    <t>Lyon</t>
  </si>
  <si>
    <t>Paris-Euro disney</t>
  </si>
  <si>
    <t>Nice</t>
  </si>
  <si>
    <t>Toulouse</t>
  </si>
  <si>
    <t>Nimes</t>
  </si>
  <si>
    <t>Black Froset</t>
  </si>
  <si>
    <t>Berlin</t>
  </si>
  <si>
    <t>Lima</t>
  </si>
  <si>
    <t>Riyadh</t>
  </si>
  <si>
    <t>Barcelona</t>
  </si>
  <si>
    <t>Nerja</t>
  </si>
  <si>
    <t>malaga</t>
  </si>
  <si>
    <t>Sevilee</t>
  </si>
  <si>
    <t>Malaga</t>
  </si>
  <si>
    <t>Seville</t>
  </si>
  <si>
    <t>Madrid</t>
  </si>
  <si>
    <t>Granada</t>
  </si>
  <si>
    <t>Port of spain</t>
  </si>
  <si>
    <t>plane</t>
  </si>
  <si>
    <t>Train</t>
  </si>
  <si>
    <t>Coach</t>
  </si>
  <si>
    <t>The wizard of oz(1939) Directed by king Visitors and Fleming</t>
  </si>
  <si>
    <t>Total Length</t>
  </si>
  <si>
    <t>Length of Directed by</t>
  </si>
  <si>
    <t xml:space="preserve">      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</si>
</sst>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₹-4009]\ #,##0.000;[$₹-4009]\ \-#,##0.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1" xfId="1" applyFont="1" applyFill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164" fontId="1" fillId="2" borderId="7" xfId="1" applyNumberFormat="1" applyBorder="1" applyAlignment="1">
      <alignment horizontal="center"/>
    </xf>
    <xf numFmtId="0" fontId="1" fillId="2" borderId="8" xfId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165" fontId="1" fillId="2" borderId="9" xfId="1" applyNumberForma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10" xfId="0" applyFill="1" applyBorder="1"/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₹-4009]\ #,##0.000;[$₹-4009]\ \-#,##0.0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double">
          <color rgb="FF3F3F3F"/>
        </left>
        <right/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outline="0">
        <right style="double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border outline="0">
        <top style="double">
          <color rgb="FF3F3F3F"/>
        </top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border outline="0"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Sheet9!$A$2:$A$12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Sheet9!$I$2:$I$12</c:f>
              <c:numCache>
                <c:formatCode>General</c:formatCode>
                <c:ptCount val="11"/>
                <c:pt idx="0">
                  <c:v>697</c:v>
                </c:pt>
                <c:pt idx="1">
                  <c:v>574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</c:ser>
        <c:axId val="104635776"/>
        <c:axId val="104801408"/>
      </c:barChart>
      <c:catAx>
        <c:axId val="104635776"/>
        <c:scaling>
          <c:orientation val="minMax"/>
        </c:scaling>
        <c:axPos val="b"/>
        <c:tickLblPos val="nextTo"/>
        <c:crossAx val="104801408"/>
        <c:crosses val="autoZero"/>
        <c:auto val="1"/>
        <c:lblAlgn val="ctr"/>
        <c:lblOffset val="100"/>
      </c:catAx>
      <c:valAx>
        <c:axId val="104801408"/>
        <c:scaling>
          <c:orientation val="minMax"/>
        </c:scaling>
        <c:axPos val="l"/>
        <c:majorGridlines/>
        <c:numFmt formatCode="General" sourceLinked="1"/>
        <c:tickLblPos val="nextTo"/>
        <c:crossAx val="10463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363471807403386"/>
          <c:y val="9.4581613421670305E-2"/>
          <c:w val="0.63543029535101214"/>
          <c:h val="0.74400360747858141"/>
        </c:manualLayout>
      </c:layout>
      <c:lineChart>
        <c:grouping val="percentStacked"/>
        <c:ser>
          <c:idx val="0"/>
          <c:order val="0"/>
          <c:marker>
            <c:symbol val="none"/>
          </c:marker>
          <c:val>
            <c:numRef>
              <c:f>Sheet9!$A$2:$A$12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Sheet9!$B$2:$B$12</c:f>
              <c:numCache>
                <c:formatCode>General</c:formatCode>
                <c:ptCount val="11"/>
                <c:pt idx="0">
                  <c:v>90</c:v>
                </c:pt>
                <c:pt idx="1">
                  <c:v>76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Sheet9!$C$2:$C$12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Sheet9!$D$2:$D$12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Sheet9!$E$2:$E$12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Sheet9!$F$2:$F$12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Sheet9!$G$2:$G$12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Sheet9!$H$2:$H$12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</c:ser>
        <c:marker val="1"/>
        <c:axId val="104843136"/>
        <c:axId val="104844672"/>
      </c:lineChart>
      <c:catAx>
        <c:axId val="104843136"/>
        <c:scaling>
          <c:orientation val="minMax"/>
        </c:scaling>
        <c:axPos val="b"/>
        <c:tickLblPos val="nextTo"/>
        <c:crossAx val="104844672"/>
        <c:crosses val="autoZero"/>
        <c:auto val="1"/>
        <c:lblAlgn val="ctr"/>
        <c:lblOffset val="100"/>
      </c:catAx>
      <c:valAx>
        <c:axId val="104844672"/>
        <c:scaling>
          <c:orientation val="minMax"/>
        </c:scaling>
        <c:axPos val="l"/>
        <c:majorGridlines/>
        <c:numFmt formatCode="0%" sourceLinked="1"/>
        <c:tickLblPos val="nextTo"/>
        <c:crossAx val="104843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133349</xdr:rowOff>
    </xdr:from>
    <xdr:to>
      <xdr:col>7</xdr:col>
      <xdr:colOff>504825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16</xdr:row>
      <xdr:rowOff>38099</xdr:rowOff>
    </xdr:from>
    <xdr:to>
      <xdr:col>20</xdr:col>
      <xdr:colOff>504825</xdr:colOff>
      <xdr:row>28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0</xdr:row>
      <xdr:rowOff>123825</xdr:rowOff>
    </xdr:from>
    <xdr:to>
      <xdr:col>23</xdr:col>
      <xdr:colOff>152400</xdr:colOff>
      <xdr:row>12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0" totalsRowShown="0" headerRowDxfId="6" headerRowBorderDxfId="5" tableBorderDxfId="4" totalsRowBorderDxfId="3" headerRowCellStyle="Check Cell">
  <autoFilter ref="A1:C20"/>
  <tableColumns count="3">
    <tableColumn id="1" name="Date" dataDxfId="2" dataCellStyle="Check Cell"/>
    <tableColumn id="2" name="Items" dataDxfId="1" dataCellStyle="Check Cell"/>
    <tableColumn id="3" name="Expense" dataDxfId="0" dataCellStyle="Check Cell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B12" sqref="B12"/>
    </sheetView>
  </sheetViews>
  <sheetFormatPr defaultRowHeight="15.75"/>
  <cols>
    <col min="1" max="1" width="20.42578125" style="2" customWidth="1"/>
    <col min="2" max="2" width="28.42578125" style="1" customWidth="1"/>
    <col min="3" max="3" width="19.140625" customWidth="1"/>
  </cols>
  <sheetData>
    <row r="1" spans="1:3" thickBot="1">
      <c r="A1" s="5" t="s">
        <v>0</v>
      </c>
      <c r="B1" s="6" t="s">
        <v>1</v>
      </c>
      <c r="C1" s="7" t="s">
        <v>2</v>
      </c>
    </row>
    <row r="2" spans="1:3" ht="16.5" thickTop="1" thickBot="1">
      <c r="A2" s="4">
        <v>45385</v>
      </c>
      <c r="B2" s="3" t="s">
        <v>3</v>
      </c>
      <c r="C2" s="10">
        <v>2300</v>
      </c>
    </row>
    <row r="3" spans="1:3" ht="16.5" thickTop="1" thickBot="1">
      <c r="A3" s="4">
        <v>45415</v>
      </c>
      <c r="B3" s="3" t="s">
        <v>4</v>
      </c>
      <c r="C3" s="10">
        <v>767</v>
      </c>
    </row>
    <row r="4" spans="1:3" ht="16.5" thickTop="1" thickBot="1">
      <c r="A4" s="4">
        <v>45476</v>
      </c>
      <c r="B4" s="3" t="s">
        <v>5</v>
      </c>
      <c r="C4" s="10">
        <v>2500</v>
      </c>
    </row>
    <row r="5" spans="1:3" ht="16.5" thickTop="1" thickBot="1">
      <c r="A5" s="4">
        <v>45446</v>
      </c>
      <c r="B5" s="3" t="s">
        <v>6</v>
      </c>
      <c r="C5" s="10">
        <v>9000</v>
      </c>
    </row>
    <row r="6" spans="1:3" ht="16.5" thickTop="1" thickBot="1">
      <c r="A6" s="4">
        <v>45476</v>
      </c>
      <c r="B6" s="3" t="s">
        <v>7</v>
      </c>
      <c r="C6" s="10">
        <v>2000</v>
      </c>
    </row>
    <row r="7" spans="1:3" ht="16.5" thickTop="1" thickBot="1">
      <c r="A7" s="4">
        <v>44567</v>
      </c>
      <c r="B7" s="3" t="s">
        <v>8</v>
      </c>
      <c r="C7" s="10">
        <v>19000</v>
      </c>
    </row>
    <row r="8" spans="1:3" ht="16.5" thickTop="1" thickBot="1">
      <c r="A8" s="4">
        <v>45507</v>
      </c>
      <c r="B8" s="3" t="s">
        <v>9</v>
      </c>
      <c r="C8" s="10">
        <v>450</v>
      </c>
    </row>
    <row r="9" spans="1:3" ht="16.5" thickTop="1" thickBot="1">
      <c r="A9" s="4">
        <v>45538</v>
      </c>
      <c r="B9" s="3" t="s">
        <v>10</v>
      </c>
      <c r="C9" s="10">
        <v>870</v>
      </c>
    </row>
    <row r="10" spans="1:3" ht="16.5" thickTop="1" thickBot="1">
      <c r="A10" s="4">
        <v>44806</v>
      </c>
      <c r="B10" s="3" t="s">
        <v>11</v>
      </c>
      <c r="C10" s="10">
        <v>450</v>
      </c>
    </row>
    <row r="11" spans="1:3" ht="16.5" thickTop="1" thickBot="1">
      <c r="A11" s="4">
        <v>45568</v>
      </c>
      <c r="B11" s="3" t="s">
        <v>12</v>
      </c>
      <c r="C11" s="10">
        <v>1200</v>
      </c>
    </row>
    <row r="12" spans="1:3" ht="16.5" thickTop="1" thickBot="1">
      <c r="A12" s="4">
        <v>45599</v>
      </c>
      <c r="B12" s="3" t="s">
        <v>13</v>
      </c>
      <c r="C12" s="10">
        <v>3000.9</v>
      </c>
    </row>
    <row r="13" spans="1:3" ht="16.5" thickTop="1" thickBot="1">
      <c r="A13" s="4">
        <v>46541</v>
      </c>
      <c r="B13" s="3" t="s">
        <v>14</v>
      </c>
      <c r="C13" s="10">
        <v>450</v>
      </c>
    </row>
    <row r="14" spans="1:3" ht="16.5" thickTop="1" thickBot="1">
      <c r="A14" s="4">
        <v>45629</v>
      </c>
      <c r="B14" s="3" t="s">
        <v>15</v>
      </c>
      <c r="C14" s="10">
        <v>230</v>
      </c>
    </row>
    <row r="15" spans="1:3" ht="16.5" thickTop="1" thickBot="1">
      <c r="A15" s="4">
        <v>45660</v>
      </c>
      <c r="B15" s="3" t="s">
        <v>16</v>
      </c>
      <c r="C15" s="10">
        <v>1800</v>
      </c>
    </row>
    <row r="16" spans="1:3" ht="16.5" thickTop="1" thickBot="1">
      <c r="A16" s="4">
        <v>46025</v>
      </c>
      <c r="B16" s="3" t="s">
        <v>17</v>
      </c>
      <c r="C16" s="10">
        <v>600</v>
      </c>
    </row>
    <row r="17" spans="1:3" ht="16.5" thickTop="1" thickBot="1">
      <c r="A17" s="4">
        <v>45691</v>
      </c>
      <c r="B17" s="3" t="s">
        <v>18</v>
      </c>
      <c r="C17" s="10">
        <v>950</v>
      </c>
    </row>
    <row r="18" spans="1:3" ht="16.5" thickTop="1" thickBot="1">
      <c r="A18" s="4">
        <v>45446</v>
      </c>
      <c r="B18" s="3" t="s">
        <v>19</v>
      </c>
      <c r="C18" s="10">
        <v>1000</v>
      </c>
    </row>
    <row r="19" spans="1:3" ht="16.5" thickTop="1" thickBot="1">
      <c r="A19" s="4">
        <v>45476</v>
      </c>
      <c r="B19" s="3" t="s">
        <v>20</v>
      </c>
      <c r="C19" s="10">
        <v>200.5</v>
      </c>
    </row>
    <row r="20" spans="1:3" thickTop="1">
      <c r="A20" s="8">
        <v>44715</v>
      </c>
      <c r="B20" s="9" t="s">
        <v>12</v>
      </c>
      <c r="C20" s="11">
        <v>1000.9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I9" sqref="I9"/>
    </sheetView>
  </sheetViews>
  <sheetFormatPr defaultRowHeight="15"/>
  <cols>
    <col min="1" max="3" width="9.140625" style="26"/>
    <col min="4" max="4" width="10.7109375" style="26" bestFit="1" customWidth="1"/>
    <col min="6" max="8" width="9.140625" style="26"/>
    <col min="9" max="9" width="12.5703125" customWidth="1"/>
    <col min="11" max="11" width="16.85546875" customWidth="1"/>
  </cols>
  <sheetData>
    <row r="1" spans="1:11">
      <c r="A1" s="26" t="s">
        <v>191</v>
      </c>
      <c r="B1" s="26" t="s">
        <v>192</v>
      </c>
      <c r="C1" s="26" t="s">
        <v>193</v>
      </c>
      <c r="D1" s="26" t="s">
        <v>0</v>
      </c>
      <c r="F1" s="26" t="s">
        <v>194</v>
      </c>
      <c r="G1" s="26" t="s">
        <v>195</v>
      </c>
      <c r="H1" s="26" t="s">
        <v>196</v>
      </c>
      <c r="I1" s="26" t="s">
        <v>197</v>
      </c>
    </row>
    <row r="2" spans="1:11">
      <c r="A2" s="26">
        <v>2</v>
      </c>
      <c r="B2" s="26">
        <v>6</v>
      </c>
      <c r="C2" s="26">
        <v>2005</v>
      </c>
      <c r="D2" s="30">
        <f>DATE(C2,B2,A2)</f>
        <v>38505</v>
      </c>
      <c r="F2" s="26">
        <v>5</v>
      </c>
      <c r="G2" s="26">
        <v>30</v>
      </c>
      <c r="H2" s="26">
        <v>12</v>
      </c>
      <c r="I2" s="29">
        <f>TIME(F2,G2,H2)</f>
        <v>0.22930555555555554</v>
      </c>
      <c r="K2" s="27"/>
    </row>
    <row r="3" spans="1:11">
      <c r="A3" s="26">
        <v>3</v>
      </c>
      <c r="B3" s="26">
        <v>7</v>
      </c>
      <c r="C3" s="26">
        <v>2006</v>
      </c>
      <c r="D3" s="30">
        <f>DATE(C3,B3,A3)</f>
        <v>38901</v>
      </c>
      <c r="F3" s="26">
        <v>10</v>
      </c>
      <c r="G3" s="26">
        <v>45</v>
      </c>
      <c r="H3" s="26">
        <v>49</v>
      </c>
      <c r="I3" s="29">
        <f>TIME(F3,G3,H3)</f>
        <v>0.44848379629629626</v>
      </c>
    </row>
    <row r="4" spans="1:11">
      <c r="A4" s="26">
        <v>11</v>
      </c>
      <c r="B4" s="26">
        <v>5</v>
      </c>
      <c r="C4" s="26">
        <v>2001</v>
      </c>
      <c r="D4" s="30">
        <f>DATE(C4,B4,A4)</f>
        <v>37022</v>
      </c>
      <c r="F4" s="26">
        <v>6</v>
      </c>
      <c r="G4" s="26">
        <v>23</v>
      </c>
      <c r="H4" s="26">
        <v>59</v>
      </c>
      <c r="I4" s="29">
        <f>TIME(F4,G4,H4)</f>
        <v>0.26665509259259262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F29" sqref="F29"/>
    </sheetView>
  </sheetViews>
  <sheetFormatPr defaultRowHeight="15"/>
  <cols>
    <col min="1" max="1" width="12.140625" customWidth="1"/>
    <col min="2" max="2" width="23.42578125" customWidth="1"/>
    <col min="3" max="3" width="11" style="28" customWidth="1"/>
    <col min="4" max="4" width="18.7109375" style="28" customWidth="1"/>
    <col min="5" max="5" width="11.7109375" customWidth="1"/>
    <col min="6" max="6" width="11" customWidth="1"/>
  </cols>
  <sheetData>
    <row r="1" spans="1:6">
      <c r="A1" s="26" t="s">
        <v>198</v>
      </c>
      <c r="B1" s="26" t="s">
        <v>199</v>
      </c>
      <c r="C1" s="28" t="s">
        <v>200</v>
      </c>
      <c r="D1" s="28" t="s">
        <v>201</v>
      </c>
      <c r="E1" s="26" t="s">
        <v>202</v>
      </c>
      <c r="F1" s="26" t="s">
        <v>203</v>
      </c>
    </row>
    <row r="2" spans="1:6">
      <c r="A2" t="s">
        <v>204</v>
      </c>
      <c r="B2" t="s">
        <v>213</v>
      </c>
      <c r="C2" s="28">
        <v>32</v>
      </c>
      <c r="D2" s="28" t="s">
        <v>236</v>
      </c>
    </row>
    <row r="3" spans="1:6">
      <c r="A3" t="s">
        <v>204</v>
      </c>
      <c r="B3" t="s">
        <v>214</v>
      </c>
      <c r="C3" s="28">
        <v>28</v>
      </c>
      <c r="D3" s="28" t="s">
        <v>236</v>
      </c>
    </row>
    <row r="4" spans="1:6">
      <c r="A4" t="s">
        <v>205</v>
      </c>
      <c r="B4" t="s">
        <v>215</v>
      </c>
      <c r="C4" s="28">
        <v>21</v>
      </c>
      <c r="D4" s="28" t="s">
        <v>236</v>
      </c>
    </row>
    <row r="5" spans="1:6">
      <c r="A5" t="s">
        <v>206</v>
      </c>
      <c r="B5" t="s">
        <v>216</v>
      </c>
      <c r="C5" s="28">
        <v>3</v>
      </c>
      <c r="D5" s="28" t="s">
        <v>237</v>
      </c>
    </row>
    <row r="6" spans="1:6">
      <c r="A6" t="s">
        <v>206</v>
      </c>
      <c r="B6" t="s">
        <v>217</v>
      </c>
      <c r="C6" s="28">
        <v>1</v>
      </c>
      <c r="D6" s="28" t="s">
        <v>238</v>
      </c>
    </row>
    <row r="7" spans="1:6">
      <c r="A7" t="s">
        <v>207</v>
      </c>
      <c r="B7" t="s">
        <v>218</v>
      </c>
      <c r="C7" s="28">
        <v>14</v>
      </c>
      <c r="D7" s="28" t="s">
        <v>236</v>
      </c>
    </row>
    <row r="8" spans="1:6">
      <c r="A8" t="s">
        <v>207</v>
      </c>
      <c r="B8" t="s">
        <v>219</v>
      </c>
      <c r="C8" s="28">
        <v>5</v>
      </c>
      <c r="D8" s="28" t="s">
        <v>237</v>
      </c>
    </row>
    <row r="9" spans="1:6">
      <c r="A9" t="s">
        <v>207</v>
      </c>
      <c r="B9" t="s">
        <v>219</v>
      </c>
      <c r="C9" s="28">
        <v>3</v>
      </c>
      <c r="D9" s="28" t="s">
        <v>237</v>
      </c>
    </row>
    <row r="10" spans="1:6">
      <c r="A10" t="s">
        <v>207</v>
      </c>
      <c r="B10" t="s">
        <v>220</v>
      </c>
      <c r="C10" s="28">
        <v>7</v>
      </c>
      <c r="D10" s="28" t="s">
        <v>236</v>
      </c>
    </row>
    <row r="11" spans="1:6">
      <c r="A11" t="s">
        <v>207</v>
      </c>
      <c r="B11" t="s">
        <v>221</v>
      </c>
      <c r="C11" s="28">
        <v>7</v>
      </c>
      <c r="D11" s="28" t="s">
        <v>237</v>
      </c>
    </row>
    <row r="12" spans="1:6">
      <c r="A12" t="s">
        <v>207</v>
      </c>
      <c r="B12" t="s">
        <v>222</v>
      </c>
      <c r="C12" s="28">
        <v>7</v>
      </c>
      <c r="D12" s="28" t="s">
        <v>236</v>
      </c>
    </row>
    <row r="13" spans="1:6">
      <c r="A13" t="s">
        <v>208</v>
      </c>
      <c r="B13" t="s">
        <v>223</v>
      </c>
      <c r="C13" s="28">
        <v>4</v>
      </c>
      <c r="D13" s="28" t="s">
        <v>238</v>
      </c>
    </row>
    <row r="14" spans="1:6">
      <c r="A14" t="s">
        <v>208</v>
      </c>
      <c r="B14" t="s">
        <v>224</v>
      </c>
      <c r="C14" s="28">
        <v>7</v>
      </c>
      <c r="D14" s="28" t="s">
        <v>238</v>
      </c>
    </row>
    <row r="15" spans="1:6">
      <c r="A15" t="s">
        <v>209</v>
      </c>
      <c r="B15" t="s">
        <v>225</v>
      </c>
      <c r="C15" s="28">
        <v>21</v>
      </c>
      <c r="D15" s="28" t="s">
        <v>236</v>
      </c>
    </row>
    <row r="16" spans="1:6">
      <c r="A16" t="s">
        <v>210</v>
      </c>
      <c r="B16" t="s">
        <v>226</v>
      </c>
      <c r="C16" s="28">
        <v>14</v>
      </c>
      <c r="D16" s="28" t="s">
        <v>236</v>
      </c>
    </row>
    <row r="17" spans="1:4">
      <c r="A17" t="s">
        <v>211</v>
      </c>
      <c r="B17" t="s">
        <v>227</v>
      </c>
      <c r="C17" s="28">
        <v>4</v>
      </c>
      <c r="D17" s="28" t="s">
        <v>237</v>
      </c>
    </row>
    <row r="18" spans="1:4">
      <c r="A18" t="s">
        <v>211</v>
      </c>
      <c r="B18" t="s">
        <v>228</v>
      </c>
      <c r="C18" s="28">
        <v>6</v>
      </c>
      <c r="D18" s="28" t="s">
        <v>236</v>
      </c>
    </row>
    <row r="19" spans="1:4">
      <c r="A19" t="s">
        <v>211</v>
      </c>
      <c r="B19" t="s">
        <v>229</v>
      </c>
      <c r="C19" s="28">
        <v>16</v>
      </c>
      <c r="D19" s="28" t="s">
        <v>236</v>
      </c>
    </row>
    <row r="20" spans="1:4">
      <c r="A20" t="s">
        <v>211</v>
      </c>
      <c r="B20" t="s">
        <v>230</v>
      </c>
      <c r="C20" s="28">
        <v>14</v>
      </c>
      <c r="D20" s="28" t="s">
        <v>236</v>
      </c>
    </row>
    <row r="21" spans="1:4">
      <c r="A21" t="s">
        <v>211</v>
      </c>
      <c r="B21" t="s">
        <v>230</v>
      </c>
      <c r="C21" s="28">
        <v>10</v>
      </c>
      <c r="D21" s="28" t="s">
        <v>236</v>
      </c>
    </row>
    <row r="22" spans="1:4">
      <c r="A22" t="s">
        <v>211</v>
      </c>
      <c r="B22" t="s">
        <v>227</v>
      </c>
      <c r="C22" s="28">
        <v>8</v>
      </c>
      <c r="D22" s="28" t="s">
        <v>236</v>
      </c>
    </row>
    <row r="23" spans="1:4">
      <c r="A23" t="s">
        <v>211</v>
      </c>
      <c r="B23" t="s">
        <v>227</v>
      </c>
      <c r="C23" s="28">
        <v>7</v>
      </c>
      <c r="D23" s="28" t="s">
        <v>238</v>
      </c>
    </row>
    <row r="24" spans="1:4">
      <c r="A24" t="s">
        <v>211</v>
      </c>
      <c r="B24" t="s">
        <v>231</v>
      </c>
      <c r="C24" s="28">
        <v>14</v>
      </c>
      <c r="D24" s="28" t="s">
        <v>236</v>
      </c>
    </row>
    <row r="25" spans="1:4">
      <c r="A25" t="s">
        <v>211</v>
      </c>
      <c r="B25" t="s">
        <v>227</v>
      </c>
      <c r="C25" s="28">
        <v>4</v>
      </c>
      <c r="D25" s="28" t="s">
        <v>237</v>
      </c>
    </row>
    <row r="26" spans="1:4">
      <c r="A26" t="s">
        <v>211</v>
      </c>
      <c r="B26" t="s">
        <v>232</v>
      </c>
      <c r="C26" s="28">
        <v>14</v>
      </c>
      <c r="D26" s="28" t="s">
        <v>237</v>
      </c>
    </row>
    <row r="27" spans="1:4">
      <c r="A27" t="s">
        <v>211</v>
      </c>
      <c r="B27" t="s">
        <v>233</v>
      </c>
      <c r="C27" s="28">
        <v>8</v>
      </c>
      <c r="D27" s="28" t="s">
        <v>236</v>
      </c>
    </row>
    <row r="28" spans="1:4">
      <c r="A28" t="s">
        <v>211</v>
      </c>
      <c r="B28" t="s">
        <v>234</v>
      </c>
      <c r="C28" s="28">
        <v>10</v>
      </c>
      <c r="D28" s="28" t="s">
        <v>236</v>
      </c>
    </row>
    <row r="29" spans="1:4">
      <c r="A29" t="s">
        <v>212</v>
      </c>
      <c r="B29" t="s">
        <v>235</v>
      </c>
      <c r="C29" s="28">
        <v>14</v>
      </c>
      <c r="D29" s="28" t="s">
        <v>236</v>
      </c>
    </row>
  </sheetData>
  <dataValidations count="1">
    <dataValidation type="list" allowBlank="1" showInputMessage="1" showErrorMessage="1" sqref="D1:D1048576">
      <formula1>"plane,Coach,Train"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2" sqref="C32"/>
    </sheetView>
  </sheetViews>
  <sheetFormatPr defaultRowHeight="15"/>
  <cols>
    <col min="1" max="1" width="64" customWidth="1"/>
    <col min="2" max="2" width="28" customWidth="1"/>
    <col min="3" max="3" width="27.140625" customWidth="1"/>
  </cols>
  <sheetData>
    <row r="1" spans="1:3">
      <c r="A1" t="s">
        <v>239</v>
      </c>
      <c r="B1" t="s">
        <v>240</v>
      </c>
      <c r="C1">
        <f>LEN(A1)</f>
        <v>60</v>
      </c>
    </row>
    <row r="2" spans="1:3">
      <c r="B2" t="s">
        <v>241</v>
      </c>
      <c r="C2">
        <f>LEN("Directed By")</f>
        <v>11</v>
      </c>
    </row>
    <row r="3" spans="1:3">
      <c r="C3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16" sqref="D16"/>
    </sheetView>
  </sheetViews>
  <sheetFormatPr defaultRowHeight="15"/>
  <cols>
    <col min="1" max="1" width="18.140625" customWidth="1"/>
    <col min="2" max="2" width="18.28515625" customWidth="1"/>
    <col min="3" max="3" width="18.140625" customWidth="1"/>
    <col min="4" max="4" width="18.42578125" customWidth="1"/>
    <col min="5" max="5" width="24.7109375" customWidth="1"/>
    <col min="6" max="6" width="18.28515625" customWidth="1"/>
  </cols>
  <sheetData>
    <row r="1" spans="1:6">
      <c r="A1" s="1" t="s">
        <v>21</v>
      </c>
      <c r="B1" s="12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>
      <c r="A2" s="1" t="s">
        <v>27</v>
      </c>
      <c r="B2" s="1" t="s">
        <v>38</v>
      </c>
      <c r="C2" s="1" t="s">
        <v>31</v>
      </c>
      <c r="D2" s="1" t="s">
        <v>51</v>
      </c>
      <c r="E2" s="1" t="s">
        <v>34</v>
      </c>
      <c r="F2" s="1" t="s">
        <v>44</v>
      </c>
    </row>
    <row r="3" spans="1:6">
      <c r="A3" s="1" t="s">
        <v>28</v>
      </c>
      <c r="B3" s="1" t="s">
        <v>39</v>
      </c>
      <c r="C3" s="1" t="s">
        <v>32</v>
      </c>
      <c r="D3" s="1" t="s">
        <v>42</v>
      </c>
      <c r="E3" s="1" t="s">
        <v>35</v>
      </c>
      <c r="F3" s="1" t="s">
        <v>44</v>
      </c>
    </row>
    <row r="4" spans="1:6">
      <c r="A4" s="1" t="s">
        <v>29</v>
      </c>
      <c r="B4" s="1" t="s">
        <v>40</v>
      </c>
      <c r="C4" s="1" t="s">
        <v>33</v>
      </c>
      <c r="D4" s="1" t="s">
        <v>52</v>
      </c>
      <c r="E4" s="1" t="s">
        <v>36</v>
      </c>
      <c r="F4" s="1" t="s">
        <v>44</v>
      </c>
    </row>
    <row r="5" spans="1:6">
      <c r="A5" s="1" t="s">
        <v>37</v>
      </c>
      <c r="B5" s="1" t="s">
        <v>41</v>
      </c>
      <c r="C5" s="1" t="s">
        <v>45</v>
      </c>
      <c r="D5" s="1" t="s">
        <v>50</v>
      </c>
      <c r="E5" s="1" t="s">
        <v>43</v>
      </c>
      <c r="F5" s="1" t="s">
        <v>44</v>
      </c>
    </row>
    <row r="6" spans="1:6">
      <c r="A6" s="1" t="s">
        <v>46</v>
      </c>
      <c r="B6" s="1" t="s">
        <v>48</v>
      </c>
      <c r="C6" s="1" t="s">
        <v>49</v>
      </c>
      <c r="D6" s="1" t="s">
        <v>53</v>
      </c>
      <c r="E6" s="1" t="s">
        <v>54</v>
      </c>
      <c r="F6" s="1" t="s">
        <v>44</v>
      </c>
    </row>
    <row r="7" spans="1:6">
      <c r="A7" s="1" t="s">
        <v>47</v>
      </c>
      <c r="B7" s="1" t="s">
        <v>30</v>
      </c>
      <c r="C7" s="1" t="s">
        <v>57</v>
      </c>
      <c r="D7" s="1" t="s">
        <v>52</v>
      </c>
      <c r="E7" s="1" t="s">
        <v>55</v>
      </c>
      <c r="F7" s="1" t="s">
        <v>56</v>
      </c>
    </row>
  </sheetData>
  <dataValidations count="3">
    <dataValidation type="list" allowBlank="1" showInputMessage="1" showErrorMessage="1" sqref="B2:B7">
      <formula1>"scotland,wales,northen ireland, north east,lakes,north west, east midlands,west midlands,london and se,Devon and cornwall,south west"</formula1>
    </dataValidation>
    <dataValidation type="list" allowBlank="1" showInputMessage="1" showErrorMessage="1" sqref="F2:F7">
      <formula1>"Y,N"</formula1>
    </dataValidation>
    <dataValidation type="list" allowBlank="1" showInputMessage="1" showErrorMessage="1" sqref="D2:D7">
      <formula1>"head chef, accountant,Financial director, CA, Pestry chef"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2" sqref="G2"/>
    </sheetView>
  </sheetViews>
  <sheetFormatPr defaultRowHeight="15"/>
  <cols>
    <col min="2" max="2" width="18" customWidth="1"/>
    <col min="5" max="5" width="11.28515625" customWidth="1"/>
    <col min="6" max="6" width="37" customWidth="1"/>
    <col min="7" max="7" width="27.140625" customWidth="1"/>
  </cols>
  <sheetData>
    <row r="1" spans="1:7">
      <c r="A1" t="s">
        <v>58</v>
      </c>
      <c r="B1" s="1" t="s">
        <v>59</v>
      </c>
      <c r="C1" s="1" t="s">
        <v>60</v>
      </c>
      <c r="D1" s="1" t="s">
        <v>61</v>
      </c>
      <c r="E1" t="s">
        <v>62</v>
      </c>
      <c r="F1" s="1" t="s">
        <v>63</v>
      </c>
      <c r="G1" s="1" t="s">
        <v>86</v>
      </c>
    </row>
    <row r="2" spans="1:7">
      <c r="A2" s="1" t="s">
        <v>64</v>
      </c>
      <c r="B2" t="s">
        <v>72</v>
      </c>
      <c r="C2" s="1" t="s">
        <v>80</v>
      </c>
      <c r="D2" s="1">
        <v>425</v>
      </c>
      <c r="E2" s="13">
        <f>D2*100/500</f>
        <v>85</v>
      </c>
      <c r="F2" s="1" t="str">
        <f>IF(E2&gt;=50,"pass","fail")</f>
        <v>pass</v>
      </c>
      <c r="G2" s="1" t="str">
        <f>IF(E2&gt;=90,"A grade",IF(E2&gt;=80,"B Grade",IF(E2&gt;=70,"C Grade",IF(E2&gt;=60,"D Grade","F Grade"))))</f>
        <v>B Grade</v>
      </c>
    </row>
    <row r="3" spans="1:7">
      <c r="A3" s="1" t="s">
        <v>65</v>
      </c>
      <c r="B3" t="s">
        <v>73</v>
      </c>
      <c r="C3" s="1" t="s">
        <v>81</v>
      </c>
      <c r="D3" s="1">
        <v>328</v>
      </c>
      <c r="E3" s="13">
        <f t="shared" ref="E3:E9" si="0">D3*100/500</f>
        <v>65.599999999999994</v>
      </c>
      <c r="F3" s="1" t="str">
        <f t="shared" ref="F3:F9" si="1">IF(E3&gt;=50,"pass","fail")</f>
        <v>pass</v>
      </c>
      <c r="G3" s="1" t="str">
        <f t="shared" ref="G3:G9" si="2">IF(E3&gt;=90,"A grade",IF(E3&gt;=80,"B Grade",IF(E3&gt;=70,"C Grade",IF(E3&gt;=60,"D Grade","F Grade"))))</f>
        <v>D Grade</v>
      </c>
    </row>
    <row r="4" spans="1:7">
      <c r="A4" s="1" t="s">
        <v>66</v>
      </c>
      <c r="B4" t="s">
        <v>74</v>
      </c>
      <c r="C4" s="1" t="s">
        <v>82</v>
      </c>
      <c r="D4" s="1">
        <v>410</v>
      </c>
      <c r="E4" s="13">
        <f t="shared" si="0"/>
        <v>82</v>
      </c>
      <c r="F4" s="1" t="str">
        <f t="shared" si="1"/>
        <v>pass</v>
      </c>
      <c r="G4" s="1" t="str">
        <f t="shared" si="2"/>
        <v>B Grade</v>
      </c>
    </row>
    <row r="5" spans="1:7">
      <c r="A5" s="1" t="s">
        <v>67</v>
      </c>
      <c r="B5" t="s">
        <v>75</v>
      </c>
      <c r="C5" s="1" t="s">
        <v>83</v>
      </c>
      <c r="D5" s="1">
        <v>310</v>
      </c>
      <c r="E5" s="13">
        <f t="shared" si="0"/>
        <v>62</v>
      </c>
      <c r="F5" s="1" t="str">
        <f t="shared" si="1"/>
        <v>pass</v>
      </c>
      <c r="G5" s="1" t="str">
        <f t="shared" si="2"/>
        <v>D Grade</v>
      </c>
    </row>
    <row r="6" spans="1:7">
      <c r="A6" s="1" t="s">
        <v>68</v>
      </c>
      <c r="B6" t="s">
        <v>76</v>
      </c>
      <c r="C6" s="1" t="s">
        <v>84</v>
      </c>
      <c r="D6" s="1">
        <v>450</v>
      </c>
      <c r="E6" s="13">
        <f t="shared" si="0"/>
        <v>90</v>
      </c>
      <c r="F6" s="1" t="str">
        <f t="shared" si="1"/>
        <v>pass</v>
      </c>
      <c r="G6" s="1" t="str">
        <f t="shared" si="2"/>
        <v>A grade</v>
      </c>
    </row>
    <row r="7" spans="1:7">
      <c r="A7" s="1" t="s">
        <v>69</v>
      </c>
      <c r="B7" t="s">
        <v>77</v>
      </c>
      <c r="C7" s="1" t="s">
        <v>85</v>
      </c>
      <c r="D7" s="1">
        <v>279</v>
      </c>
      <c r="E7" s="13">
        <f t="shared" si="0"/>
        <v>55.8</v>
      </c>
      <c r="F7" s="1" t="str">
        <f t="shared" si="1"/>
        <v>pass</v>
      </c>
      <c r="G7" s="1" t="str">
        <f t="shared" si="2"/>
        <v>F Grade</v>
      </c>
    </row>
    <row r="8" spans="1:7">
      <c r="A8" s="1" t="s">
        <v>70</v>
      </c>
      <c r="B8" t="s">
        <v>78</v>
      </c>
      <c r="C8" s="1" t="s">
        <v>80</v>
      </c>
      <c r="D8" s="1">
        <v>225</v>
      </c>
      <c r="E8" s="13">
        <f t="shared" si="0"/>
        <v>45</v>
      </c>
      <c r="F8" s="1" t="str">
        <f t="shared" si="1"/>
        <v>fail</v>
      </c>
      <c r="G8" s="1" t="str">
        <f t="shared" si="2"/>
        <v>F Grade</v>
      </c>
    </row>
    <row r="9" spans="1:7">
      <c r="A9" s="1" t="s">
        <v>71</v>
      </c>
      <c r="B9" t="s">
        <v>79</v>
      </c>
      <c r="C9" s="1" t="s">
        <v>84</v>
      </c>
      <c r="D9" s="1">
        <v>345</v>
      </c>
      <c r="E9" s="13">
        <f t="shared" si="0"/>
        <v>69</v>
      </c>
      <c r="F9" s="1" t="str">
        <f t="shared" si="1"/>
        <v>pass</v>
      </c>
      <c r="G9" s="1" t="str">
        <f t="shared" si="2"/>
        <v>D Grade</v>
      </c>
    </row>
    <row r="10" spans="1:7">
      <c r="A10" s="1"/>
      <c r="E1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L9" sqref="L9"/>
    </sheetView>
  </sheetViews>
  <sheetFormatPr defaultRowHeight="15"/>
  <cols>
    <col min="2" max="2" width="10.140625" customWidth="1"/>
    <col min="3" max="10" width="9.140625" style="1"/>
    <col min="11" max="11" width="11.42578125" customWidth="1"/>
    <col min="13" max="13" width="12.7109375" customWidth="1"/>
  </cols>
  <sheetData>
    <row r="1" spans="1:13">
      <c r="A1" s="1" t="s">
        <v>87</v>
      </c>
      <c r="B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103</v>
      </c>
      <c r="L1" s="1" t="s">
        <v>104</v>
      </c>
      <c r="M1" s="1" t="s">
        <v>105</v>
      </c>
    </row>
    <row r="2" spans="1:13">
      <c r="A2" s="1">
        <v>1</v>
      </c>
      <c r="B2" t="s">
        <v>97</v>
      </c>
      <c r="C2" s="1">
        <v>500</v>
      </c>
      <c r="D2" s="1">
        <v>600</v>
      </c>
      <c r="E2" s="1">
        <v>550</v>
      </c>
      <c r="F2" s="1">
        <v>700</v>
      </c>
      <c r="G2" s="1">
        <v>650</v>
      </c>
      <c r="H2" s="1">
        <v>750</v>
      </c>
      <c r="I2" s="1">
        <v>800</v>
      </c>
      <c r="J2" s="1">
        <v>900</v>
      </c>
      <c r="K2" s="1">
        <f>SUM(C2:J2)</f>
        <v>5450</v>
      </c>
      <c r="L2" s="1">
        <f>$K$6*K2</f>
        <v>3215.5000000000005</v>
      </c>
      <c r="M2" s="1">
        <f>K7+K2</f>
        <v>6060</v>
      </c>
    </row>
    <row r="3" spans="1:13">
      <c r="A3" s="1">
        <v>2</v>
      </c>
      <c r="B3" t="s">
        <v>98</v>
      </c>
      <c r="C3" s="1">
        <v>200</v>
      </c>
      <c r="D3" s="1">
        <v>250</v>
      </c>
      <c r="E3" s="1">
        <v>220</v>
      </c>
      <c r="F3" s="1">
        <v>300</v>
      </c>
      <c r="G3" s="1">
        <v>280</v>
      </c>
      <c r="H3" s="1">
        <v>320</v>
      </c>
      <c r="I3" s="1">
        <v>350</v>
      </c>
      <c r="J3" s="1">
        <v>400</v>
      </c>
      <c r="K3" s="1">
        <f t="shared" ref="K3:K7" si="0">SUM(C3:J3)</f>
        <v>2320</v>
      </c>
      <c r="L3" s="1">
        <f t="shared" ref="L3:L7" si="1">$K$6*K3</f>
        <v>1368.8000000000002</v>
      </c>
      <c r="M3" s="1">
        <f>K7+K3</f>
        <v>2930</v>
      </c>
    </row>
    <row r="4" spans="1:13">
      <c r="A4" s="1">
        <v>3</v>
      </c>
      <c r="B4" t="s">
        <v>99</v>
      </c>
      <c r="C4" s="1">
        <v>150</v>
      </c>
      <c r="D4" s="1">
        <v>180</v>
      </c>
      <c r="E4" s="1">
        <v>160</v>
      </c>
      <c r="F4" s="1">
        <v>200</v>
      </c>
      <c r="G4" s="1">
        <v>190</v>
      </c>
      <c r="H4" s="1">
        <v>210</v>
      </c>
      <c r="I4" s="1">
        <v>220</v>
      </c>
      <c r="J4" s="1">
        <v>250</v>
      </c>
      <c r="K4" s="1">
        <f t="shared" si="0"/>
        <v>1560</v>
      </c>
      <c r="L4" s="1">
        <f t="shared" si="1"/>
        <v>920.40000000000009</v>
      </c>
      <c r="M4" s="1">
        <f>K7+K4</f>
        <v>2170</v>
      </c>
    </row>
    <row r="5" spans="1:13">
      <c r="A5" s="1">
        <v>4</v>
      </c>
      <c r="B5" t="s">
        <v>100</v>
      </c>
      <c r="C5" s="1">
        <v>300</v>
      </c>
      <c r="D5" s="1">
        <v>350</v>
      </c>
      <c r="E5" s="1">
        <v>320</v>
      </c>
      <c r="F5" s="1">
        <v>400</v>
      </c>
      <c r="G5" s="1">
        <v>380</v>
      </c>
      <c r="H5" s="1">
        <v>410</v>
      </c>
      <c r="I5" s="1">
        <v>430</v>
      </c>
      <c r="J5" s="1">
        <v>480</v>
      </c>
      <c r="K5" s="1">
        <f t="shared" si="0"/>
        <v>3070</v>
      </c>
      <c r="L5" s="1">
        <f t="shared" si="1"/>
        <v>1811.3000000000002</v>
      </c>
      <c r="M5" s="1">
        <f>K7+K5</f>
        <v>3680</v>
      </c>
    </row>
    <row r="6" spans="1:13">
      <c r="A6" s="1">
        <v>5</v>
      </c>
      <c r="B6" t="s">
        <v>101</v>
      </c>
      <c r="C6" s="1">
        <v>0.05</v>
      </c>
      <c r="D6" s="1">
        <v>0.08</v>
      </c>
      <c r="E6" s="1">
        <v>0.06</v>
      </c>
      <c r="F6" s="1">
        <v>0.09</v>
      </c>
      <c r="G6" s="1">
        <v>7.0000000000000007E-2</v>
      </c>
      <c r="H6" s="1">
        <v>0.08</v>
      </c>
      <c r="I6" s="1">
        <v>0.06</v>
      </c>
      <c r="J6" s="1">
        <v>0.1</v>
      </c>
      <c r="K6" s="1">
        <f t="shared" si="0"/>
        <v>0.59000000000000008</v>
      </c>
      <c r="L6" s="1">
        <f t="shared" si="1"/>
        <v>0.34810000000000008</v>
      </c>
      <c r="M6" s="1">
        <f>K7+K6</f>
        <v>610.59</v>
      </c>
    </row>
    <row r="7" spans="1:13">
      <c r="A7" s="1">
        <v>6</v>
      </c>
      <c r="B7" t="s">
        <v>102</v>
      </c>
      <c r="C7" s="1">
        <v>50</v>
      </c>
      <c r="D7" s="1">
        <v>70</v>
      </c>
      <c r="E7" s="1">
        <v>60</v>
      </c>
      <c r="F7" s="1">
        <v>80</v>
      </c>
      <c r="G7" s="1">
        <v>75</v>
      </c>
      <c r="H7" s="1">
        <v>85</v>
      </c>
      <c r="I7" s="1">
        <v>90</v>
      </c>
      <c r="J7" s="1">
        <v>100</v>
      </c>
      <c r="K7" s="1">
        <f t="shared" si="0"/>
        <v>610</v>
      </c>
      <c r="L7" s="1">
        <f t="shared" si="1"/>
        <v>359.90000000000003</v>
      </c>
      <c r="M7" s="1">
        <f>K7+K7</f>
        <v>1220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8" sqref="G8"/>
    </sheetView>
  </sheetViews>
  <sheetFormatPr defaultRowHeight="15"/>
  <cols>
    <col min="1" max="1" width="9.140625" style="1"/>
    <col min="3" max="3" width="27.140625" customWidth="1"/>
  </cols>
  <sheetData>
    <row r="1" spans="1:7">
      <c r="A1" s="1" t="s">
        <v>58</v>
      </c>
      <c r="B1" t="s">
        <v>61</v>
      </c>
      <c r="C1" s="1" t="s">
        <v>86</v>
      </c>
    </row>
    <row r="2" spans="1:7">
      <c r="A2" s="1" t="s">
        <v>106</v>
      </c>
      <c r="B2">
        <v>432</v>
      </c>
      <c r="C2" s="1" t="str">
        <f>IF(AND(B2&gt;=250,B2&lt;=500),"A Grade",IF(AND(B2&gt;=0,B2&lt;250),"B Grade","Invalid value"))</f>
        <v>A Grade</v>
      </c>
    </row>
    <row r="3" spans="1:7">
      <c r="A3" s="1" t="s">
        <v>107</v>
      </c>
      <c r="B3">
        <v>324</v>
      </c>
      <c r="C3" s="1" t="str">
        <f t="shared" ref="C3:C6" si="0">IF(AND(B3&gt;=250,B3&lt;=500),"A Grade",IF(AND(B3&gt;=0,B3&lt;250),"B Grade","Invalid value"))</f>
        <v>A Grade</v>
      </c>
    </row>
    <row r="4" spans="1:7">
      <c r="A4" s="1" t="s">
        <v>108</v>
      </c>
      <c r="B4">
        <v>323</v>
      </c>
      <c r="C4" s="1" t="str">
        <f t="shared" si="0"/>
        <v>A Grade</v>
      </c>
    </row>
    <row r="5" spans="1:7">
      <c r="A5" s="1" t="s">
        <v>109</v>
      </c>
      <c r="B5">
        <v>352</v>
      </c>
      <c r="C5" s="1" t="str">
        <f t="shared" si="0"/>
        <v>A Grade</v>
      </c>
    </row>
    <row r="6" spans="1:7">
      <c r="A6" s="1" t="s">
        <v>110</v>
      </c>
      <c r="B6">
        <v>422</v>
      </c>
      <c r="C6" s="1" t="str">
        <f t="shared" si="0"/>
        <v>A Grade</v>
      </c>
    </row>
    <row r="8" spans="1:7">
      <c r="C8" s="1" t="s">
        <v>111</v>
      </c>
      <c r="D8">
        <f>AVERAGE(B2:B6)</f>
        <v>370.6</v>
      </c>
      <c r="G8" t="s">
        <v>114</v>
      </c>
    </row>
    <row r="9" spans="1:7">
      <c r="C9" s="1" t="s">
        <v>112</v>
      </c>
      <c r="D9">
        <f>MAX(B2:B6)</f>
        <v>432</v>
      </c>
    </row>
    <row r="10" spans="1:7">
      <c r="C10" s="1" t="s">
        <v>113</v>
      </c>
      <c r="D10">
        <f>MIN(B2:B6)</f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C32" sqref="C32"/>
    </sheetView>
  </sheetViews>
  <sheetFormatPr defaultRowHeight="15"/>
  <cols>
    <col min="2" max="4" width="18.140625" customWidth="1"/>
    <col min="5" max="5" width="13.5703125" customWidth="1"/>
    <col min="6" max="6" width="12" customWidth="1"/>
    <col min="9" max="9" width="11.140625" style="1" customWidth="1"/>
    <col min="10" max="10" width="18.42578125" customWidth="1"/>
  </cols>
  <sheetData>
    <row r="1" spans="1:11">
      <c r="A1" s="1" t="s">
        <v>115</v>
      </c>
      <c r="B1" s="1" t="s">
        <v>116</v>
      </c>
      <c r="C1" s="1" t="s">
        <v>138</v>
      </c>
      <c r="D1" s="1" t="s">
        <v>133</v>
      </c>
      <c r="E1" s="1" t="s">
        <v>130</v>
      </c>
      <c r="F1" s="1" t="s">
        <v>131</v>
      </c>
    </row>
    <row r="2" spans="1:11">
      <c r="A2" s="1">
        <v>1</v>
      </c>
      <c r="B2" s="1" t="s">
        <v>140</v>
      </c>
      <c r="C2" s="1">
        <v>6</v>
      </c>
      <c r="D2" s="1" t="s">
        <v>134</v>
      </c>
      <c r="E2" s="1" t="s">
        <v>127</v>
      </c>
      <c r="F2" s="1">
        <v>56000</v>
      </c>
      <c r="H2" s="14"/>
      <c r="I2" s="31" t="s">
        <v>132</v>
      </c>
      <c r="J2" s="31"/>
      <c r="K2" s="14"/>
    </row>
    <row r="3" spans="1:11">
      <c r="A3" s="1">
        <v>2</v>
      </c>
      <c r="B3" s="1" t="s">
        <v>118</v>
      </c>
      <c r="C3" s="1">
        <v>4</v>
      </c>
      <c r="D3" s="1" t="s">
        <v>135</v>
      </c>
      <c r="E3" s="1" t="s">
        <v>129</v>
      </c>
      <c r="F3" s="1">
        <v>47800</v>
      </c>
      <c r="H3" s="15"/>
      <c r="I3" s="16" t="s">
        <v>127</v>
      </c>
      <c r="J3" s="16">
        <f>SUMIF(E2:E11,"delhi",F2:F11)</f>
        <v>256800</v>
      </c>
      <c r="K3" s="15"/>
    </row>
    <row r="4" spans="1:11">
      <c r="A4" s="1">
        <v>3</v>
      </c>
      <c r="B4" s="1" t="s">
        <v>119</v>
      </c>
      <c r="C4" s="1">
        <v>9</v>
      </c>
      <c r="D4" s="1" t="s">
        <v>136</v>
      </c>
      <c r="E4" s="1" t="s">
        <v>128</v>
      </c>
      <c r="F4" s="1">
        <v>86700</v>
      </c>
      <c r="H4" s="17"/>
      <c r="I4" s="18" t="s">
        <v>129</v>
      </c>
      <c r="J4" s="18">
        <f>SUMIF(E3:E12,"gurugram",F3:F12)</f>
        <v>574800</v>
      </c>
      <c r="K4" s="17"/>
    </row>
    <row r="5" spans="1:11">
      <c r="A5" s="1">
        <v>4</v>
      </c>
      <c r="B5" s="1" t="s">
        <v>120</v>
      </c>
      <c r="C5" s="1">
        <v>8</v>
      </c>
      <c r="D5" s="1" t="s">
        <v>137</v>
      </c>
      <c r="E5" s="1" t="s">
        <v>127</v>
      </c>
      <c r="F5" s="1">
        <v>85800</v>
      </c>
      <c r="H5" s="15"/>
      <c r="I5" s="16" t="s">
        <v>128</v>
      </c>
      <c r="J5" s="16">
        <f>SUMIF(E4:E13,"noida",F4:F13)</f>
        <v>621700</v>
      </c>
      <c r="K5" s="15"/>
    </row>
    <row r="6" spans="1:11">
      <c r="A6" s="1">
        <v>5</v>
      </c>
      <c r="B6" s="1" t="s">
        <v>121</v>
      </c>
      <c r="C6" s="1">
        <v>2</v>
      </c>
      <c r="D6" s="1" t="s">
        <v>134</v>
      </c>
      <c r="E6" s="1" t="s">
        <v>128</v>
      </c>
      <c r="F6" s="1">
        <v>65000</v>
      </c>
    </row>
    <row r="7" spans="1:11">
      <c r="A7" s="1">
        <v>6</v>
      </c>
      <c r="B7" s="1" t="s">
        <v>122</v>
      </c>
      <c r="C7" s="1">
        <v>4</v>
      </c>
      <c r="D7" s="1" t="s">
        <v>135</v>
      </c>
      <c r="E7" s="1" t="s">
        <v>129</v>
      </c>
      <c r="F7" s="1">
        <v>67000</v>
      </c>
    </row>
    <row r="8" spans="1:11">
      <c r="A8" s="1">
        <v>7</v>
      </c>
      <c r="B8" s="1" t="s">
        <v>123</v>
      </c>
      <c r="C8" s="1">
        <v>10</v>
      </c>
      <c r="D8" s="1" t="s">
        <v>136</v>
      </c>
      <c r="E8" s="1" t="s">
        <v>127</v>
      </c>
      <c r="F8" s="1">
        <v>58000</v>
      </c>
    </row>
    <row r="9" spans="1:11">
      <c r="A9" s="1">
        <v>8</v>
      </c>
      <c r="B9" s="1" t="s">
        <v>124</v>
      </c>
      <c r="C9" s="1">
        <v>4</v>
      </c>
      <c r="D9" s="1" t="s">
        <v>137</v>
      </c>
      <c r="E9" s="1" t="s">
        <v>129</v>
      </c>
      <c r="F9" s="1">
        <v>460000</v>
      </c>
    </row>
    <row r="10" spans="1:11">
      <c r="A10" s="1">
        <v>9</v>
      </c>
      <c r="B10" s="1" t="s">
        <v>125</v>
      </c>
      <c r="C10" s="1">
        <v>9</v>
      </c>
      <c r="D10" s="1" t="s">
        <v>134</v>
      </c>
      <c r="E10" s="1" t="s">
        <v>127</v>
      </c>
      <c r="F10" s="1">
        <v>57000</v>
      </c>
    </row>
    <row r="11" spans="1:11">
      <c r="A11" s="1">
        <v>10</v>
      </c>
      <c r="B11" s="1" t="s">
        <v>126</v>
      </c>
      <c r="C11" s="1">
        <v>6</v>
      </c>
      <c r="D11" s="1" t="s">
        <v>135</v>
      </c>
      <c r="E11" s="1" t="s">
        <v>128</v>
      </c>
      <c r="F11" s="1">
        <v>470000</v>
      </c>
    </row>
    <row r="17" spans="4:4">
      <c r="D17" s="1" t="s">
        <v>139</v>
      </c>
    </row>
  </sheetData>
  <mergeCells count="1"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9"/>
  <sheetViews>
    <sheetView topLeftCell="C1" workbookViewId="0">
      <selection activeCell="C1" sqref="C1:L12"/>
    </sheetView>
  </sheetViews>
  <sheetFormatPr defaultRowHeight="15"/>
  <cols>
    <col min="2" max="2" width="18.140625" customWidth="1"/>
    <col min="3" max="10" width="9.140625" style="1"/>
    <col min="12" max="12" width="13" customWidth="1"/>
    <col min="13" max="13" width="19.5703125" style="1" customWidth="1"/>
    <col min="14" max="14" width="13.7109375" style="1" customWidth="1"/>
    <col min="15" max="15" width="12.7109375" style="1" customWidth="1"/>
    <col min="16" max="16" width="12" customWidth="1"/>
    <col min="17" max="17" width="18.5703125" customWidth="1"/>
    <col min="18" max="18" width="11.5703125" customWidth="1"/>
    <col min="19" max="19" width="15" customWidth="1"/>
  </cols>
  <sheetData>
    <row r="1" spans="1:19">
      <c r="A1" s="1" t="s">
        <v>87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160</v>
      </c>
      <c r="L1" s="1" t="s">
        <v>62</v>
      </c>
      <c r="M1" s="1" t="s">
        <v>60</v>
      </c>
      <c r="N1" s="1" t="s">
        <v>164</v>
      </c>
      <c r="O1" s="1" t="s">
        <v>165</v>
      </c>
      <c r="P1" s="1" t="s">
        <v>167</v>
      </c>
      <c r="Q1" s="1" t="s">
        <v>170</v>
      </c>
      <c r="R1" s="1" t="s">
        <v>172</v>
      </c>
      <c r="S1" s="1" t="s">
        <v>171</v>
      </c>
    </row>
    <row r="2" spans="1:19">
      <c r="A2" s="1">
        <v>1</v>
      </c>
      <c r="B2" s="1" t="s">
        <v>150</v>
      </c>
      <c r="C2" s="1">
        <v>85</v>
      </c>
      <c r="D2" s="1">
        <v>90</v>
      </c>
      <c r="E2" s="1">
        <v>80</v>
      </c>
      <c r="F2" s="1">
        <v>85</v>
      </c>
      <c r="G2" s="1">
        <v>88</v>
      </c>
      <c r="H2" s="1">
        <v>92</v>
      </c>
      <c r="I2" s="1">
        <v>87</v>
      </c>
      <c r="J2" s="1">
        <v>90</v>
      </c>
      <c r="K2" s="1">
        <f>SUM(C2:J2)</f>
        <v>697</v>
      </c>
      <c r="L2" s="1">
        <f>AVERAGE(K2*100/800)</f>
        <v>87.125</v>
      </c>
      <c r="M2" s="1" t="s">
        <v>81</v>
      </c>
      <c r="N2" s="1" t="str">
        <f>IF(M2="BCA","70000",IF(M2="MCA",80000,IF(M2="B.TECH","100000","120000")))</f>
        <v>70000</v>
      </c>
      <c r="O2" s="1">
        <f>IF(L2&gt;90%,N2*$L$16,IF(L2&gt;=80%,N2*$L$17,IF(L2&gt;=70%,N2*$L$18,IF(L2&gt;=60%,N2*$L$19))))</f>
        <v>14000</v>
      </c>
      <c r="P2" s="19" t="s">
        <v>168</v>
      </c>
      <c r="Q2" s="1" t="str">
        <f>IF(P2="NO","0","2000")</f>
        <v>0</v>
      </c>
      <c r="R2" s="19" t="s">
        <v>175</v>
      </c>
      <c r="S2" s="21">
        <f>IF(R2=$G$16,N2*$H$16,IF(R2=$G$17,N2*$H$17,IF(R2=$G$18,N2*$H$18,IF(R2=$G$19,N2*$L$22))))</f>
        <v>7000</v>
      </c>
    </row>
    <row r="3" spans="1:19">
      <c r="A3" s="1">
        <v>2</v>
      </c>
      <c r="B3" s="1" t="s">
        <v>151</v>
      </c>
      <c r="C3" s="1">
        <v>70</v>
      </c>
      <c r="D3" s="1">
        <v>76</v>
      </c>
      <c r="E3" s="1">
        <v>65</v>
      </c>
      <c r="F3" s="1">
        <v>72</v>
      </c>
      <c r="G3" s="1">
        <v>78</v>
      </c>
      <c r="H3" s="1">
        <v>68</v>
      </c>
      <c r="I3" s="1">
        <v>70</v>
      </c>
      <c r="J3" s="1">
        <v>75</v>
      </c>
      <c r="K3" s="1">
        <f t="shared" ref="K3:K12" si="0">SUM(C3:J3)</f>
        <v>574</v>
      </c>
      <c r="L3" s="1">
        <f t="shared" ref="L3:L12" si="1">AVERAGE(K3*100/800)</f>
        <v>71.75</v>
      </c>
      <c r="M3" s="1" t="s">
        <v>161</v>
      </c>
      <c r="N3" s="1" t="str">
        <f t="shared" ref="N3:N12" si="2">IF(M3="BCA","70000",IF(M3="MCA",80000,IF(M3="B.TECH","100000","120000")))</f>
        <v>100000</v>
      </c>
      <c r="O3" s="1">
        <f t="shared" ref="O3:O12" si="3">IF(L3&gt;90%,N3*$L$16,IF(L3&gt;=80%,N3*$L$17,IF(L3&gt;=70%,N3*$L$18,IF(L3&gt;=60%,N3*$L$19))))</f>
        <v>20000</v>
      </c>
      <c r="P3" s="19" t="s">
        <v>169</v>
      </c>
      <c r="Q3" s="1" t="str">
        <f t="shared" ref="Q3:Q12" si="4">IF(P3="NO","0","2000")</f>
        <v>2000</v>
      </c>
      <c r="R3" s="19" t="s">
        <v>178</v>
      </c>
      <c r="S3" s="21">
        <f>IF(R3=$G$16,N3*$H$16,IF(R3=$G$17,N3*$H$17,IF(R3=$G$18,N3*$H$18,IF(R3=$G$19,N3*$H$19))))</f>
        <v>50000</v>
      </c>
    </row>
    <row r="4" spans="1:19">
      <c r="A4" s="1">
        <v>3</v>
      </c>
      <c r="B4" s="1" t="s">
        <v>152</v>
      </c>
      <c r="C4" s="1">
        <v>92</v>
      </c>
      <c r="D4" s="1">
        <v>88</v>
      </c>
      <c r="E4" s="1">
        <v>95</v>
      </c>
      <c r="F4" s="1">
        <v>90</v>
      </c>
      <c r="G4" s="1">
        <v>87</v>
      </c>
      <c r="H4" s="1">
        <v>93</v>
      </c>
      <c r="I4" s="1">
        <v>88</v>
      </c>
      <c r="J4" s="1">
        <v>92</v>
      </c>
      <c r="K4" s="1">
        <f t="shared" si="0"/>
        <v>725</v>
      </c>
      <c r="L4" s="1">
        <f t="shared" si="1"/>
        <v>90.625</v>
      </c>
      <c r="M4" s="1" t="s">
        <v>162</v>
      </c>
      <c r="N4" s="1">
        <f t="shared" si="2"/>
        <v>80000</v>
      </c>
      <c r="O4" s="1">
        <f t="shared" si="3"/>
        <v>16000</v>
      </c>
      <c r="P4" s="19" t="s">
        <v>169</v>
      </c>
      <c r="Q4" s="1" t="str">
        <f t="shared" si="4"/>
        <v>2000</v>
      </c>
      <c r="R4" s="19" t="s">
        <v>177</v>
      </c>
      <c r="S4" s="21">
        <f t="shared" ref="S4:S12" si="5">IF(R4=$G$16,N4*$H$16,IF(R4=$G$17,N4*$H$17,IF(R4=$G$18,N4*$H$18,IF(R4=$G$19,N4*$L$22))))</f>
        <v>32000</v>
      </c>
    </row>
    <row r="5" spans="1:19">
      <c r="A5" s="1">
        <v>4</v>
      </c>
      <c r="B5" s="1" t="s">
        <v>153</v>
      </c>
      <c r="C5" s="1">
        <v>80</v>
      </c>
      <c r="D5" s="1">
        <v>82</v>
      </c>
      <c r="E5" s="1">
        <v>85</v>
      </c>
      <c r="F5" s="1">
        <v>88</v>
      </c>
      <c r="G5" s="1">
        <v>80</v>
      </c>
      <c r="H5" s="1">
        <v>85</v>
      </c>
      <c r="I5" s="1">
        <v>83</v>
      </c>
      <c r="J5" s="1">
        <v>86</v>
      </c>
      <c r="K5" s="1">
        <f t="shared" si="0"/>
        <v>669</v>
      </c>
      <c r="L5" s="1">
        <f t="shared" si="1"/>
        <v>83.625</v>
      </c>
      <c r="M5" s="1" t="s">
        <v>163</v>
      </c>
      <c r="N5" s="1" t="str">
        <f t="shared" si="2"/>
        <v>120000</v>
      </c>
      <c r="O5" s="1">
        <f t="shared" si="3"/>
        <v>24000</v>
      </c>
      <c r="P5" s="19" t="s">
        <v>168</v>
      </c>
      <c r="Q5" s="1" t="str">
        <f t="shared" si="4"/>
        <v>0</v>
      </c>
      <c r="R5" s="19" t="s">
        <v>176</v>
      </c>
      <c r="S5" s="21">
        <f t="shared" si="5"/>
        <v>36000</v>
      </c>
    </row>
    <row r="6" spans="1:19">
      <c r="A6" s="1">
        <v>5</v>
      </c>
      <c r="B6" s="1" t="s">
        <v>117</v>
      </c>
      <c r="C6" s="1">
        <v>75</v>
      </c>
      <c r="D6" s="1">
        <v>78</v>
      </c>
      <c r="E6" s="1">
        <v>80</v>
      </c>
      <c r="F6" s="1">
        <v>82</v>
      </c>
      <c r="G6" s="1">
        <v>76</v>
      </c>
      <c r="H6" s="1">
        <v>78</v>
      </c>
      <c r="I6" s="1">
        <v>80</v>
      </c>
      <c r="J6" s="1">
        <v>82</v>
      </c>
      <c r="K6" s="1">
        <f t="shared" si="0"/>
        <v>631</v>
      </c>
      <c r="L6" s="1">
        <f t="shared" si="1"/>
        <v>78.875</v>
      </c>
      <c r="M6" s="1" t="s">
        <v>162</v>
      </c>
      <c r="N6" s="1">
        <f t="shared" si="2"/>
        <v>80000</v>
      </c>
      <c r="O6" s="1">
        <f t="shared" si="3"/>
        <v>16000</v>
      </c>
      <c r="P6" s="19" t="s">
        <v>168</v>
      </c>
      <c r="Q6" s="1" t="str">
        <f t="shared" si="4"/>
        <v>0</v>
      </c>
      <c r="R6" s="19" t="s">
        <v>175</v>
      </c>
      <c r="S6" s="21">
        <f t="shared" si="5"/>
        <v>8000</v>
      </c>
    </row>
    <row r="7" spans="1:19">
      <c r="A7" s="1">
        <v>6</v>
      </c>
      <c r="B7" s="1" t="s">
        <v>154</v>
      </c>
      <c r="C7" s="1">
        <v>85</v>
      </c>
      <c r="D7" s="1">
        <v>86</v>
      </c>
      <c r="E7" s="1">
        <v>88</v>
      </c>
      <c r="F7" s="1">
        <v>90</v>
      </c>
      <c r="G7" s="1">
        <v>85</v>
      </c>
      <c r="H7" s="1">
        <v>88</v>
      </c>
      <c r="I7" s="1">
        <v>86</v>
      </c>
      <c r="J7" s="1">
        <v>89</v>
      </c>
      <c r="K7" s="1">
        <f t="shared" si="0"/>
        <v>697</v>
      </c>
      <c r="L7" s="1">
        <f t="shared" si="1"/>
        <v>87.125</v>
      </c>
      <c r="M7" s="1" t="s">
        <v>161</v>
      </c>
      <c r="N7" s="1" t="str">
        <f t="shared" si="2"/>
        <v>100000</v>
      </c>
      <c r="O7" s="1">
        <f t="shared" si="3"/>
        <v>20000</v>
      </c>
      <c r="P7" s="19" t="s">
        <v>169</v>
      </c>
      <c r="Q7" s="1" t="str">
        <f t="shared" si="4"/>
        <v>2000</v>
      </c>
      <c r="R7" s="19" t="s">
        <v>176</v>
      </c>
      <c r="S7" s="21">
        <f t="shared" si="5"/>
        <v>30000</v>
      </c>
    </row>
    <row r="8" spans="1:19">
      <c r="A8" s="1">
        <v>7</v>
      </c>
      <c r="B8" s="1" t="s">
        <v>155</v>
      </c>
      <c r="C8" s="1">
        <v>90</v>
      </c>
      <c r="D8" s="1">
        <v>92</v>
      </c>
      <c r="E8" s="1">
        <v>95</v>
      </c>
      <c r="F8" s="1">
        <v>92</v>
      </c>
      <c r="G8" s="1">
        <v>90</v>
      </c>
      <c r="H8" s="1">
        <v>94</v>
      </c>
      <c r="I8" s="1">
        <v>92</v>
      </c>
      <c r="J8" s="1">
        <v>95</v>
      </c>
      <c r="K8" s="1">
        <f t="shared" si="0"/>
        <v>740</v>
      </c>
      <c r="L8" s="1">
        <f t="shared" si="1"/>
        <v>92.5</v>
      </c>
      <c r="M8" s="1" t="s">
        <v>162</v>
      </c>
      <c r="N8" s="1">
        <f t="shared" si="2"/>
        <v>80000</v>
      </c>
      <c r="O8" s="1">
        <f t="shared" si="3"/>
        <v>16000</v>
      </c>
      <c r="P8" s="19" t="s">
        <v>168</v>
      </c>
      <c r="Q8" s="1" t="str">
        <f t="shared" si="4"/>
        <v>0</v>
      </c>
      <c r="R8" s="19" t="s">
        <v>176</v>
      </c>
      <c r="S8" s="21">
        <f>IF(R8=$G$16,N8*$H$16,IF(R8=$G$17,N8*$H$17,IF(R8=$G$18,N8*$H$18,IF(R8=$G$19,N8*$L$22))))</f>
        <v>24000</v>
      </c>
    </row>
    <row r="9" spans="1:19">
      <c r="A9" s="1">
        <v>8</v>
      </c>
      <c r="B9" s="1" t="s">
        <v>156</v>
      </c>
      <c r="C9" s="1">
        <v>78</v>
      </c>
      <c r="D9" s="1">
        <v>80</v>
      </c>
      <c r="E9" s="1">
        <v>82</v>
      </c>
      <c r="F9" s="1">
        <v>85</v>
      </c>
      <c r="G9" s="1">
        <v>78</v>
      </c>
      <c r="H9" s="1">
        <v>80</v>
      </c>
      <c r="I9" s="1">
        <v>82</v>
      </c>
      <c r="J9" s="1">
        <v>85</v>
      </c>
      <c r="K9" s="1">
        <f t="shared" si="0"/>
        <v>650</v>
      </c>
      <c r="L9" s="1">
        <f t="shared" si="1"/>
        <v>81.25</v>
      </c>
      <c r="M9" s="1" t="s">
        <v>162</v>
      </c>
      <c r="N9" s="1">
        <f t="shared" si="2"/>
        <v>80000</v>
      </c>
      <c r="O9" s="1">
        <f t="shared" si="3"/>
        <v>16000</v>
      </c>
      <c r="P9" s="19" t="s">
        <v>169</v>
      </c>
      <c r="Q9" s="1" t="str">
        <f t="shared" si="4"/>
        <v>2000</v>
      </c>
      <c r="R9" s="19" t="s">
        <v>177</v>
      </c>
      <c r="S9" s="21">
        <f t="shared" si="5"/>
        <v>32000</v>
      </c>
    </row>
    <row r="10" spans="1:19">
      <c r="A10" s="1">
        <v>9</v>
      </c>
      <c r="B10" s="1" t="s">
        <v>157</v>
      </c>
      <c r="C10" s="1">
        <v>85</v>
      </c>
      <c r="D10" s="1">
        <v>88</v>
      </c>
      <c r="E10" s="1">
        <v>90</v>
      </c>
      <c r="F10" s="1">
        <v>92</v>
      </c>
      <c r="G10" s="1">
        <v>85</v>
      </c>
      <c r="H10" s="1">
        <v>88</v>
      </c>
      <c r="I10" s="1">
        <v>90</v>
      </c>
      <c r="J10" s="1">
        <v>92</v>
      </c>
      <c r="K10" s="1">
        <f t="shared" si="0"/>
        <v>710</v>
      </c>
      <c r="L10" s="1">
        <f t="shared" si="1"/>
        <v>88.75</v>
      </c>
      <c r="M10" s="1" t="s">
        <v>81</v>
      </c>
      <c r="N10" s="1" t="str">
        <f t="shared" si="2"/>
        <v>70000</v>
      </c>
      <c r="O10" s="1">
        <f t="shared" si="3"/>
        <v>14000</v>
      </c>
      <c r="P10" s="19" t="s">
        <v>169</v>
      </c>
      <c r="Q10" s="1" t="str">
        <f t="shared" si="4"/>
        <v>2000</v>
      </c>
      <c r="R10" s="19" t="s">
        <v>175</v>
      </c>
      <c r="S10" s="21">
        <f t="shared" si="5"/>
        <v>7000</v>
      </c>
    </row>
    <row r="11" spans="1:19">
      <c r="A11" s="1">
        <v>10</v>
      </c>
      <c r="B11" s="1" t="s">
        <v>158</v>
      </c>
      <c r="C11" s="1">
        <v>92</v>
      </c>
      <c r="D11" s="1">
        <v>95</v>
      </c>
      <c r="E11" s="1">
        <v>98</v>
      </c>
      <c r="F11" s="1">
        <v>92</v>
      </c>
      <c r="G11" s="1">
        <v>92</v>
      </c>
      <c r="H11" s="1">
        <v>95</v>
      </c>
      <c r="I11" s="1">
        <v>98</v>
      </c>
      <c r="J11" s="1">
        <v>92</v>
      </c>
      <c r="K11" s="1">
        <f t="shared" si="0"/>
        <v>754</v>
      </c>
      <c r="L11" s="1">
        <f t="shared" si="1"/>
        <v>94.25</v>
      </c>
      <c r="M11" s="1" t="s">
        <v>161</v>
      </c>
      <c r="N11" s="1" t="str">
        <f t="shared" si="2"/>
        <v>100000</v>
      </c>
      <c r="O11" s="1">
        <f t="shared" si="3"/>
        <v>20000</v>
      </c>
      <c r="P11" s="19" t="s">
        <v>169</v>
      </c>
      <c r="Q11" s="1" t="str">
        <f t="shared" si="4"/>
        <v>2000</v>
      </c>
      <c r="R11" s="19" t="s">
        <v>176</v>
      </c>
      <c r="S11" s="21">
        <f t="shared" si="5"/>
        <v>30000</v>
      </c>
    </row>
    <row r="12" spans="1:19">
      <c r="A12" s="1">
        <v>11</v>
      </c>
      <c r="B12" s="1" t="s">
        <v>159</v>
      </c>
      <c r="C12" s="1">
        <v>5</v>
      </c>
      <c r="D12" s="1">
        <v>10</v>
      </c>
      <c r="E12" s="1">
        <v>8</v>
      </c>
      <c r="F12" s="1">
        <v>6</v>
      </c>
      <c r="G12" s="1">
        <v>7</v>
      </c>
      <c r="H12" s="1">
        <v>5</v>
      </c>
      <c r="I12" s="1">
        <v>10</v>
      </c>
      <c r="J12" s="1">
        <v>8</v>
      </c>
      <c r="K12" s="1">
        <f t="shared" si="0"/>
        <v>59</v>
      </c>
      <c r="L12" s="1">
        <f t="shared" si="1"/>
        <v>7.375</v>
      </c>
      <c r="M12" s="1" t="s">
        <v>162</v>
      </c>
      <c r="N12" s="1">
        <f t="shared" si="2"/>
        <v>80000</v>
      </c>
      <c r="O12" s="1">
        <f t="shared" si="3"/>
        <v>16000</v>
      </c>
      <c r="P12" s="19" t="s">
        <v>169</v>
      </c>
      <c r="Q12" s="1" t="str">
        <f t="shared" si="4"/>
        <v>2000</v>
      </c>
      <c r="R12" s="19" t="s">
        <v>177</v>
      </c>
      <c r="S12" s="21">
        <f t="shared" si="5"/>
        <v>32000</v>
      </c>
    </row>
    <row r="15" spans="1:19">
      <c r="G15" s="1" t="s">
        <v>173</v>
      </c>
      <c r="H15" s="1" t="s">
        <v>174</v>
      </c>
      <c r="L15" s="22" t="s">
        <v>166</v>
      </c>
    </row>
    <row r="16" spans="1:19">
      <c r="G16" s="1" t="s">
        <v>175</v>
      </c>
      <c r="H16" s="20">
        <v>0.1</v>
      </c>
      <c r="L16" s="23">
        <v>0.2</v>
      </c>
      <c r="M16" s="32"/>
      <c r="N16" s="32"/>
      <c r="O16" s="32"/>
      <c r="P16" s="32"/>
    </row>
    <row r="17" spans="7:12">
      <c r="G17" s="1" t="s">
        <v>176</v>
      </c>
      <c r="H17" s="20">
        <v>0.3</v>
      </c>
      <c r="L17" s="23">
        <v>0.15</v>
      </c>
    </row>
    <row r="18" spans="7:12">
      <c r="G18" s="1" t="s">
        <v>177</v>
      </c>
      <c r="H18" s="20">
        <v>0.4</v>
      </c>
      <c r="L18" s="23">
        <v>0.1</v>
      </c>
    </row>
    <row r="19" spans="7:12">
      <c r="G19" s="1" t="s">
        <v>178</v>
      </c>
      <c r="H19" s="20">
        <v>0.5</v>
      </c>
      <c r="L19" s="23">
        <v>0.05</v>
      </c>
    </row>
  </sheetData>
  <mergeCells count="1">
    <mergeCell ref="M16:P16"/>
  </mergeCells>
  <dataValidations disablePrompts="1" count="3">
    <dataValidation type="list" allowBlank="1" showInputMessage="1" showErrorMessage="1" sqref="M1:M15 M17:M1048576">
      <formula1>"BCA,B.TECH,MCA,M.TECH"</formula1>
    </dataValidation>
    <dataValidation type="list" allowBlank="1" showInputMessage="1" showErrorMessage="1" sqref="P1:P1048576">
      <formula1>"YES,NO"</formula1>
    </dataValidation>
    <dataValidation type="list" allowBlank="1" showInputMessage="1" showErrorMessage="1" sqref="R1:R1048576">
      <formula1>"General,OBC,ST,Sc"</formula1>
    </dataValidation>
  </dataValidations>
  <pageMargins left="0.7" right="0.7" top="0.75" bottom="0.75" header="0.3" footer="0.3"/>
  <ignoredErrors>
    <ignoredError sqref="S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13.7109375" customWidth="1"/>
    <col min="2" max="2" width="19.7109375" style="24" customWidth="1"/>
    <col min="3" max="3" width="17.42578125" customWidth="1"/>
    <col min="4" max="4" width="25.28515625" style="24" customWidth="1"/>
    <col min="6" max="6" width="27.140625" customWidth="1"/>
  </cols>
  <sheetData>
    <row r="1" spans="1:8">
      <c r="A1" t="s">
        <v>181</v>
      </c>
      <c r="B1" s="24" t="s">
        <v>183</v>
      </c>
      <c r="C1" s="24" t="s">
        <v>182</v>
      </c>
      <c r="D1" s="25" t="s">
        <v>180</v>
      </c>
      <c r="E1" s="19"/>
    </row>
    <row r="2" spans="1:8">
      <c r="A2" t="s">
        <v>120</v>
      </c>
      <c r="B2" s="24" t="s">
        <v>187</v>
      </c>
      <c r="C2" s="24" t="s">
        <v>179</v>
      </c>
      <c r="D2" s="24" t="str">
        <f>CONCATENATE(A2, B2, C2)</f>
        <v>Ajay_Singh</v>
      </c>
      <c r="E2" s="19"/>
    </row>
    <row r="3" spans="1:8">
      <c r="A3" t="s">
        <v>184</v>
      </c>
      <c r="B3" s="24" t="s">
        <v>187</v>
      </c>
      <c r="C3" s="24" t="s">
        <v>179</v>
      </c>
      <c r="D3" s="24" t="str">
        <f>CONCATENATE(A3,B3,C3)</f>
        <v>Harsh_Singh</v>
      </c>
      <c r="E3" s="19"/>
    </row>
    <row r="4" spans="1:8">
      <c r="A4" t="s">
        <v>185</v>
      </c>
      <c r="B4" s="24" t="s">
        <v>187</v>
      </c>
      <c r="C4" s="24" t="s">
        <v>186</v>
      </c>
      <c r="D4" s="24" t="str">
        <f>CONCATENATE("Welcome_",A4,B4,C4)</f>
        <v>Welcome_Nitish_mishra</v>
      </c>
      <c r="E4" s="19"/>
    </row>
    <row r="7" spans="1:8">
      <c r="H7" t="s">
        <v>188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M12" sqref="M11:Q12"/>
    </sheetView>
  </sheetViews>
  <sheetFormatPr defaultRowHeight="15"/>
  <cols>
    <col min="10" max="10" width="11.140625" customWidth="1"/>
  </cols>
  <sheetData>
    <row r="1" spans="1:21">
      <c r="A1" s="24" t="s">
        <v>142</v>
      </c>
      <c r="B1" s="24" t="s">
        <v>143</v>
      </c>
      <c r="C1" s="24" t="s">
        <v>144</v>
      </c>
      <c r="D1" s="24" t="s">
        <v>145</v>
      </c>
      <c r="E1" s="24" t="s">
        <v>146</v>
      </c>
      <c r="F1" s="24" t="s">
        <v>147</v>
      </c>
      <c r="G1" s="24" t="s">
        <v>148</v>
      </c>
      <c r="H1" s="24" t="s">
        <v>149</v>
      </c>
      <c r="I1" s="24" t="s">
        <v>160</v>
      </c>
      <c r="J1" s="24" t="s">
        <v>62</v>
      </c>
    </row>
    <row r="2" spans="1:21">
      <c r="A2" s="24">
        <v>85</v>
      </c>
      <c r="B2" s="24">
        <v>90</v>
      </c>
      <c r="C2" s="24">
        <v>80</v>
      </c>
      <c r="D2" s="24">
        <v>85</v>
      </c>
      <c r="E2" s="24">
        <v>88</v>
      </c>
      <c r="F2" s="24">
        <v>92</v>
      </c>
      <c r="G2" s="24">
        <v>87</v>
      </c>
      <c r="H2" s="24">
        <v>90</v>
      </c>
      <c r="I2" s="24">
        <f>SUM(A2:H2)</f>
        <v>697</v>
      </c>
      <c r="J2" s="24">
        <f>AVERAGE(I2*100/800)</f>
        <v>87.125</v>
      </c>
    </row>
    <row r="3" spans="1:21">
      <c r="A3" s="24">
        <v>70</v>
      </c>
      <c r="B3" s="24">
        <v>76</v>
      </c>
      <c r="C3" s="24">
        <v>65</v>
      </c>
      <c r="D3" s="24">
        <v>72</v>
      </c>
      <c r="E3" s="24">
        <v>78</v>
      </c>
      <c r="F3" s="24">
        <v>68</v>
      </c>
      <c r="G3" s="24">
        <v>70</v>
      </c>
      <c r="H3" s="24">
        <v>75</v>
      </c>
      <c r="I3" s="24">
        <f t="shared" ref="I3:I12" si="0">SUM(A3:H3)</f>
        <v>574</v>
      </c>
      <c r="J3" s="24">
        <f t="shared" ref="J3:J12" si="1">AVERAGE(I3*100/800)</f>
        <v>71.75</v>
      </c>
    </row>
    <row r="4" spans="1:21">
      <c r="A4" s="24">
        <v>92</v>
      </c>
      <c r="B4" s="24">
        <v>88</v>
      </c>
      <c r="C4" s="24">
        <v>95</v>
      </c>
      <c r="D4" s="24">
        <v>90</v>
      </c>
      <c r="E4" s="24">
        <v>87</v>
      </c>
      <c r="F4" s="24">
        <v>93</v>
      </c>
      <c r="G4" s="24">
        <v>88</v>
      </c>
      <c r="H4" s="24">
        <v>92</v>
      </c>
      <c r="I4" s="24">
        <f t="shared" si="0"/>
        <v>725</v>
      </c>
      <c r="J4" s="24">
        <f t="shared" si="1"/>
        <v>90.625</v>
      </c>
    </row>
    <row r="5" spans="1:21">
      <c r="A5" s="24">
        <v>80</v>
      </c>
      <c r="B5" s="24">
        <v>82</v>
      </c>
      <c r="C5" s="24">
        <v>85</v>
      </c>
      <c r="D5" s="24">
        <v>88</v>
      </c>
      <c r="E5" s="24">
        <v>80</v>
      </c>
      <c r="F5" s="24">
        <v>85</v>
      </c>
      <c r="G5" s="24">
        <v>83</v>
      </c>
      <c r="H5" s="24">
        <v>86</v>
      </c>
      <c r="I5" s="24">
        <f t="shared" si="0"/>
        <v>669</v>
      </c>
      <c r="J5" s="24">
        <f t="shared" si="1"/>
        <v>83.625</v>
      </c>
    </row>
    <row r="6" spans="1:21">
      <c r="A6" s="24">
        <v>75</v>
      </c>
      <c r="B6" s="24">
        <v>78</v>
      </c>
      <c r="C6" s="24">
        <v>80</v>
      </c>
      <c r="D6" s="24">
        <v>82</v>
      </c>
      <c r="E6" s="24">
        <v>76</v>
      </c>
      <c r="F6" s="24">
        <v>78</v>
      </c>
      <c r="G6" s="24">
        <v>80</v>
      </c>
      <c r="H6" s="24">
        <v>82</v>
      </c>
      <c r="I6" s="24">
        <f t="shared" si="0"/>
        <v>631</v>
      </c>
      <c r="J6" s="24">
        <f t="shared" si="1"/>
        <v>78.875</v>
      </c>
    </row>
    <row r="7" spans="1:21">
      <c r="A7" s="24">
        <v>85</v>
      </c>
      <c r="B7" s="24">
        <v>86</v>
      </c>
      <c r="C7" s="24">
        <v>88</v>
      </c>
      <c r="D7" s="24">
        <v>90</v>
      </c>
      <c r="E7" s="24">
        <v>85</v>
      </c>
      <c r="F7" s="24">
        <v>88</v>
      </c>
      <c r="G7" s="24">
        <v>86</v>
      </c>
      <c r="H7" s="24">
        <v>89</v>
      </c>
      <c r="I7" s="24">
        <f t="shared" si="0"/>
        <v>697</v>
      </c>
      <c r="J7" s="24">
        <f t="shared" si="1"/>
        <v>87.125</v>
      </c>
    </row>
    <row r="8" spans="1:21">
      <c r="A8" s="24">
        <v>90</v>
      </c>
      <c r="B8" s="24">
        <v>92</v>
      </c>
      <c r="C8" s="24">
        <v>95</v>
      </c>
      <c r="D8" s="24">
        <v>92</v>
      </c>
      <c r="E8" s="24">
        <v>90</v>
      </c>
      <c r="F8" s="24">
        <v>94</v>
      </c>
      <c r="G8" s="24">
        <v>92</v>
      </c>
      <c r="H8" s="24">
        <v>95</v>
      </c>
      <c r="I8" s="24">
        <f t="shared" si="0"/>
        <v>740</v>
      </c>
      <c r="J8" s="24">
        <f t="shared" si="1"/>
        <v>92.5</v>
      </c>
    </row>
    <row r="9" spans="1:21">
      <c r="A9" s="24">
        <v>78</v>
      </c>
      <c r="B9" s="24">
        <v>80</v>
      </c>
      <c r="C9" s="24">
        <v>82</v>
      </c>
      <c r="D9" s="24">
        <v>85</v>
      </c>
      <c r="E9" s="24">
        <v>78</v>
      </c>
      <c r="F9" s="24">
        <v>80</v>
      </c>
      <c r="G9" s="24">
        <v>82</v>
      </c>
      <c r="H9" s="24">
        <v>85</v>
      </c>
      <c r="I9" s="24">
        <f t="shared" si="0"/>
        <v>650</v>
      </c>
      <c r="J9" s="24">
        <f t="shared" si="1"/>
        <v>81.25</v>
      </c>
    </row>
    <row r="10" spans="1:21">
      <c r="A10" s="24">
        <v>85</v>
      </c>
      <c r="B10" s="24">
        <v>88</v>
      </c>
      <c r="C10" s="24">
        <v>90</v>
      </c>
      <c r="D10" s="24">
        <v>92</v>
      </c>
      <c r="E10" s="24">
        <v>85</v>
      </c>
      <c r="F10" s="24">
        <v>88</v>
      </c>
      <c r="G10" s="24">
        <v>90</v>
      </c>
      <c r="H10" s="24">
        <v>92</v>
      </c>
      <c r="I10" s="24">
        <f t="shared" si="0"/>
        <v>710</v>
      </c>
      <c r="J10" s="24">
        <f t="shared" si="1"/>
        <v>88.75</v>
      </c>
    </row>
    <row r="11" spans="1:21">
      <c r="A11" s="24">
        <v>92</v>
      </c>
      <c r="B11" s="24">
        <v>95</v>
      </c>
      <c r="C11" s="24">
        <v>98</v>
      </c>
      <c r="D11" s="24">
        <v>92</v>
      </c>
      <c r="E11" s="24">
        <v>92</v>
      </c>
      <c r="F11" s="24">
        <v>95</v>
      </c>
      <c r="G11" s="24">
        <v>98</v>
      </c>
      <c r="H11" s="24">
        <v>92</v>
      </c>
      <c r="I11" s="24">
        <f t="shared" si="0"/>
        <v>754</v>
      </c>
      <c r="J11" s="24">
        <f t="shared" si="1"/>
        <v>94.25</v>
      </c>
    </row>
    <row r="12" spans="1:21">
      <c r="A12" s="24">
        <v>5</v>
      </c>
      <c r="B12" s="24">
        <v>10</v>
      </c>
      <c r="C12" s="24">
        <v>8</v>
      </c>
      <c r="D12" s="24">
        <v>6</v>
      </c>
      <c r="E12" s="24">
        <v>7</v>
      </c>
      <c r="F12" s="24">
        <v>5</v>
      </c>
      <c r="G12" s="24">
        <v>10</v>
      </c>
      <c r="H12" s="24">
        <v>8</v>
      </c>
      <c r="I12" s="24">
        <f t="shared" si="0"/>
        <v>59</v>
      </c>
      <c r="J12" s="24">
        <f t="shared" si="1"/>
        <v>7.375</v>
      </c>
    </row>
    <row r="13" spans="1:21">
      <c r="T13" s="32" t="s">
        <v>190</v>
      </c>
      <c r="U13" s="32"/>
    </row>
    <row r="30" spans="3:19">
      <c r="C30" s="32" t="s">
        <v>189</v>
      </c>
      <c r="D30" s="32"/>
      <c r="K30" s="19"/>
      <c r="L30" s="19"/>
      <c r="R30" s="32" t="s">
        <v>160</v>
      </c>
      <c r="S30" s="32"/>
    </row>
  </sheetData>
  <mergeCells count="3">
    <mergeCell ref="C30:D30"/>
    <mergeCell ref="R30:S30"/>
    <mergeCell ref="T13:U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2024-03-04T05:03:25Z</dcterms:created>
  <dcterms:modified xsi:type="dcterms:W3CDTF">2024-03-11T07:28:44Z</dcterms:modified>
</cp:coreProperties>
</file>