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2.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Tests" sheetId="1" state="visible" r:id="rId2"/>
    <sheet name="Tests-1" sheetId="2" state="hidden" r:id="rId3"/>
    <sheet name="Tests-2" sheetId="3" state="hidden" r:id="rId4"/>
    <sheet name="Comments" sheetId="4" state="visible" r:id="rId5"/>
    <sheet name="Tools" sheetId="5" state="visible" r:id="rId6"/>
    <sheet name="Tests-current" sheetId="6" state="visible" r:id="rId7"/>
    <sheet name="References" sheetId="7" state="visible" r:id="rId8"/>
    <sheet name="Members" sheetId="8" state="visible" r:id="rId9"/>
    <sheet name="Principles" sheetId="9" state="visible" r:id="rId10"/>
    <sheet name="Tasks" sheetId="10" state="visible" r:id="rId11"/>
    <sheet name="TDWG2016" sheetId="11" state="visible" r:id="rId12"/>
    <sheet name="Feedback" sheetId="12" state="visible" r:id="rId13"/>
  </sheets>
  <definedNames>
    <definedName function="false" hidden="true" localSheetId="2" name="_xlnm._FilterDatabase" vbProcedure="false">'Tests-2'!$Q$1:$Q$928</definedName>
    <definedName function="false" hidden="true" localSheetId="5" name="_xlnm._FilterDatabase" vbProcedure="false">'Tests-current'!$A$1:$X$128</definedName>
    <definedName function="false" hidden="false" localSheetId="2" name="_xlnm._FilterDatabase" vbProcedure="false">'Tests-2'!$Q$1:$Q$928</definedName>
    <definedName function="false" hidden="false" localSheetId="2" name="_xlnm._FilterDatabase_0" vbProcedure="false">'Tests-2'!$Q$1:$Q$928</definedName>
    <definedName function="false" hidden="false" localSheetId="5" name="_xlnm._FilterDatabase" vbProcedure="false">'Tests-current'!$A$1:$X$128</definedName>
    <definedName function="false" hidden="false" localSheetId="5" name="_xlnm._FilterDatabase_0" vbProcedure="false">'Tests-current'!$A$1:$X$128</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Lee Belbin:
Used for reference within TG2 - it will be replaced by readable term that may be part of the GUID?</t>
        </r>
      </text>
    </comment>
    <comment ref="B1" authorId="0">
      <text>
        <r>
          <rPr>
            <sz val="11"/>
            <color rgb="FF000000"/>
            <rFont val="Calibri"/>
            <family val="2"/>
            <charset val="1"/>
          </rPr>
          <t xml:space="preserve">Lee Belbin:
local IDs but should be GUIDs when table stable. Christian made a case for a meaningul alphnumeric, but this could be part of the GUID?</t>
        </r>
      </text>
    </comment>
    <comment ref="C1" authorId="0">
      <text>
        <r>
          <rPr>
            <sz val="11"/>
            <color rgb="FF000000"/>
            <rFont val="Calibri"/>
            <family val="2"/>
            <charset val="1"/>
          </rPr>
          <t xml:space="preserve">Lee Belbin:
The local name of the variable used for testing</t>
        </r>
      </text>
    </comment>
    <comment ref="D1" authorId="0">
      <text>
        <r>
          <rPr>
            <sz val="11"/>
            <color rgb="FF000000"/>
            <rFont val="Calibri"/>
            <family val="2"/>
            <charset val="1"/>
          </rPr>
          <t xml:space="preserve">A concise description in natural language to communicate sufficent details for users to interpret output and for developers to code the test.</t>
        </r>
      </text>
    </comment>
    <comment ref="E1" authorId="0">
      <text>
        <r>
          <rPr>
            <sz val="11"/>
            <color rgb="FF000000"/>
            <rFont val="Calibri"/>
            <family val="2"/>
            <charset val="1"/>
          </rPr>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r>
      </text>
    </comment>
    <comment ref="F1" authorId="0">
      <text>
        <r>
          <rPr>
            <sz val="11"/>
            <color rgb="FF000000"/>
            <rFont val="Calibri"/>
            <family val="2"/>
            <charset val="1"/>
          </rPr>
          <t xml:space="preserve">Tools that implement the Test.</t>
        </r>
      </text>
    </comment>
    <comment ref="G1" authorId="0">
      <text>
        <r>
          <rPr>
            <sz val="11"/>
            <color rgb="FF000000"/>
            <rFont val="Calibri"/>
            <family val="2"/>
            <charset val="1"/>
          </rPr>
          <t xml:space="preserve">What type of Data Resource the Specification operates on: “Single Record” or “Dataset”</t>
        </r>
      </text>
    </comment>
    <comment ref="H1" authorId="0">
      <text>
        <r>
          <rPr>
            <sz val="11"/>
            <color rgb="FF000000"/>
            <rFont val="Calibri"/>
            <family val="2"/>
            <charset val="1"/>
          </rPr>
          <t xml:space="preserve">Specification is a Measure, Validation or an Improvement?</t>
        </r>
      </text>
    </comment>
    <comment ref="J1" authorId="0">
      <text>
        <r>
          <rPr>
            <sz val="11"/>
            <color rgb="FF000000"/>
            <rFont val="Calibri"/>
            <family val="2"/>
            <charset val="1"/>
          </rPr>
          <t xml:space="preserve">The Darwin Core Term that the Specification acts on.</t>
        </r>
      </text>
    </comment>
    <comment ref="K1" authorId="0">
      <text>
        <r>
          <rPr>
            <sz val="11"/>
            <color rgb="FF000000"/>
            <rFont val="Calibri"/>
            <family val="2"/>
            <charset val="1"/>
          </rPr>
          <t xml:space="preserve">Lee Belbin:
Ideally, this needs a controlled vocabulary. Once done, the summary of classes should be reported</t>
        </r>
      </text>
    </comment>
    <comment ref="L1" authorId="0">
      <text>
        <r>
          <rPr>
            <sz val="11"/>
            <color rgb="FF000000"/>
            <rFont val="Calibri"/>
            <family val="2"/>
            <charset val="1"/>
          </rPr>
          <t xml:space="preserve">The agency or person responsible for the original test. This may be replaced by the agencies implementing the test post standard.
</t>
        </r>
      </text>
    </comment>
    <comment ref="M1" authorId="0">
      <text>
        <r>
          <rPr>
            <sz val="11"/>
            <color rgb="FF000000"/>
            <rFont val="Calibri"/>
            <family val="2"/>
            <charset val="1"/>
          </rPr>
          <t xml:space="preserve">Any link, or citation that describes the Specification (URL, DOI etc)
</t>
        </r>
      </text>
    </comment>
    <comment ref="O1" authorId="0">
      <text>
        <r>
          <rPr>
            <sz val="11"/>
            <color rgb="FF000000"/>
            <rFont val="Calibri"/>
            <family val="2"/>
            <charset val="1"/>
          </rPr>
          <t xml:space="preserve">This is a link to any code that implements the Specification or tests the specification (e.g., github, svn etc)
</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Lee Belbin:
Used for reference within TG2 - it will be replaced by readable term that may be part of the GUID?</t>
        </r>
      </text>
    </comment>
    <comment ref="B1" authorId="0">
      <text>
        <r>
          <rPr>
            <sz val="11"/>
            <color rgb="FF000000"/>
            <rFont val="Calibri"/>
            <family val="2"/>
            <charset val="1"/>
          </rPr>
          <t xml:space="preserve">Lee Belbin:
local IDs but should be GUIDs when table stable. Christian made a case for a meaningul alphnumeric, but this could be part of the GUID?</t>
        </r>
      </text>
    </comment>
    <comment ref="C1" authorId="0">
      <text>
        <r>
          <rPr>
            <sz val="11"/>
            <color rgb="FF000000"/>
            <rFont val="Calibri"/>
            <family val="2"/>
            <charset val="1"/>
          </rPr>
          <t xml:space="preserve">Lee Belbin:
The local name of the variable used for testing</t>
        </r>
      </text>
    </comment>
    <comment ref="D1" authorId="0">
      <text>
        <r>
          <rPr>
            <sz val="11"/>
            <color rgb="FF000000"/>
            <rFont val="Calibri"/>
            <family val="2"/>
            <charset val="1"/>
          </rPr>
          <t xml:space="preserve">A concise description in natural language to communicate sufficent details for users to interpret output and for developers to code the test.</t>
        </r>
      </text>
    </comment>
    <comment ref="E1" authorId="0">
      <text>
        <r>
          <rPr>
            <sz val="11"/>
            <color rgb="FF000000"/>
            <rFont val="Calibri"/>
            <family val="2"/>
            <charset val="1"/>
          </rPr>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r>
      </text>
    </comment>
    <comment ref="F1" authorId="0">
      <text>
        <r>
          <rPr>
            <sz val="11"/>
            <color rgb="FF000000"/>
            <rFont val="Calibri"/>
            <family val="2"/>
            <charset val="1"/>
          </rPr>
          <t xml:space="preserve">What type of Data Resource the Specification operates on: “Single Record” or “Dataset”</t>
        </r>
      </text>
    </comment>
    <comment ref="G1" authorId="0">
      <text>
        <r>
          <rPr>
            <sz val="11"/>
            <color rgb="FF000000"/>
            <rFont val="Calibri"/>
            <family val="2"/>
            <charset val="1"/>
          </rPr>
          <t xml:space="preserve">Specification is a Measure, Validation or an Improvement?</t>
        </r>
      </text>
    </comment>
    <comment ref="I1" authorId="0">
      <text>
        <r>
          <rPr>
            <sz val="11"/>
            <color rgb="FF000000"/>
            <rFont val="Calibri"/>
            <family val="2"/>
            <charset val="1"/>
          </rPr>
          <t xml:space="preserve">The Darwin Core Term that the Specification acts on.</t>
        </r>
      </text>
    </comment>
    <comment ref="J1" authorId="0">
      <text>
        <r>
          <rPr>
            <sz val="11"/>
            <color rgb="FF000000"/>
            <rFont val="Calibri"/>
            <family val="2"/>
            <charset val="1"/>
          </rPr>
          <t xml:space="preserve">Lee Belbin:
Ideally, this needs a controlled vocabulary. Once done, the summary of classes should be reported</t>
        </r>
      </text>
    </comment>
    <comment ref="K1" authorId="0">
      <text>
        <r>
          <rPr>
            <sz val="11"/>
            <color rgb="FF000000"/>
            <rFont val="Calibri"/>
            <family val="2"/>
            <charset val="1"/>
          </rPr>
          <t xml:space="preserve">The agency or person responsible for the original test. This may be replaced by the agencies implementing the test post standard.
</t>
        </r>
      </text>
    </comment>
    <comment ref="L1" authorId="0">
      <text>
        <r>
          <rPr>
            <sz val="11"/>
            <color rgb="FF000000"/>
            <rFont val="Calibri"/>
            <family val="2"/>
            <charset val="1"/>
          </rPr>
          <t xml:space="preserve">Any link, or citation that describes the Specification (URL, DOI etc)
</t>
        </r>
      </text>
    </comment>
    <comment ref="M1" authorId="0">
      <text>
        <r>
          <rPr>
            <sz val="11"/>
            <color rgb="FF000000"/>
            <rFont val="Calibri"/>
            <family val="2"/>
            <charset val="1"/>
          </rPr>
          <t xml:space="preserve">Tools that implement the Test.</t>
        </r>
      </text>
    </comment>
    <comment ref="N1" authorId="0">
      <text>
        <r>
          <rPr>
            <sz val="11"/>
            <color rgb="FF000000"/>
            <rFont val="Calibri"/>
            <family val="2"/>
            <charset val="1"/>
          </rPr>
          <t xml:space="preserve">This is a link to any code that implements the Specification or tests the specification (e.g., github, svn etc)
</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Lee Belbin:
Used for reference within TG2 - it will be replaced by readable term that may be part of the GUID?</t>
        </r>
      </text>
    </comment>
    <comment ref="B1" authorId="0">
      <text>
        <r>
          <rPr>
            <sz val="11"/>
            <color rgb="FF000000"/>
            <rFont val="Calibri"/>
            <family val="2"/>
            <charset val="1"/>
          </rPr>
          <t xml:space="preserve">Lee Belbin:
local IDs but should be GUIDs when table stable. Christian made a case for a meaningul alphnumeric, but this could be part of the GUID?</t>
        </r>
      </text>
    </comment>
    <comment ref="C1" authorId="0">
      <text>
        <r>
          <rPr>
            <sz val="11"/>
            <color rgb="FF000000"/>
            <rFont val="Calibri"/>
            <family val="2"/>
            <charset val="1"/>
          </rPr>
          <t xml:space="preserve">Lee Belbin:
The local name of the variable used for testing</t>
        </r>
      </text>
    </comment>
    <comment ref="E1" authorId="0">
      <text>
        <r>
          <rPr>
            <sz val="11"/>
            <color rgb="FF000000"/>
            <rFont val="Calibri"/>
            <family val="2"/>
            <charset val="1"/>
          </rPr>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r>
      </text>
    </comment>
    <comment ref="G1" authorId="0">
      <text>
        <r>
          <rPr>
            <sz val="11"/>
            <color rgb="FF000000"/>
            <rFont val="Calibri"/>
            <family val="2"/>
            <charset val="1"/>
          </rPr>
          <t xml:space="preserve">Specification is a Measure, Validation or an Improvement?</t>
        </r>
      </text>
    </comment>
    <comment ref="J1" authorId="0">
      <text>
        <r>
          <rPr>
            <sz val="11"/>
            <color rgb="FF000000"/>
            <rFont val="Calibri"/>
            <family val="2"/>
            <charset val="1"/>
          </rPr>
          <t xml:space="preserve">The Darwin Core Term that the Specification acts on.</t>
        </r>
      </text>
    </comment>
    <comment ref="L1" authorId="0">
      <text>
        <r>
          <rPr>
            <sz val="11"/>
            <color rgb="FF000000"/>
            <rFont val="Calibri"/>
            <family val="2"/>
            <charset val="1"/>
          </rPr>
          <t xml:space="preserve">Lee Belbin:
Ideally, this needs a controlled vocabulary. Once done, the summary of classes should be reported</t>
        </r>
      </text>
    </comment>
    <comment ref="M1" authorId="0">
      <text>
        <r>
          <rPr>
            <sz val="11"/>
            <color rgb="FF000000"/>
            <rFont val="Calibri"/>
            <family val="2"/>
            <charset val="1"/>
          </rPr>
          <t xml:space="preserve">The agency or person responsible for the original test. This may be replaced by the agencies implementing the test post standard.
</t>
        </r>
      </text>
    </comment>
    <comment ref="N1" authorId="0">
      <text>
        <r>
          <rPr>
            <sz val="11"/>
            <color rgb="FF000000"/>
            <rFont val="Calibri"/>
            <family val="2"/>
            <charset val="1"/>
          </rPr>
          <t xml:space="preserve">Any link, or citation that describes the Specification (URL, DOI etc)
</t>
        </r>
      </text>
    </comment>
    <comment ref="O1" authorId="0">
      <text>
        <r>
          <rPr>
            <sz val="11"/>
            <color rgb="FF000000"/>
            <rFont val="Calibri"/>
            <family val="2"/>
            <charset val="1"/>
          </rPr>
          <t xml:space="preserve">Tools that implement the Test.</t>
        </r>
      </text>
    </comment>
    <comment ref="P1" authorId="0">
      <text>
        <r>
          <rPr>
            <sz val="11"/>
            <color rgb="FF000000"/>
            <rFont val="Calibri"/>
            <family val="2"/>
            <charset val="1"/>
          </rPr>
          <t xml:space="preserve">This is a link to any code that implements the Specification or tests the specification (e.g., github, svn etc)
</t>
        </r>
      </text>
    </comment>
  </commentList>
</comments>
</file>

<file path=xl/comments4.xml><?xml version="1.0" encoding="utf-8"?>
<comments xmlns="http://schemas.openxmlformats.org/spreadsheetml/2006/main" xmlns:xdr="http://schemas.openxmlformats.org/drawingml/2006/spreadsheetDrawing">
  <authors>
    <author/>
  </authors>
  <commentList>
    <comment ref="B7" authorId="0">
      <text>
        <r>
          <rPr>
            <sz val="11"/>
            <color rgb="FF000000"/>
            <rFont val="Calibri"/>
            <family val="2"/>
            <charset val="1"/>
          </rPr>
          <t xml:space="preserve">Note that this will more often be a filter on a validated field/term. Terminology in Framework needs to be re-examined here
	-Arthur Chapman</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It seems anyone can edit this document without any permission
	-Daniel Amariles
Yes, by default
	-Lee Belbin</t>
        </r>
      </text>
    </comment>
    <comment ref="B22" authorId="0">
      <text>
        <r>
          <rPr>
            <sz val="11"/>
            <color rgb="FF000000"/>
            <rFont val="Calibri"/>
            <family val="2"/>
            <charset val="1"/>
          </rPr>
          <t xml:space="preserve">it's 'Colombia' not 'Columbia'
	-Daniel Amariles
_Marked as resolved_
	-Daniel Amariles
_Re-opened_
	-Daniel Amariles
I'm aware they changed the link
	-Daniel Amariles</t>
        </r>
      </text>
    </comment>
    <comment ref="B31" authorId="0">
      <text>
        <r>
          <rPr>
            <sz val="11"/>
            <color rgb="FF000000"/>
            <rFont val="Calibri"/>
            <family val="2"/>
            <charset val="1"/>
          </rPr>
          <t xml:space="preserve">it's Colombia not Columbia
	-Daniel Amariles
also, I'm aware it was shut down
	-Daniel Amariles
Noted and documented
	-Lee Belbin</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Lee Belbin:
Used for reference within TG2 - it will be replaced by readable term that may be part of the GUID?</t>
        </r>
      </text>
    </comment>
    <comment ref="C1" authorId="0">
      <text>
        <r>
          <rPr>
            <sz val="11"/>
            <color rgb="FF000000"/>
            <rFont val="Calibri"/>
            <family val="2"/>
            <charset val="1"/>
          </rPr>
          <t xml:space="preserve">Blame Alex.</t>
        </r>
      </text>
    </comment>
    <comment ref="D1" authorId="0">
      <text>
        <r>
          <rPr>
            <sz val="11"/>
            <color rgb="FF000000"/>
            <rFont val="Calibri"/>
            <family val="2"/>
            <charset val="1"/>
          </rPr>
          <t xml:space="preserve">Lee Belbin:
local IDs but should be GUIDs when table stable. Christian made a case for a meaningul alphnumeric, but this could be part of the GUID?</t>
        </r>
      </text>
    </comment>
    <comment ref="E1" authorId="0">
      <text>
        <r>
          <rPr>
            <sz val="11"/>
            <color rgb="FF000000"/>
            <rFont val="Calibri"/>
            <family val="2"/>
            <charset val="1"/>
          </rPr>
          <t xml:space="preserve">Lee Belbin:
The local name of the variable used for testing &lt;PJM&gt;Suffers from problem of negative phrasing inconsistent with framework.  What does DAY_INVALID=Compliant mean?&lt;/PJM&gt;</t>
        </r>
      </text>
    </comment>
    <comment ref="F36" authorId="0">
      <text>
        <r>
          <rPr>
            <sz val="11"/>
            <color rgb="FF000000"/>
            <rFont val="Calibri"/>
            <family val="2"/>
            <charset val="1"/>
          </rPr>
          <t xml:space="preserve">Perhaps adding the dwc fields (as I've done above helps clarify - need to complete for this an other descriptions if thought useful
	-Shelley James
They do occur un Column N so not surebthey are necessary. Lee?
	-Anonymous
COlumn L? Maybe not necessary - consistent use would reinforce the standards and terms being used - often not well recognized or understood by the user base
	-Shelley James</t>
        </r>
      </text>
    </comment>
    <comment ref="F37" authorId="0">
      <text>
        <r>
          <rPr>
            <sz val="11"/>
            <color rgb="FF000000"/>
            <rFont val="Calibri"/>
            <family val="2"/>
            <charset val="1"/>
          </rPr>
          <t xml:space="preserve">Perhaps adding the dwc fields (as I've done above helps clarify - need to complete for this an other descriptions if thought useful
	-Shelley James
They do occur un Column N so not surebthey are necessary. Lee?
	-Anonymous
COlumn L? Maybe not necessary - consistent use would reinforce the standards and terms being used - often not well recognized or understood by the user base
	-Shelley James</t>
        </r>
      </text>
    </comment>
    <comment ref="F42" authorId="0">
      <text>
        <r>
          <rPr>
            <sz val="11"/>
            <color rgb="FF000000"/>
            <rFont val="Calibri"/>
            <family val="2"/>
            <charset val="1"/>
          </rPr>
          <t xml:space="preserve">where not negative
	-Shelley James</t>
        </r>
      </text>
    </comment>
    <comment ref="F43" authorId="0">
      <text>
        <r>
          <rPr>
            <sz val="11"/>
            <color rgb="FF000000"/>
            <rFont val="Calibri"/>
            <family val="2"/>
            <charset val="1"/>
          </rPr>
          <t xml:space="preserve">where not negative
	-Shelley James</t>
        </r>
      </text>
    </comment>
    <comment ref="F49" authorId="0">
      <text>
        <r>
          <rPr>
            <sz val="11"/>
            <color rgb="FF000000"/>
            <rFont val="Calibri"/>
            <family val="2"/>
            <charset val="1"/>
          </rPr>
          <t xml:space="preserve">'community lookup table' = vocabulary?  Consistency in terms useful
	-Shelley James</t>
        </r>
      </text>
    </comment>
    <comment ref="F50" authorId="0">
      <text>
        <r>
          <rPr>
            <sz val="11"/>
            <color rgb="FF000000"/>
            <rFont val="Calibri"/>
            <family val="2"/>
            <charset val="1"/>
          </rPr>
          <t xml:space="preserve">This correct?
	-Shelley James</t>
        </r>
      </text>
    </comment>
    <comment ref="F53" authorId="0">
      <text>
        <r>
          <rPr>
            <sz val="11"/>
            <color rgb="FF000000"/>
            <rFont val="Calibri"/>
            <family val="2"/>
            <charset val="1"/>
          </rPr>
          <t xml:space="preserve">This is an issue for coastal records!
	-Shelley James
"supplied boundary" is a bit nebulous
	-Shelley James
Agreed. Amended to suggest dependency on external data
	-Lee Belbin</t>
        </r>
      </text>
    </comment>
    <comment ref="F54" authorId="0">
      <text>
        <r>
          <rPr>
            <sz val="11"/>
            <color rgb="FF000000"/>
            <rFont val="Calibri"/>
            <family val="2"/>
            <charset val="1"/>
          </rPr>
          <t xml:space="preserve">From here, all fields have been modified!
	-Shelley James
??
	-Lee Belbin
Sorry for the confusion - what I meant is that the orange changes continue...except I kept forgetting to add the orange and so gave up!
	-Shelley James</t>
        </r>
      </text>
    </comment>
    <comment ref="F75" authorId="0">
      <text>
        <r>
          <rPr>
            <sz val="11"/>
            <color rgb="FF000000"/>
            <rFont val="Calibri"/>
            <family val="2"/>
            <charset val="1"/>
          </rPr>
          <t xml:space="preserve">I have a hard time with the word 'duplicate' here - replicate might be better.  The botanical world has a second interpretation for duplicate record which is also valuable (2 or more records/specimens for the same collection event)
	-Shelley James
Need to discuss
	-Lee Belbin
Yes - we have had a lot of discussion on this - I like the term replicate.  It is often used in SDM where you only want one record per grid square. I personally don't like the term "duplicate" here because they are not true "duplicates" Looking at various Thesauri - replicate doesn't seem to fit either - perhaps "equivalent", "matching" or even "indistinguishable"
	-Arthur Chapman
Another factor is that 'users' will be used to the concept of "duplicates" - so we would have to have a very strong case for an alternative.
	-Lee Belbin</t>
        </r>
      </text>
    </comment>
    <comment ref="F122" authorId="0">
      <text>
        <r>
          <rPr>
            <sz val="11"/>
            <color rgb="FF000000"/>
            <rFont val="Calibri"/>
            <family val="2"/>
            <charset val="1"/>
          </rPr>
          <t xml:space="preserve">I think this is what it is trying to say!
	-Shelley James
yep
	-Lee Belbin</t>
        </r>
      </text>
    </comment>
    <comment ref="H1" authorId="0">
      <text>
        <r>
          <rPr>
            <sz val="11"/>
            <color rgb="FF000000"/>
            <rFont val="Calibri"/>
            <family val="2"/>
            <charset val="1"/>
          </rPr>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r>
      </text>
    </comment>
    <comment ref="L1" authorId="0">
      <text>
        <r>
          <rPr>
            <sz val="11"/>
            <color rgb="FF000000"/>
            <rFont val="Calibri"/>
            <family val="2"/>
            <charset val="1"/>
          </rPr>
          <t xml:space="preserve">Specification is a Measure, Validation or an Improvement?</t>
        </r>
      </text>
    </comment>
    <comment ref="O1" authorId="0">
      <text>
        <r>
          <rPr>
            <sz val="11"/>
            <color rgb="FF000000"/>
            <rFont val="Calibri"/>
            <family val="2"/>
            <charset val="1"/>
          </rPr>
          <t xml:space="preserve">The Darwin Core Term that the Specification acts on.</t>
        </r>
      </text>
    </comment>
    <comment ref="P1" authorId="0">
      <text>
        <r>
          <rPr>
            <sz val="11"/>
            <color rgb="FF000000"/>
            <rFont val="Calibri"/>
            <family val="2"/>
            <charset val="1"/>
          </rPr>
          <t xml:space="preserve">https://docs.google.com/document/d/1hX8A8M3IiYpFFPkGB9-uPmM017D3QP_C8xKUpKS2bjY/edit</t>
        </r>
      </text>
    </comment>
    <comment ref="Q1" authorId="0">
      <text>
        <r>
          <rPr>
            <sz val="11"/>
            <color rgb="FF000000"/>
            <rFont val="Calibri"/>
            <family val="2"/>
            <charset val="1"/>
          </rPr>
          <t xml:space="preserve">Lee Belbin:
Ideally, this needs a controlled vocabulary. Once done, the summary of classes should be reported</t>
        </r>
      </text>
    </comment>
    <comment ref="S1" authorId="0">
      <text>
        <r>
          <rPr>
            <sz val="11"/>
            <color rgb="FF000000"/>
            <rFont val="Calibri"/>
            <family val="2"/>
            <charset val="1"/>
          </rPr>
          <t xml:space="preserve">The agency or person responsible for the original test. This may be replaced by the agencies implementing the test post standard.
</t>
        </r>
      </text>
    </comment>
    <comment ref="T1" authorId="0">
      <text>
        <r>
          <rPr>
            <sz val="11"/>
            <color rgb="FF000000"/>
            <rFont val="Calibri"/>
            <family val="2"/>
            <charset val="1"/>
          </rPr>
          <t xml:space="preserve">Any link, or citation that describes the Specification (URL, DOI etc)
</t>
        </r>
      </text>
    </comment>
    <comment ref="U1" authorId="0">
      <text>
        <r>
          <rPr>
            <sz val="11"/>
            <color rgb="FF000000"/>
            <rFont val="Calibri"/>
            <family val="2"/>
            <charset val="1"/>
          </rPr>
          <t xml:space="preserve">Tools that implement the Test.</t>
        </r>
      </text>
    </comment>
    <comment ref="V1" authorId="0">
      <text>
        <r>
          <rPr>
            <sz val="11"/>
            <color rgb="FF000000"/>
            <rFont val="Calibri"/>
            <family val="2"/>
            <charset val="1"/>
          </rPr>
          <t xml:space="preserve">This is a link to any code that implements the Specification or tests the specification (e.g., github, svn etc)
</t>
        </r>
      </text>
    </comment>
  </commentList>
</comments>
</file>

<file path=xl/sharedStrings.xml><?xml version="1.0" encoding="utf-8"?>
<sst xmlns="http://schemas.openxmlformats.org/spreadsheetml/2006/main" count="6271" uniqueCount="2277">
  <si>
    <t xml:space="preserve">#</t>
  </si>
  <si>
    <t xml:space="preserve">IDs</t>
  </si>
  <si>
    <t xml:space="preserve">Variable</t>
  </si>
  <si>
    <t xml:space="preserve">Specification</t>
  </si>
  <si>
    <t xml:space="preserve">Specification (Techncial Description)</t>
  </si>
  <si>
    <t xml:space="preserve">Example Implementations (Mechanisms)</t>
  </si>
  <si>
    <t xml:space="preserve">Data resolution</t>
  </si>
  <si>
    <t xml:space="preserve">Output Type</t>
  </si>
  <si>
    <t xml:space="preserve">Darwin Core Class</t>
  </si>
  <si>
    <t xml:space="preserve">Darwin Core Terms</t>
  </si>
  <si>
    <t xml:space="preserve">Severity</t>
  </si>
  <si>
    <t xml:space="preserve">Source</t>
  </si>
  <si>
    <t xml:space="preserve">References</t>
  </si>
  <si>
    <t xml:space="preserve">Link to Specification Source Code</t>
  </si>
  <si>
    <t xml:space="preserve">Comments and Questions</t>
  </si>
  <si>
    <t xml:space="preserve">Number of assertions = TRUE. An indication of the record issues</t>
  </si>
  <si>
    <t xml:space="preserve">e.g. Count the number of TRUE values of columns with prefix “VALIDATION_" </t>
  </si>
  <si>
    <t xml:space="preserve">Single Record</t>
  </si>
  <si>
    <t xml:space="preserve">Measure</t>
  </si>
  <si>
    <t xml:space="preserve">All</t>
  </si>
  <si>
    <t xml:space="preserve">Warning</t>
  </si>
  <si>
    <t xml:space="preserve">Lee Belbin</t>
  </si>
  <si>
    <t xml:space="preserve">Number of supplied + inferred Darwin Core fields. An indication of record completeness</t>
  </si>
  <si>
    <t xml:space="preserve">e.g. Count the number of non-NULL or empty (disregarding spaces) values of the record.</t>
  </si>
  <si>
    <t xml:space="preserve">Completeness checks – calculating ratio of null DwC values in a table?</t>
  </si>
  <si>
    <t xml:space="preserve">e.g. Count the number of NULL or empty (disregarding spaces) values of each record record in the dataset and divide by total number of records in the dataset.</t>
  </si>
  <si>
    <t xml:space="preserve">Dataset</t>
  </si>
  <si>
    <t xml:space="preserve">Tania Laity</t>
  </si>
  <si>
    <t xml:space="preserve">MODIFIED_DATE_INVALID</t>
  </si>
  <si>
    <t xml:space="preserve">A (partial) invalid date is given for dc:modified, such as a non existing date, invalid zero month, etc.</t>
  </si>
  <si>
    <t xml:space="preserve">Is or can be converted to ISO format date</t>
  </si>
  <si>
    <t xml:space="preserve">Validation</t>
  </si>
  <si>
    <t xml:space="preserve">dcterms:modified</t>
  </si>
  <si>
    <t xml:space="preserve">GBIF</t>
  </si>
  <si>
    <t xml:space="preserve">MODIFIED_DATE_UNLIKELY</t>
  </si>
  <si>
    <t xml:space="preserve">The date given for dc:modified is in the future or predates unix time (1970).</t>
  </si>
  <si>
    <t xml:space="preserve">MISSING_COLLECTION_DATE</t>
  </si>
  <si>
    <t xml:space="preserve">Collection date field is missing or null or 00-00-0000</t>
  </si>
  <si>
    <t xml:space="preserve">e.g. Return FALSE if value is 0000-00-00 or empty value (disregarding spaces).</t>
  </si>
  <si>
    <t xml:space="preserve">ALA-SandBox</t>
  </si>
  <si>
    <t xml:space="preserve">Event</t>
  </si>
  <si>
    <t xml:space="preserve">eventDate</t>
  </si>
  <si>
    <t xml:space="preserve">Error</t>
  </si>
  <si>
    <t xml:space="preserve">ALA</t>
  </si>
  <si>
    <t xml:space="preserve">Covered by #5</t>
  </si>
  <si>
    <t xml:space="preserve">INCOMPLETE_COLLECTION_DATE</t>
  </si>
  <si>
    <t xml:space="preserve">The supplied collection date is missing a day and/or month component. This is used to differentiate non error conditions for an event date.</t>
  </si>
  <si>
    <t xml:space="preserve">Not entiurely sure what this means? (AC)</t>
  </si>
  <si>
    <t xml:space="preserve">INVALID_COLLECTION_DATE</t>
  </si>
  <si>
    <t xml:space="preserve">The collecting event date was given as pre 1700, or is otherwise invalid. This is used as a general date issue</t>
  </si>
  <si>
    <t xml:space="preserve">ALA, GBIF</t>
  </si>
  <si>
    <t xml:space="preserve">Possibly reword to make sure #9 and #10 are covered.  Is 1700 the earliest possible collection date? suggest use 1600? (AC) - SUGGEST WE REMOVE THIS ONE.</t>
  </si>
  <si>
    <t xml:space="preserve">datecollected_bounds</t>
  </si>
  <si>
    <t xml:space="preserve">Date Collected out of bounds (1700-01-02, Date of Indexing).</t>
  </si>
  <si>
    <t xml:space="preserve">iDigBio</t>
  </si>
  <si>
    <t xml:space="preserve">Fits under #7 (AC)</t>
  </si>
  <si>
    <t xml:space="preserve">RECORDED_DATE_UNLIKELY</t>
  </si>
  <si>
    <t xml:space="preserve">The recording date is highly unlikely, falling either into the future or represents a very old date before 1600 that predates modern taxonomy.</t>
  </si>
  <si>
    <t xml:space="preserve">Fits under #7 (AC) But Note that says pre 1600 - others say pre 1700.  Do we have valid collections between 1600 and 1700 - I suspect that there are some. TBA!</t>
  </si>
  <si>
    <t xml:space="preserve">DAY_MONTH_TRANSPOSED</t>
  </si>
  <si>
    <t xml:space="preserve">Supplied day and month fields appear to be transposed. if month &gt; 12 and day &lt;12 we can infer the fields have been incorrectly mapped</t>
  </si>
  <si>
    <t xml:space="preserve">Validation and Improvement</t>
  </si>
  <si>
    <t xml:space="preserve">eventDate, day, month</t>
  </si>
  <si>
    <t xml:space="preserve">FIRST_OF_MONTH</t>
  </si>
  <si>
    <t xml:space="preserve">May indicate the date is only known or recorded to the Month.  Flag if there is no precision data. </t>
  </si>
  <si>
    <t xml:space="preserve">eventDate, datePrecision(nonDwC)</t>
  </si>
  <si>
    <t xml:space="preserve">Posibly for datasets - so need in?</t>
  </si>
  <si>
    <t xml:space="preserve">FIRST_OF_YEAR</t>
  </si>
  <si>
    <t xml:space="preserve">May indicate the date is only known or recorded to the Year.  Flag if there is no precision data.  </t>
  </si>
  <si>
    <t xml:space="preserve">Possibly for datasets</t>
  </si>
  <si>
    <t xml:space="preserve">FIRST_OF_CENTURY</t>
  </si>
  <si>
    <t xml:space="preserve">May indicate the date is only known or recorded to the Century.  Flag if there is no precision data. </t>
  </si>
  <si>
    <t xml:space="preserve">DATE_PRECISION_MISMATCH</t>
  </si>
  <si>
    <t xml:space="preserve">Date precision does not match the data.  </t>
  </si>
  <si>
    <t xml:space="preserve">Flag for DwC (AC)</t>
  </si>
  <si>
    <t xml:space="preserve">RECORDED_DATE_MISMATCH</t>
  </si>
  <si>
    <t xml:space="preserve">The recording date specified as the eventDate string and the individual year, month, day are contradicting.</t>
  </si>
  <si>
    <t xml:space="preserve">eventDate, day, month, year</t>
  </si>
  <si>
    <t xml:space="preserve">ID_PRE_OCCURRENCE</t>
  </si>
  <si>
    <t xml:space="preserve">dateIdentified &lt; eventDate</t>
  </si>
  <si>
    <t xml:space="preserve">Event, Identification</t>
  </si>
  <si>
    <t xml:space="preserve">dateIdentified, eventDate</t>
  </si>
  <si>
    <t xml:space="preserve">GEOREFERENCE_POST_OCCURRENCE</t>
  </si>
  <si>
    <t xml:space="preserve">The record was georeferenced after recording - not an error but has implications for precision and accuracy.  The amount of time may indicate severity?</t>
  </si>
  <si>
    <t xml:space="preserve">Event, Location</t>
  </si>
  <si>
    <t xml:space="preserve">eventDate, georeferenceDate</t>
  </si>
  <si>
    <t xml:space="preserve">IDENTIFIED_DATE_UNLIKELY</t>
  </si>
  <si>
    <t xml:space="preserve">The date given for dwc:dateIdentified is in the future or before Linnean times (1700).</t>
  </si>
  <si>
    <t xml:space="preserve">Identification</t>
  </si>
  <si>
    <t xml:space="preserve">dateIdentified</t>
  </si>
  <si>
    <t xml:space="preserve">1753?</t>
  </si>
  <si>
    <t xml:space="preserve">IDENTIFIED_DATE_INVALID</t>
  </si>
  <si>
    <t xml:space="preserve">The date given for dwc:dateIdentified is invalid and cant be interpreted at all.</t>
  </si>
  <si>
    <t xml:space="preserve">MISSING_IDENTIFICATIONQUALIFIER</t>
  </si>
  <si>
    <t xml:space="preserve">identificationQualifier not supplied with the record</t>
  </si>
  <si>
    <t xml:space="preserve">identficationQualifier</t>
  </si>
  <si>
    <t xml:space="preserve">MISSING_IDENTIFICATIONREFERENCES</t>
  </si>
  <si>
    <t xml:space="preserve">identificationReferences not supplied with the record</t>
  </si>
  <si>
    <t xml:space="preserve">identficationReferences</t>
  </si>
  <si>
    <t xml:space="preserve">MISSING_DATEIDENTIFIED</t>
  </si>
  <si>
    <t xml:space="preserve">identificationDate not supplied with the record</t>
  </si>
  <si>
    <t xml:space="preserve">identificationDate</t>
  </si>
  <si>
    <t xml:space="preserve">ALA, BISON</t>
  </si>
  <si>
    <t xml:space="preserve">IDENTIFICATION_UNCERTAIN</t>
  </si>
  <si>
    <t xml:space="preserve">The identification is uncertain. If doubts expresssed regarding taxon identification, e.g. 'requires verification' or 'doubtful' or 'uncertain' or similar then exclude.</t>
  </si>
  <si>
    <t xml:space="preserve">scientificName, identificationQualifier</t>
  </si>
  <si>
    <t xml:space="preserve">Chapman 2005a &amp; 2005b, Zermoglio et al. 2016</t>
  </si>
  <si>
    <t xml:space="preserve">aff, or cf or ? </t>
  </si>
  <si>
    <t xml:space="preserve">IDENTIFICATION_VERIFIED</t>
  </si>
  <si>
    <t xml:space="preserve">The identication has been verified. The identification is verified as authentic, e.g. 'verified', 'confirmed'</t>
  </si>
  <si>
    <t xml:space="preserve">Reliability flag</t>
  </si>
  <si>
    <t xml:space="preserve">identificationQualifier</t>
  </si>
  <si>
    <t xml:space="preserve">Verification</t>
  </si>
  <si>
    <t xml:space="preserve">Chapman 2005a &amp; 2005b</t>
  </si>
  <si>
    <t xml:space="preserve">This information should be in identificationVerificationStatus</t>
  </si>
  <si>
    <t xml:space="preserve">MISSING_IDENTIFIEDBY</t>
  </si>
  <si>
    <t xml:space="preserve">identifiedBy not supplied with the record</t>
  </si>
  <si>
    <t xml:space="preserve">identifiedBy</t>
  </si>
  <si>
    <t xml:space="preserve">UNRECOGNISED_TYPESTATUS</t>
  </si>
  <si>
    <t xml:space="preserve">Unable to extract the supplied type status to the vocabulary in use</t>
  </si>
  <si>
    <t xml:space="preserve">typeStatus</t>
  </si>
  <si>
    <t xml:space="preserve">dwc_continent_added</t>
  </si>
  <si>
    <t xml:space="preserve">Improvement</t>
  </si>
  <si>
    <t xml:space="preserve">Location</t>
  </si>
  <si>
    <t xml:space="preserve">continent</t>
  </si>
  <si>
    <t xml:space="preserve">Assume missing continent - so added from coordinates?</t>
  </si>
  <si>
    <t xml:space="preserve">dwc_continent_replaced</t>
  </si>
  <si>
    <t xml:space="preserve">Darwin Core Continent Corrected.</t>
  </si>
  <si>
    <t xml:space="preserve">Continent name has been corrected from misspelling or corrected from coordinates</t>
  </si>
  <si>
    <t xml:space="preserve">CONTINENT_INVALID</t>
  </si>
  <si>
    <t xml:space="preserve">Uninterpretable continent values found.</t>
  </si>
  <si>
    <t xml:space="preserve">29=111 (duplicate)</t>
  </si>
  <si>
    <t xml:space="preserve">COORDINATE_PRECISION_MISMATCH</t>
  </si>
  <si>
    <t xml:space="preserve">Coordinate data does not match precision indicated - could be incorrect precision or truncation or rounding of the coordinate data (most likely with trailing zeros)</t>
  </si>
  <si>
    <t xml:space="preserve">coordinatePrecision</t>
  </si>
  <si>
    <t xml:space="preserve">Needed?</t>
  </si>
  <si>
    <t xml:space="preserve">PRECISION_RANGE_MISMATCH</t>
  </si>
  <si>
    <t xml:space="preserve">A precision value should be between &gt;0 and &lt;=1 if entered according to DwC specificiations</t>
  </si>
  <si>
    <t xml:space="preserve">Precision is out of range 0-&lt;1</t>
  </si>
  <si>
    <t xml:space="preserve">MISSING_COORDINATEPRECISION</t>
  </si>
  <si>
    <t xml:space="preserve">coordinatePrecision not supplied with the record</t>
  </si>
  <si>
    <t xml:space="preserve">GEOPOINT_LOW_PRECISION</t>
  </si>
  <si>
    <t xml:space="preserve">Geographic Coordinate has Low Precision.</t>
  </si>
  <si>
    <t xml:space="preserve">coordinatePrecision, decimalLatitude, decimalLongitude</t>
  </si>
  <si>
    <t xml:space="preserve">Needed? Precision IS reported and should be noted. CoordinatePrecision is &gt; .1 or the decimal latitude/longitude values have limited siginficant figures.</t>
  </si>
  <si>
    <t xml:space="preserve">COORDINATE_UNCERTAINTY_IN_METERS</t>
  </si>
  <si>
    <t xml:space="preserve">The inferred maximum (minimum?) uncertainty is 'n' metres</t>
  </si>
  <si>
    <t xml:space="preserve">coordinatePrecision, geodeticDatum, coordinateUncertaintyInMeters, georeferenceProtocol,  dataGeneralizations</t>
  </si>
  <si>
    <t xml:space="preserve">Metric</t>
  </si>
  <si>
    <t xml:space="preserve">ALA, CRIA</t>
  </si>
  <si>
    <t xml:space="preserve">GeoRef, ICSM 2000; BioGeom a</t>
  </si>
  <si>
    <t xml:space="preserve">Needed? Check ALA code</t>
  </si>
  <si>
    <t xml:space="preserve">UNCERTAINTY_RANGE_MISMATCH</t>
  </si>
  <si>
    <t xml:space="preserve">Uncertainty should be a whole number &gt;0</t>
  </si>
  <si>
    <t xml:space="preserve">coordinateUncertaintyInMeters</t>
  </si>
  <si>
    <t xml:space="preserve">UNCERTAINTY_NOT_SPECIFIED</t>
  </si>
  <si>
    <t xml:space="preserve">Uncertainty was not supplied with the record</t>
  </si>
  <si>
    <t xml:space="preserve">UNCERTAINTY_IN_PRECISION</t>
  </si>
  <si>
    <t xml:space="preserve">Uncertainty value in precision field</t>
  </si>
  <si>
    <t xml:space="preserve">coordinateUncertaintyInMeters, coordinatePrecision</t>
  </si>
  <si>
    <t xml:space="preserve">coordinateUncertaintyInMeters and coordinatePrecision appear swapped. Precision &lt;= 1 , Uncertainty &gt;= 1. Possibly combine with #35, needs further discussion</t>
  </si>
  <si>
    <t xml:space="preserve">UNKNOWN_COUNTRY_NAME</t>
  </si>
  <si>
    <t xml:space="preserve">Unrecognised or unparseable country name</t>
  </si>
  <si>
    <t xml:space="preserve">country</t>
  </si>
  <si>
    <t xml:space="preserve">Unrecognised country name - should they be inferred or flagged?</t>
  </si>
  <si>
    <t xml:space="preserve">COUNTRY_INFERRED_FROM_COORDINATES</t>
  </si>
  <si>
    <t xml:space="preserve">Country field supplied was empty, but was inferred in processing by the supplied coordinates</t>
  </si>
  <si>
    <t xml:space="preserve">country, decimalLatitude, decimalLongitude</t>
  </si>
  <si>
    <t xml:space="preserve">GBIF 2010</t>
  </si>
  <si>
    <t xml:space="preserve">dwc_country_added</t>
  </si>
  <si>
    <t xml:space="preserve">As 39. It might useful to just define a test category that applies to any Darwin Core term country_added, eventdate_added, county_added, etc.</t>
  </si>
  <si>
    <t xml:space="preserve">dwc_country_replaced</t>
  </si>
  <si>
    <t xml:space="preserve">Darwin Core Country Corrected.</t>
  </si>
  <si>
    <t xml:space="preserve">Flag only? It might useful to just define a test category that applies to any Darwin Core term country_replaced, eventdate_replaced, county_replaced, etc.</t>
  </si>
  <si>
    <t xml:space="preserve">CONTINENT_COUNTRY_MISMATCH</t>
  </si>
  <si>
    <t xml:space="preserve">The interpreted continent and country do not match up.</t>
  </si>
  <si>
    <t xml:space="preserve">country, continent</t>
  </si>
  <si>
    <t xml:space="preserve">Error? (AC) Potentiall either a validation or an error depending on how you define mismatch</t>
  </si>
  <si>
    <t xml:space="preserve">COUNTRY_MISMATCH</t>
  </si>
  <si>
    <t xml:space="preserve">Interpreted country for dwc:country and dwc:countryCode contradict each other.</t>
  </si>
  <si>
    <t xml:space="preserve">country, countryCode</t>
  </si>
  <si>
    <t xml:space="preserve">COUNTRY_COORDINATE_MISMATCH</t>
  </si>
  <si>
    <t xml:space="preserve">Coordinates outside the range for the reported country</t>
  </si>
  <si>
    <t xml:space="preserve">COORDINATES_CENTRE_OF_COUNTRY</t>
  </si>
  <si>
    <t xml:space="preserve">Supplied coordinates centre of country</t>
  </si>
  <si>
    <t xml:space="preserve">Is this an Error? It may have a huge Coordinate Uncertainty - if all the record has is a country name for example (AC)</t>
  </si>
  <si>
    <t xml:space="preserve">rev_geocode_mismatch</t>
  </si>
  <si>
    <t xml:space="preserve">Geographic Coordinate did not reverse geocode to correct country.</t>
  </si>
  <si>
    <t xml:space="preserve">country, decimalLatitude, decimalLongitude, verbatumLatitude, verbatumLongitude</t>
  </si>
  <si>
    <t xml:space="preserve">As 42 (Christian Gendreau: yes it is)  Aren't 42-28 really the one test? - i.e. coordinates outside of the Country (42) and then 44-48 is determining if one of those would Improve it. So I see 44-48 as subsets of 42 - how best to handle this (AC)</t>
  </si>
  <si>
    <t xml:space="preserve">rev_geocode_both_sign</t>
  </si>
  <si>
    <t xml:space="preserve">Geographic Coordinate had its Latitude and Longitude negated to place it in correct country.</t>
  </si>
  <si>
    <t xml:space="preserve">Clarify naming of flag, possibly merge with other values</t>
  </si>
  <si>
    <t xml:space="preserve">rev_geocode_flip</t>
  </si>
  <si>
    <t xml:space="preserve">Geographic Coordinate had its Latitude and Longitude swapped to place it in correct country.</t>
  </si>
  <si>
    <t xml:space="preserve">rev_geocode_flip_both_sign</t>
  </si>
  <si>
    <t xml:space="preserve">Geographic Coordinate had its Latitude and Longitude both swapped and negated to place it in correct country.</t>
  </si>
  <si>
    <t xml:space="preserve">rev_geocode_flip_lat_sign</t>
  </si>
  <si>
    <t xml:space="preserve">Geographic Coordinate had its Latitude and Longitude swapped, and its Latitude negated to place it in correct country.</t>
  </si>
  <si>
    <t xml:space="preserve">rev_geocode_flip_lon_sign</t>
  </si>
  <si>
    <t xml:space="preserve">Geographic Coordinate had its Latitude and Longitude swapped, and its Longitude negated to place it in correct country.</t>
  </si>
  <si>
    <t xml:space="preserve">idigbio_isocountrycode_added</t>
  </si>
  <si>
    <t xml:space="preserve">iDigBio ISO 3166-1 alpha-3 Country Code Added.iDigBio correction table</t>
  </si>
  <si>
    <t xml:space="preserve">countryCode</t>
  </si>
  <si>
    <t xml:space="preserve">As 40?</t>
  </si>
  <si>
    <t xml:space="preserve">NEGATED_LATITUDE</t>
  </si>
  <si>
    <t xml:space="preserve">Record appears to be referencing a location in the wrong hemisphere</t>
  </si>
  <si>
    <t xml:space="preserve">decimalLatitude</t>
  </si>
  <si>
    <t xml:space="preserve">GBIF, BISON</t>
  </si>
  <si>
    <t xml:space="preserve">Same as #47 (AC), Clarify naming of flag, possibly merge with other values</t>
  </si>
  <si>
    <t xml:space="preserve">INVERTED_COORDINATES</t>
  </si>
  <si>
    <t xml:space="preserve">Latitude and longitude have been transposed accidently (typically bad database mapping)</t>
  </si>
  <si>
    <t xml:space="preserve">decimalLatitude, decimalLongitude</t>
  </si>
  <si>
    <t xml:space="preserve">Same as #45 (AC), Clarify naming of flag, possibly merge with other values</t>
  </si>
  <si>
    <t xml:space="preserve">ZERO_COORDINATES</t>
  </si>
  <si>
    <t xml:space="preserve">Coordinates given as 0,0. Typically a result of bad default values for empty database fields</t>
  </si>
  <si>
    <t xml:space="preserve">Lee: Coordinates interpreted as 0,0?</t>
  </si>
  <si>
    <t xml:space="preserve">COORDINATES_OUT_OF_RANGE</t>
  </si>
  <si>
    <t xml:space="preserve">Latitude &gt;90 or &lt;-90 and Longitude &gt;180 or &lt;-180</t>
  </si>
  <si>
    <t xml:space="preserve">Separate the tests</t>
  </si>
  <si>
    <t xml:space="preserve">Should be split? decimalLatitude is out of range. decumalLongitude is out of range. ORDER OF TESTS COULD BE SIGNIFICANT</t>
  </si>
  <si>
    <t xml:space="preserve">DETECTED_ENVIRONMENTAL_OUTLIER</t>
  </si>
  <si>
    <t xml:space="preserve">The location is an outlier detected using jack-knife algorithm</t>
  </si>
  <si>
    <t xml:space="preserve">Detected environmental outlier flag test (1)</t>
  </si>
  <si>
    <t xml:space="preserve">All taxa records</t>
  </si>
  <si>
    <t xml:space="preserve">Chapman 2005a, ALA 2008</t>
  </si>
  <si>
    <t xml:space="preserve">The record is an environmental outlier for that taxa based on all records of that taxa across one or more environmental parameters.</t>
  </si>
  <si>
    <t xml:space="preserve">DETECTED_OUTLIER_OTHER</t>
  </si>
  <si>
    <t xml:space="preserve">Other methods of outliers detection to be investigated. An investigation will be made of the suitability of MaxEnt probababiilty values as an indicator of outliers. Other outlier detection methods will also be investigated, e.g. Chapman 2005a (p.45)  mentions these geographic outlier detection methods: Cumulative Freqency Curves(Diva-GIS, ANUCLIM); Principle Components Analysis (FloraMap, PATN); Cluster Analysis (FloraMap, PATN); Climatic Envelope (Diva-GIS); Reverse Jackknife (Diva-GIS, planned for BioGeomancer in 2006); Parameter Extremes (ANUCLIM); Other Methods (Standard Deviations from Mean; Deviations from Median; Use of Modelled Distributions - GARP, Lifemapper; Pattern Analysis - PATN; Ordinal Association Rules- PATN - assocation with vegetation types etc). Note: some of these are explicitly mention in other proposed outlier checks. Note that all these are environmental outlier checks of one type or another (LB).</t>
  </si>
  <si>
    <t xml:space="preserve">As 56</t>
  </si>
  <si>
    <t xml:space="preserve">As with #65, suggest we use a single robust measure to detect outliers - probably convex hull.  (I disagree here as some outlier detection methods work better than others in different circumstances and none could be regarded as truly robust in all circumstances.  There should be a choice of methods as in many of the other tests.  The TEST is "Is it an identified outlier?" the METHOD of doing this may be any of a number of Methods - geographic, environmental, etc. - AC)</t>
  </si>
  <si>
    <t xml:space="preserve">DECIMAL_COORDINATES_NOT_SUPPLIED</t>
  </si>
  <si>
    <t xml:space="preserve">decimal latitude and longitude not supplied</t>
  </si>
  <si>
    <t xml:space="preserve">DECIMAL_LAT_LONG_CONVERTED</t>
  </si>
  <si>
    <t xml:space="preserve">Decimal latitude and longitude were converted to WGS84</t>
  </si>
  <si>
    <t xml:space="preserve">decimalLatitude, decimalLongitude, geodeticDatum</t>
  </si>
  <si>
    <t xml:space="preserve">Amounts to a recommendation that aggregators should flag all coordinates that had to be convereted to be used. Might also imply saying something about the datum and uncertainty as a result. Potentially drop the WGS84 datum requirement</t>
  </si>
  <si>
    <t xml:space="preserve">DECIMAL_LAT_LONG_CONVERSION_FAILED</t>
  </si>
  <si>
    <t xml:space="preserve">Conversion of decimal latitude and longitude to WGS84 failed</t>
  </si>
  <si>
    <t xml:space="preserve"> Lee to check ALA code</t>
  </si>
  <si>
    <t xml:space="preserve">DECIMAL_LAT_LONG_CALCULATED_FROM_EASTING_NORTHING</t>
  </si>
  <si>
    <t xml:space="preserve">Decimal latitude and longitude were calculated using easting, northing and zone</t>
  </si>
  <si>
    <t xml:space="preserve">decimalLatitude, decimalLongitude, verbatimLat/Long</t>
  </si>
  <si>
    <t xml:space="preserve">Possibly combine with other verbatum coordinate conversion flags? Check ALA code</t>
  </si>
  <si>
    <t xml:space="preserve">DECIMAL_LAT_LONG_CALCULATION_FROM_EASTING_NORTHING_FAILED</t>
  </si>
  <si>
    <t xml:space="preserve">Failed to calculate decimal latitude and longitude using easting, northing and zone</t>
  </si>
  <si>
    <t xml:space="preserve">Possibly combine with other verbatum coordinate conversion flags?</t>
  </si>
  <si>
    <t xml:space="preserve">INFERRED_FALSE_PRECISION</t>
  </si>
  <si>
    <t xml:space="preserve">The location may have a false level of precision. Indicate this if many decimal places in coordinates, but no precision or uncertainty measures. Methods to be investigated by SB</t>
  </si>
  <si>
    <t xml:space="preserve">If more than 7 decimal places - more than needed - flag</t>
  </si>
  <si>
    <t xml:space="preserve">decimalLatitude, decimalLongitude, coordinatePrecision, coordinateUncertaintyInMeters</t>
  </si>
  <si>
    <t xml:space="preserve">Chapman 2005b p26</t>
  </si>
  <si>
    <t xml:space="preserve">SPECIES_OUTSIDE_EXPERT_RANGE</t>
  </si>
  <si>
    <r>
      <rPr>
        <sz val="9"/>
        <color rgb="FF000000"/>
        <rFont val="Calibri"/>
        <family val="2"/>
        <charset val="1"/>
      </rPr>
      <t xml:space="preserve">Geographic coordinates are outside the </t>
    </r>
    <r>
      <rPr>
        <b val="true"/>
        <sz val="11"/>
        <rFont val="Cambria"/>
        <family val="1"/>
        <charset val="1"/>
      </rPr>
      <t xml:space="preserve">geographic</t>
    </r>
    <r>
      <rPr>
        <sz val="9"/>
        <color rgb="FF000000"/>
        <rFont val="Calibri"/>
        <family val="2"/>
        <charset val="1"/>
      </rPr>
      <t xml:space="preserve"> range as defined by 'expert/s' for the taxa. E.g. corals outside known range according to Charlie Veron - possible misidentification.</t>
    </r>
  </si>
  <si>
    <t xml:space="preserve">decimalLatitude, decimalLongitude, expert range spatial layer</t>
  </si>
  <si>
    <t xml:space="preserve">Priority of tests for data publishers</t>
  </si>
  <si>
    <t xml:space="preserve">DETECTED_OUTLIER_ENVIRONMENTAL</t>
  </si>
  <si>
    <t xml:space="preserve">Record marked as outlier because it is outside the acepted environmental range/envelope of the species</t>
  </si>
  <si>
    <t xml:space="preserve">Same as #56</t>
  </si>
  <si>
    <t xml:space="preserve">decimalLatitude, decimalLongitude, various spatial layers</t>
  </si>
  <si>
    <t xml:space="preserve">Merge with #56 - use the most robust test for determining environmental outliers (convex hull, jack-knife etc)</t>
  </si>
  <si>
    <t xml:space="preserve">COORDINATE_DECIMAL_PLACES_MISMATCH</t>
  </si>
  <si>
    <t xml:space="preserve">Coordinates have a mismatched number of decimal places. Warning is raised if difference in number of decimal places between lat long is greater than 2.</t>
  </si>
  <si>
    <t xml:space="preserve">decimalLatitude, decimalLongitude, verbatimLatitude, verbatimLongitude</t>
  </si>
  <si>
    <t xml:space="preserve">COORDINATE_SUSPECT_NUMBER_DECIMAL_PLACES</t>
  </si>
  <si>
    <t xml:space="preserve">Latitude and or longitude has a suspect number of decimal places. GPS receivers typically measure decimal degress to a maximum of 7 decimal places. Warning is raised if lat or long has greater than 7 decimal places</t>
  </si>
  <si>
    <t xml:space="preserve">Same as #63</t>
  </si>
  <si>
    <t xml:space="preserve">Merge with 63</t>
  </si>
  <si>
    <t xml:space="preserve">SUPPLIED_COORDINATES_CONVERTED</t>
  </si>
  <si>
    <t xml:space="preserve">Supplied coordinates may have been converted from another format. Warning is raised if lat or long has a decimal digit repeated 4 or more times</t>
  </si>
  <si>
    <t xml:space="preserve">Need a generic - coordinates converted but need how</t>
  </si>
  <si>
    <t xml:space="preserve">Generalise test as converted from another corrdinate system? Subsume 61</t>
  </si>
  <si>
    <t xml:space="preserve">COORDINATE_INVALID</t>
  </si>
  <si>
    <t xml:space="preserve">Coordinate value given in some form but GBIF is unable to interpret it.</t>
  </si>
  <si>
    <t xml:space="preserve">Generic failed test?</t>
  </si>
  <si>
    <t xml:space="preserve">DECIMAL_LAT_LONG_CALCULATED_FROM_VERBATIM</t>
  </si>
  <si>
    <t xml:space="preserve">Decimal latitude and longitude were calculated using verbatimLatitude, verbatimLongitude and verbatimSRS</t>
  </si>
  <si>
    <t xml:space="preserve">Discuss</t>
  </si>
  <si>
    <t xml:space="preserve">decimalLatitude, decimalLongitude, verbatimLatitude, verbatimLongitude, verbatimSRS</t>
  </si>
  <si>
    <t xml:space="preserve">DECIMAL_LAT_LONG_CALCULATION_FROM_VERBATIM_FAILED</t>
  </si>
  <si>
    <t xml:space="preserve">Failed to calculate decimal latitude and longitude from verbatimLatitude, verbatimLongitude and verbatimSRS</t>
  </si>
  <si>
    <t xml:space="preserve">geopoint_0_coord</t>
  </si>
  <si>
    <t xml:space="preserve">Geographic Coordinate had literal '0' values.</t>
  </si>
  <si>
    <t xml:space="preserve">decimalLatitude, decimalLongitude, verbatumLatitude, verbatumLongitude</t>
  </si>
  <si>
    <t xml:space="preserve">As 53</t>
  </si>
  <si>
    <t xml:space="preserve">geopoint_similar_coord</t>
  </si>
  <si>
    <t xml:space="preserve">Geographic Coordinate had similar latitude and longitude (+/- lat == +/- lon).</t>
  </si>
  <si>
    <t xml:space="preserve">abs(lat) == abs(lon)</t>
  </si>
  <si>
    <t xml:space="preserve">Needed? Covered by other tests?</t>
  </si>
  <si>
    <t xml:space="preserve">COORDINATE_ROUNDED</t>
  </si>
  <si>
    <t xml:space="preserve">Original coordinate modified by rounding to 5 decimals.</t>
  </si>
  <si>
    <t xml:space="preserve">DO NOT DO THIS!</t>
  </si>
  <si>
    <t xml:space="preserve">Unwise!  (Anything more than 5 is centimeters rather than meters  - not sure we have anyone recording that fine att the moment - AC)</t>
  </si>
  <si>
    <t xml:space="preserve">CONTINENT_DERIVED_FROM_COORDINATES</t>
  </si>
  <si>
    <t xml:space="preserve">The interpreted continent is based on the coordinates, not the verbatim string information.</t>
  </si>
  <si>
    <t xml:space="preserve">Use generic replacement (what was done and how)</t>
  </si>
  <si>
    <t xml:space="preserve">As 28, similar to #39, Generalize, combine with other "data added or replaced flag class"</t>
  </si>
  <si>
    <t xml:space="preserve">Latitude truncated</t>
  </si>
  <si>
    <t xml:space="preserve">Latitude has been truncated to a fixed number of decimals places</t>
  </si>
  <si>
    <t xml:space="preserve">Single Record/dataset</t>
  </si>
  <si>
    <t xml:space="preserve">BISON</t>
  </si>
  <si>
    <t xml:space="preserve">Unwise!</t>
  </si>
  <si>
    <t xml:space="preserve">Longitude truncated</t>
  </si>
  <si>
    <t xml:space="preserve">Longitude has been truncated to a fixed number of decimals places</t>
  </si>
  <si>
    <t xml:space="preserve">geopoint_bounds</t>
  </si>
  <si>
    <t xml:space="preserve">Geographic Coordinate was out of bounds.</t>
  </si>
  <si>
    <t xml:space="preserve">Same as #55</t>
  </si>
  <si>
    <t xml:space="preserve">Out of bounds of what? Country? or values ranges? similar to #55</t>
  </si>
  <si>
    <t xml:space="preserve">rev_geocode_eez</t>
  </si>
  <si>
    <t xml:space="preserve">The latitude and longitude fall outside of any countries land borders, but fall within the exclusive economic zone of a country.</t>
  </si>
  <si>
    <t xml:space="preserve">decimalLatitude, decimalLongitude, verbatumLatitude, verbatumLongitude, habitat + many others</t>
  </si>
  <si>
    <t xml:space="preserve">Raises point about EEZ for marine included in country.</t>
  </si>
  <si>
    <t xml:space="preserve">COORDINATE_HABITAT_MISMATCH</t>
  </si>
  <si>
    <t xml:space="preserve">Marine species reported in terrestrial area or vice-versa. Detection is dependent on high-resolution coastline at the time of recording, e.g., estuaries can change quickly (LB). Also could be an identification or name match error instead of a geospatial error (MN)</t>
  </si>
  <si>
    <t xml:space="preserve">decimalLatitude, decimalLongitude,
terrestrial spatial layer</t>
  </si>
  <si>
    <t xml:space="preserve">rev_geocode_lat_sign</t>
  </si>
  <si>
    <t xml:space="preserve">Geographic Coordinate had its Latitude negated to place it in correct country.</t>
  </si>
  <si>
    <t xml:space="preserve">Alex to resolve</t>
  </si>
  <si>
    <t xml:space="preserve">decimalLatitude, verbatumLatitude, country</t>
  </si>
  <si>
    <t xml:space="preserve">See also #51 - This is an Improvement for the Validation in #51, Clarify naming of flag, possibly merge with other values</t>
  </si>
  <si>
    <t xml:space="preserve">NEGATED_LONGITUDE</t>
  </si>
  <si>
    <t xml:space="preserve">decimalLongitude</t>
  </si>
  <si>
    <t xml:space="preserve">Needs more specificity. decimalLongitude conflict with country or locality? Flag only?</t>
  </si>
  <si>
    <t xml:space="preserve">LOCATION_NOT_SUPPLIED</t>
  </si>
  <si>
    <t xml:space="preserve">no indication of location (coordinates, locality, polygon, location ID, verbatim coordinates) supplied</t>
  </si>
  <si>
    <t xml:space="preserve">decimalLongitude, decimalLatitude, locality, footprtinWKT, locationID, verbatimCoordinates, verbatimLatitude, verbatimLongitude</t>
  </si>
  <si>
    <t xml:space="preserve">rev_geocode_lon_sign</t>
  </si>
  <si>
    <t xml:space="preserve">Geographic Coordinate had its Longitude negated to place it in correct country.</t>
  </si>
  <si>
    <t xml:space="preserve">decimalLongitude, verbatumLongitude, country</t>
  </si>
  <si>
    <t xml:space="preserve">See also #76 - This is an Improvement for the Validation in #76, Clarify naming of flag, possibly merge with other values</t>
  </si>
  <si>
    <t xml:space="preserve">MISSING_GEODETICDATUM</t>
  </si>
  <si>
    <t xml:space="preserve">geodeticDatum not supplied for coordinates</t>
  </si>
  <si>
    <t xml:space="preserve">geodeticDatum</t>
  </si>
  <si>
    <t xml:space="preserve">ICSM 2000</t>
  </si>
  <si>
    <t xml:space="preserve">INVALID_GEODETICDATUM</t>
  </si>
  <si>
    <t xml:space="preserve">The geodetic datum is not valid. The geodetic datum (spatial reference system) is not recorded, or is not in controlled vocabulary. Lack of datum may add a further 200 metre error to the spatial error.</t>
  </si>
  <si>
    <t xml:space="preserve">Resolve 59,60,81, 82,83 (Lee)</t>
  </si>
  <si>
    <t xml:space="preserve">200 meters refers to only a few datums (Australia?) - In NAD-WGS84 can be as high as 480 meters (from memory) in Aleutian Islands, and greatest distance is around 3,520 meters with an Indian Datum (again from memory) (AC)</t>
  </si>
  <si>
    <t xml:space="preserve">GEODETIC_DATUM_ASSUMED_WGS84</t>
  </si>
  <si>
    <t xml:space="preserve">Geodetic datum assumed to be WGS84 (EPSG:4326)</t>
  </si>
  <si>
    <t xml:space="preserve">UNRECOGNIZED_GEODETIC_DATUM</t>
  </si>
  <si>
    <t xml:space="preserve">Geodetic datum not recognized</t>
  </si>
  <si>
    <t xml:space="preserve">As 80?</t>
  </si>
  <si>
    <t xml:space="preserve">geopoint_datum_error</t>
  </si>
  <si>
    <t xml:space="preserve">Geographic Coordinate has Invalid Geodetic Datum.</t>
  </si>
  <si>
    <t xml:space="preserve">geopoint_datum_missing</t>
  </si>
  <si>
    <t xml:space="preserve">Geographic Coordinate Missing Geodetic Datum (Assumed to be WGS84).</t>
  </si>
  <si>
    <t xml:space="preserve">As 79 (NB Specification is same as 81 (AC))</t>
  </si>
  <si>
    <t xml:space="preserve">COORDINATE_REPROJECTION_SUSPICIOUS</t>
  </si>
  <si>
    <t xml:space="preserve">Indicates successful coordinate reprojection according to provided datum, but which results in a datum shift larger than 0.1 decimal degrees.</t>
  </si>
  <si>
    <t xml:space="preserve">geodeticDatum, decimalLatitude, decimalLongitude, verbatumLatitude, verbatumLongitude</t>
  </si>
  <si>
    <t xml:space="preserve">MISSING_GEOREFERENCE_DATE</t>
  </si>
  <si>
    <t xml:space="preserve">GeoreferenceDate not supplied with the record</t>
  </si>
  <si>
    <t xml:space="preserve">georeferenceDate</t>
  </si>
  <si>
    <t xml:space="preserve">MISSING_GEOREFERNCEDBY</t>
  </si>
  <si>
    <t xml:space="preserve">GeoreferencedBy not supplied with the record</t>
  </si>
  <si>
    <t xml:space="preserve">georeferencedBy</t>
  </si>
  <si>
    <t xml:space="preserve">MISSING_GEOREFERENCEPROTOCOL</t>
  </si>
  <si>
    <t xml:space="preserve">GeoreferenceProtocol not supplied with the record</t>
  </si>
  <si>
    <t xml:space="preserve">georeferenceProtocol</t>
  </si>
  <si>
    <t xml:space="preserve">MISSING_GEOREFERENCESOURCES</t>
  </si>
  <si>
    <t xml:space="preserve">GeoreferenceSources not supplied with the record</t>
  </si>
  <si>
    <t xml:space="preserve">georeferenceSources</t>
  </si>
  <si>
    <t xml:space="preserve">MISSING_GEOREFERENCEVERIFICATIONSTATUS</t>
  </si>
  <si>
    <t xml:space="preserve">GeoreferenceVerificationStatus not supplied with the record</t>
  </si>
  <si>
    <t xml:space="preserve">georeferenceVerificationStatus</t>
  </si>
  <si>
    <t xml:space="preserve">GEOREFERENCE_UNCERTAIN</t>
  </si>
  <si>
    <t xml:space="preserve">The georeference is uncertain. If doubts expresssed regarding geocode, e.g. 'requires verification' or 'doubtful' or 'uncertain' or similar then exclude.</t>
  </si>
  <si>
    <t xml:space="preserve">Should be sufficient to assess the contents of georeferenceVerificationStatus</t>
  </si>
  <si>
    <t xml:space="preserve">Do not exclude, just flag</t>
  </si>
  <si>
    <t xml:space="preserve">GEOREFERENCE_VERIFIED</t>
  </si>
  <si>
    <t xml:space="preserve">The georeference  has been verified. The georeferened  are verified as authentic, e.g. 'confirmed', 'verified'.</t>
  </si>
  <si>
    <t xml:space="preserve">Needed? as georeferenceVerficiationStatus present</t>
  </si>
  <si>
    <t xml:space="preserve">Checks text locality information with a gazetteer as one way to verify coordinates / assign precision to a point. </t>
  </si>
  <si>
    <t xml:space="preserve">Where are you, BioGeomancer?</t>
  </si>
  <si>
    <t xml:space="preserve">locality, decimalLatitude, decimalLongitude, verbatumLatitude, verbatumLongitude, coordinatePrecision</t>
  </si>
  <si>
    <t xml:space="preserve">Check distance of decimalLatitude/decimalLongitude to reported locality name (need gazetteer)</t>
  </si>
  <si>
    <t xml:space="preserve">MIN_MAX_ALTITUDE_REVERSED</t>
  </si>
  <si>
    <t xml:space="preserve">Typically a column mapping issue</t>
  </si>
  <si>
    <t xml:space="preserve">minimumElevationInMeters, maximumElevationInMeters</t>
  </si>
  <si>
    <t xml:space="preserve">dwc_stateprovince_replaced</t>
  </si>
  <si>
    <t xml:space="preserve">Darwin Core State or Province Corrected.</t>
  </si>
  <si>
    <t xml:space="preserve">stateProvince</t>
  </si>
  <si>
    <t xml:space="preserve">How corrected? By what crieteria?</t>
  </si>
  <si>
    <t xml:space="preserve">COORDINATES_CENTRE_OF_STATEPROVINCE</t>
  </si>
  <si>
    <t xml:space="preserve">The coordinates given are in the centre of the state, indicating they have be generated post collection event, erroneously by software.  MN - should be verified as being an issue (as opposed to genuine record in the centre of the state) by checking the uncertainty is large or the record is imprecise.</t>
  </si>
  <si>
    <t xml:space="preserve">stateProvince, coordinatePrecision, CoordinateUncertaintyInMeters</t>
  </si>
  <si>
    <t xml:space="preserve">Marginal value?  (It is an issue always comes up with early Australian Collections given "Nova Hollandia" in 1802 and put in centre of Australia (AC).  State not only example though - country, region, etc,. CHECK SEVERITY issues</t>
  </si>
  <si>
    <t xml:space="preserve">STATEPROVINCE_COORDINATE_MISMATCH</t>
  </si>
  <si>
    <t xml:space="preserve">Coordinates dont match the supplied state</t>
  </si>
  <si>
    <t xml:space="preserve">stateProvince, decimalLatitude, decimalLongitude</t>
  </si>
  <si>
    <r>
      <rPr>
        <sz val="9"/>
        <color rgb="FF000000"/>
        <rFont val="Calibri"/>
        <family val="2"/>
        <charset val="1"/>
      </rPr>
      <t xml:space="preserve">Need to change wording to </t>
    </r>
    <r>
      <rPr>
        <b val="true"/>
        <sz val="11"/>
        <rFont val="Cambria"/>
        <family val="1"/>
        <charset val="1"/>
      </rPr>
      <t xml:space="preserve">State/Province</t>
    </r>
    <r>
      <rPr>
        <sz val="9"/>
        <color rgb="FF000000"/>
        <rFont val="Calibri"/>
        <family val="2"/>
        <charset val="1"/>
      </rPr>
      <t xml:space="preserve"> (AC)</t>
    </r>
  </si>
  <si>
    <t xml:space="preserve">DEPTH_IN_FEET</t>
  </si>
  <si>
    <t xml:space="preserve">Darwin core specifies metres should be used. Bassed on unit being supplied in the field - ft, f, feet</t>
  </si>
  <si>
    <t xml:space="preserve">verbatimDepth</t>
  </si>
  <si>
    <t xml:space="preserve">DEPTH_OUT_OF_RANGE</t>
  </si>
  <si>
    <t xml:space="preserve">Depth greater than 10000</t>
  </si>
  <si>
    <t xml:space="preserve">Combine 88-89 (You mean 98-99 (AC))</t>
  </si>
  <si>
    <t xml:space="preserve">DEPTH_UNLIKELY</t>
  </si>
  <si>
    <t xml:space="preserve">Set if depth is larger than 11000m or negative.</t>
  </si>
  <si>
    <t xml:space="preserve">MIN_MAX_DEPTH_REVERSED</t>
  </si>
  <si>
    <t xml:space="preserve">DEPTH_NON_NUMERIC</t>
  </si>
  <si>
    <t xml:space="preserve">Should be a numeric value in metres</t>
  </si>
  <si>
    <t xml:space="preserve">ALTITUDE_OUT_OF_RANGE</t>
  </si>
  <si>
    <t xml:space="preserve">Altitude greater than 10000m, or less than -100m</t>
  </si>
  <si>
    <t xml:space="preserve">verbatimElevation</t>
  </si>
  <si>
    <t xml:space="preserve">Combine 102-103</t>
  </si>
  <si>
    <t xml:space="preserve">ELEVATION_UNLIKELY</t>
  </si>
  <si>
    <t xml:space="preserve">Set if elevation is above the troposphere (17km) or below 11km (Mariana Trench).</t>
  </si>
  <si>
    <t xml:space="preserve">BADLY_FORMED_ALTITUDE</t>
  </si>
  <si>
    <t xml:space="preserve">Free text string provided as altitude</t>
  </si>
  <si>
    <t xml:space="preserve">ALTITUDE_IN_FEET</t>
  </si>
  <si>
    <t xml:space="preserve">ALTITUDE_NON_NUMERIC</t>
  </si>
  <si>
    <t xml:space="preserve">As 104</t>
  </si>
  <si>
    <t xml:space="preserve">MULTIMEDIA_DATE_INVALID</t>
  </si>
  <si>
    <t xml:space="preserve">An invalid date is given for dc:created of a multimedia object.</t>
  </si>
  <si>
    <t xml:space="preserve">Occurrence</t>
  </si>
  <si>
    <t xml:space="preserve">associatedMedia</t>
  </si>
  <si>
    <t xml:space="preserve">MULTIMEDIA_URI_INVALID</t>
  </si>
  <si>
    <t xml:space="preserve">An invalid uri is given for a multimedia object.</t>
  </si>
  <si>
    <t xml:space="preserve">REFERENCES_URI_INVALID</t>
  </si>
  <si>
    <t xml:space="preserve">An invalid uri is given for dc:references.</t>
  </si>
  <si>
    <t xml:space="preserve">associatedReferences</t>
  </si>
  <si>
    <t xml:space="preserve">MISSING_CATALOGUENUMBER</t>
  </si>
  <si>
    <t xml:space="preserve">catalogueNumber not supplied with the record</t>
  </si>
  <si>
    <t xml:space="preserve">catalogNumber</t>
  </si>
  <si>
    <t xml:space="preserve">Relevant only for a subset of basisOfRecord (*specimen*)</t>
  </si>
  <si>
    <t xml:space="preserve">OCCURRENCE_IS_CULTIVATED_OR_ESCAPEE</t>
  </si>
  <si>
    <t xml:space="preserve">The occurence is  cultivated or escaped from captivity. Records are normally excluded from analyses.  Note that this does not apply to established wild populations of alien species.</t>
  </si>
  <si>
    <t xml:space="preserve">establishmentMeans</t>
  </si>
  <si>
    <t xml:space="preserve">Wording should be "cultivated or captive" (i.e. Zoo) and these should be flagged as such and are not necessarily an error - depends on use. (AC)</t>
  </si>
  <si>
    <t xml:space="preserve">OCCURRENCE_IS_EXTRALIMITAL</t>
  </si>
  <si>
    <t xml:space="preserve">The occurrence is outside the normal range of the species</t>
  </si>
  <si>
    <t xml:space="preserve">occurrenceStatus</t>
  </si>
  <si>
    <t xml:space="preserve">On what basis? Suggest merge into 65 or 64 .  (Definitely not an Error - Warning only - also many methods of determining range and genuine outliers aften fall outside a range determined by methods that are either "expert generated" or using 95 percentile, etc. - Eve the word "noraml range" in definition allows for outliers so again not an Error - AC)</t>
  </si>
  <si>
    <t xml:space="preserve">OCCURRENCE_VERIFIED</t>
  </si>
  <si>
    <t xml:space="preserve">The occurrence has been verified. This is a record level indication that the occurrence has been verified as authentic. The occurrence is verified as authentic, e.g. confirmed, verified</t>
  </si>
  <si>
    <t xml:space="preserve">UNRECOGNISED_OCCURRENCE_STATUS</t>
  </si>
  <si>
    <t xml:space="preserve">An occurrence status value supplied, but it was not a recognised value.</t>
  </si>
  <si>
    <t xml:space="preserve">ASSUMED_PRESENT_OCCURRENCE_STATUS</t>
  </si>
  <si>
    <t xml:space="preserve">An occurrence status value wasnt supplied with this record and an value of "present" has been assumed.</t>
  </si>
  <si>
    <t xml:space="preserve">RECORDED_BY_UNPARSABLE</t>
  </si>
  <si>
    <t xml:space="preserve">The recordedBy field could not be parsed using the current known formats.</t>
  </si>
  <si>
    <t xml:space="preserve">recordedBy</t>
  </si>
  <si>
    <t xml:space="preserve">INVALID_IMAGE_URL</t>
  </si>
  <si>
    <t xml:space="preserve">Image URL is badly formatted</t>
  </si>
  <si>
    <t xml:space="preserve">RESOURCE_TAXONOMIC_SCOPE_MISMATCH</t>
  </si>
  <si>
    <t xml:space="preserve">Mammal records attributed to bird watch group. This QA makes use of the taxonomic hints to make a decision.</t>
  </si>
  <si>
    <t xml:space="preserve">On what basis?</t>
  </si>
  <si>
    <t xml:space="preserve">MISSING_BASIS_OF_RECORD</t>
  </si>
  <si>
    <t xml:space="preserve">Basis of record not supplied with the record</t>
  </si>
  <si>
    <t xml:space="preserve">Record_level Terms</t>
  </si>
  <si>
    <t xml:space="preserve">basisOfRecord</t>
  </si>
  <si>
    <t xml:space="preserve">GBIF, CRIA</t>
  </si>
  <si>
    <t xml:space="preserve">BADLY_FORMED_BASIS_OF_RECORD</t>
  </si>
  <si>
    <t xml:space="preserve">Unable to map the supplied basis of record to the vocabulary in use</t>
  </si>
  <si>
    <t xml:space="preserve">UNRECOGNISED_COLLECTIONCODE</t>
  </si>
  <si>
    <t xml:space="preserve">Code not recognised with ALA systems (Collectory). The implementation looks at collection/institution code combinations</t>
  </si>
  <si>
    <t xml:space="preserve">collectionCode</t>
  </si>
  <si>
    <t xml:space="preserve">collectionCode not recognised. Useful if codes are available but this is unlikely most of the time? AT: Perhaps we could use GRBio as authoritative?</t>
  </si>
  <si>
    <t xml:space="preserve">DATA_ARE_GENERALISED</t>
  </si>
  <si>
    <t xml:space="preserve">The data has been generalised. If not null then report the dataGeneralization statement. If this relates to Location classes then make special attention to coordinates and precision terms.</t>
  </si>
  <si>
    <t xml:space="preserve">dataGeneralizations</t>
  </si>
  <si>
    <t xml:space="preserve">UNRECOGNISED_INSTITUTIONCODE</t>
  </si>
  <si>
    <t xml:space="preserve">institutionCode</t>
  </si>
  <si>
    <t xml:space="preserve">institutionCode not recognised. Useful if codes are available but this is unlikely most of the time? AT: Perhaps we could use GRBio as authoritative?</t>
  </si>
  <si>
    <t xml:space="preserve">INFERRED_DUPLICATE_RECORD</t>
  </si>
  <si>
    <t xml:space="preserve">The occurence appears to be a duplicate</t>
  </si>
  <si>
    <t xml:space="preserve">ResourceRelationship, Occurrence</t>
  </si>
  <si>
    <t xml:space="preserve">disposition, relationshipOfResource</t>
  </si>
  <si>
    <t xml:space="preserve">Chapman 2005a</t>
  </si>
  <si>
    <t xml:space="preserve">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colelcting number (AC)</t>
  </si>
  <si>
    <t xml:space="preserve">dwc_class_added</t>
  </si>
  <si>
    <t xml:space="preserve">Taxon</t>
  </si>
  <si>
    <t xml:space="preserve">class</t>
  </si>
  <si>
    <t xml:space="preserve">dwc_class_replaced</t>
  </si>
  <si>
    <t xml:space="preserve">Darwin Core Class Corrected.</t>
  </si>
  <si>
    <t xml:space="preserve">UNKNOWN_KINGDOM</t>
  </si>
  <si>
    <t xml:space="preserve">Doesn't match a known kingdom e.g. Animalia, Plantae. A  vocab list of known kingdoms.</t>
  </si>
  <si>
    <t xml:space="preserve">kingdom</t>
  </si>
  <si>
    <t xml:space="preserve">dwc_kingdom_added</t>
  </si>
  <si>
    <t xml:space="preserve">dwc_kingdom_replaced</t>
  </si>
  <si>
    <t xml:space="preserve">Darwin Core Kingdom Corrected.</t>
  </si>
  <si>
    <t xml:space="preserve">dwc_order_added</t>
  </si>
  <si>
    <t xml:space="preserve">order</t>
  </si>
  <si>
    <t xml:space="preserve">dwc_order_replaced</t>
  </si>
  <si>
    <t xml:space="preserve">Darwin Core Order Corrected.</t>
  </si>
  <si>
    <t xml:space="preserve">dwc_phylum_added</t>
  </si>
  <si>
    <t xml:space="preserve">phylum</t>
  </si>
  <si>
    <t xml:space="preserve">dwc_phylum_replaced</t>
  </si>
  <si>
    <t xml:space="preserve">Darwin Core Phylum Corrected.</t>
  </si>
  <si>
    <t xml:space="preserve">INVALID_SCIENTIFIC_NAME</t>
  </si>
  <si>
    <t xml:space="preserve">Catches things like rank values or values such as "UNKNOWN". Based on the "blacklist" parse type.</t>
  </si>
  <si>
    <t xml:space="preserve">scientificName</t>
  </si>
  <si>
    <t xml:space="preserve">NAME_NOT_RECOGNISED</t>
  </si>
  <si>
    <t xml:space="preserve">Name not in any known checklists (national or international)</t>
  </si>
  <si>
    <r>
      <rPr>
        <b val="true"/>
        <sz val="11"/>
        <rFont val="Cambria"/>
        <family val="1"/>
        <charset val="1"/>
      </rPr>
      <t xml:space="preserve">This is not necessarily an error (Flag)</t>
    </r>
    <r>
      <rPr>
        <sz val="9"/>
        <color rgb="FF000000"/>
        <rFont val="Calibri"/>
        <family val="2"/>
        <charset val="1"/>
      </rPr>
      <t xml:space="preserve"> - it may be very recently described and not YET in a list or the lists could be wrong or not up-to-date or haven't covered that group. (AC)</t>
    </r>
  </si>
  <si>
    <t xml:space="preserve">NAME_NOT_IN_NATIONAL_CHECKLISTS</t>
  </si>
  <si>
    <t xml:space="preserve">Name of the taxon not in the national species lists for the national in which it was recorded (APNI, AFD in Australia), but the name is in other checklists (e.g. CoL)</t>
  </si>
  <si>
    <t xml:space="preserve">Warning rather than Error? (AC)</t>
  </si>
  <si>
    <t xml:space="preserve">Use of soundex matching to match scientific names to misspellings? Degree of confidence assigned as a result? Taxamatch?</t>
  </si>
  <si>
    <t xml:space="preserve">scientificname_added</t>
  </si>
  <si>
    <t xml:space="preserve">Scientific name added by concatenating genus and species.</t>
  </si>
  <si>
    <t xml:space="preserve">scientificName, genus, specificEpithet</t>
  </si>
  <si>
    <t xml:space="preserve">AMBIGUOUS_NAME</t>
  </si>
  <si>
    <t xml:space="preserve">Name homonym issues detected with record, missing higher classification preventing placement</t>
  </si>
  <si>
    <t xml:space="preserve">scientificName, other taxon fields</t>
  </si>
  <si>
    <r>
      <rPr>
        <b val="true"/>
        <sz val="11"/>
        <rFont val="Cambria"/>
        <family val="1"/>
        <charset val="1"/>
      </rPr>
      <t xml:space="preserve">Re-word to include #149</t>
    </r>
    <r>
      <rPr>
        <sz val="9"/>
        <color rgb="FF000000"/>
        <rFont val="Calibri"/>
        <family val="2"/>
        <charset val="1"/>
      </rPr>
      <t xml:space="preserve"> - e.g. Name homonym issues detected with record, missing higher classification preventing placement or name or classification supplied cant be used to choose between 2 homonyms (AC)</t>
    </r>
  </si>
  <si>
    <t xml:space="preserve">HOMONYM_ISSUE</t>
  </si>
  <si>
    <t xml:space="preserve">Name or classification supplied cant be used to choose between 2 homonyms</t>
  </si>
  <si>
    <t xml:space="preserve">I believe that this could be combined with #148 with some re-wording (AC)</t>
  </si>
  <si>
    <t xml:space="preserve">NAME_NOT_SUPPLIED</t>
  </si>
  <si>
    <t xml:space="preserve">neither of scientific name or vernacular name were supplied</t>
  </si>
  <si>
    <t xml:space="preserve">scientificName, vernacularName</t>
  </si>
  <si>
    <t xml:space="preserve">MISSING_TAXONRANK</t>
  </si>
  <si>
    <t xml:space="preserve">taxonRank not supplied with the record</t>
  </si>
  <si>
    <t xml:space="preserve">taxonRank</t>
  </si>
  <si>
    <t xml:space="preserve">TAXON_MATCH_HIGHERRANK</t>
  </si>
  <si>
    <t xml:space="preserve">Matching to the taxonomic backbone can only be done on a higher rank and not the scientific name.</t>
  </si>
  <si>
    <t xml:space="preserve">taxonRank, genus, family, order, class</t>
  </si>
  <si>
    <t xml:space="preserve">Record Level</t>
  </si>
  <si>
    <t xml:space="preserve">Better Description</t>
  </si>
  <si>
    <t xml:space="preserve">TESTS_FLAGGED_REPORT</t>
  </si>
  <si>
    <t xml:space="preserve">Number of assertions = TRUE. An indication of the record issues.</t>
  </si>
  <si>
    <t xml:space="preserve">e.g. Count the number of FAILED tests (i.e. where a validation flag has been activated)</t>
  </si>
  <si>
    <t xml:space="preserve">Report</t>
  </si>
  <si>
    <t xml:space="preserve">&lt;JW&gt;This ought to go hand-in-hand with a separate measure - number of tests applied. &lt;/JW&gt;</t>
  </si>
  <si>
    <t xml:space="preserve">Number of tests where a validation issue was raised</t>
  </si>
  <si>
    <t xml:space="preserve">RECORD_COMPLETENESS_REPORT</t>
  </si>
  <si>
    <r>
      <rPr>
        <sz val="9"/>
        <color rgb="FF000000"/>
        <rFont val="Calibri"/>
        <family val="2"/>
        <charset val="1"/>
      </rPr>
      <t xml:space="preserve">&lt;JW&gt;Inferences should be a distinct measure, with PLENTY of metadata about how the inferences were made (e.g., </t>
    </r>
    <r>
      <rPr>
        <sz val="11"/>
        <color rgb="FFFF0000"/>
        <rFont val="Cambria"/>
        <family val="1"/>
        <charset val="1"/>
      </rPr>
      <t xml:space="preserve">Darwin Cloud correspondence</t>
    </r>
    <r>
      <rPr>
        <sz val="9"/>
        <color rgb="FF000000"/>
        <rFont val="Calibri"/>
        <family val="2"/>
        <charset val="1"/>
      </rPr>
      <t xml:space="preserve">). &lt;/JW&gt;
&lt;LB&gt; I would prefer the complement (number of fields in record) as it would usually be less than the number absent&lt;/LB&gt;</t>
    </r>
  </si>
  <si>
    <t xml:space="preserve">&lt;JW&gt;Number of simple Darwin Core fields found to be empty (null or empty when stripped of white space).&lt;/JW&gt; 
&lt;LB&gt;Number of Darwin Core fields in record&lt;/LB&gt;</t>
  </si>
  <si>
    <r>
      <rPr>
        <sz val="9"/>
        <color rgb="FF000000"/>
        <rFont val="Calibri"/>
        <family val="2"/>
        <charset val="1"/>
      </rPr>
      <t xml:space="preserve">MODIFIED_DATE_INVALID/
</t>
    </r>
    <r>
      <rPr>
        <sz val="11"/>
        <color rgb="FFFF0000"/>
        <rFont val="Cambria"/>
        <family val="1"/>
        <charset val="1"/>
      </rPr>
      <t xml:space="preserve">EVENT_DATE_MODIFIED</t>
    </r>
  </si>
  <si>
    <t xml:space="preserve">dcterms:modified date invalid</t>
  </si>
  <si>
    <t xml:space="preserve">3.A</t>
  </si>
  <si>
    <t xml:space="preserve">Temporal</t>
  </si>
  <si>
    <t xml:space="preserve">5a</t>
  </si>
  <si>
    <r>
      <rPr>
        <sz val="9"/>
        <color rgb="FF000000"/>
        <rFont val="Calibri"/>
        <family val="2"/>
        <charset val="1"/>
      </rPr>
      <t xml:space="preserve">INCOMPLETE_EVENT_DATE_YEAR/
</t>
    </r>
    <r>
      <rPr>
        <sz val="11"/>
        <color rgb="FFFF0000"/>
        <rFont val="Cambria"/>
        <family val="1"/>
        <charset val="1"/>
      </rPr>
      <t xml:space="preserve">EVENT_DATE_YEAR_INCOMPLETE</t>
    </r>
  </si>
  <si>
    <t xml:space="preserve">EventDate rsolution to year only. The supplied collection date is missing a day and month component. This is used to differentiate non error conditions for an event date.</t>
  </si>
  <si>
    <t xml:space="preserve">EventDate resolution to year only</t>
  </si>
  <si>
    <t xml:space="preserve">Event date to year resolution only</t>
  </si>
  <si>
    <t xml:space="preserve">5b</t>
  </si>
  <si>
    <r>
      <rPr>
        <sz val="9"/>
        <color rgb="FF000000"/>
        <rFont val="Calibri"/>
        <family val="2"/>
        <charset val="1"/>
      </rPr>
      <t xml:space="preserve">INCOMPLETE_EVENT_DATE_MONTH/
</t>
    </r>
    <r>
      <rPr>
        <sz val="11"/>
        <color rgb="FFFF0000"/>
        <rFont val="Cambria"/>
        <family val="1"/>
        <charset val="1"/>
      </rPr>
      <t xml:space="preserve">EVENT_DATE_MONTH_INCOMPLETE</t>
    </r>
  </si>
  <si>
    <t xml:space="preserve">EventDate resolution to month only. The supplied collection date is missing a day  component. This is used to differentiate non error conditions for an event date.</t>
  </si>
  <si>
    <t xml:space="preserve">EventDate resolution to month only</t>
  </si>
  <si>
    <t xml:space="preserve">Which date? Checking (LB). &lt;JW&gt;There is nothing invalid, not necessarily incomplete about missing month and day, or day. Would it not be better to have a test that asserts the specificity of the event date, with controlled values (year, month, day, hour, minute, second, range) &lt;/JW&gt; Possibly propose adding an eventDateUncertainty terms. (AT)
&lt;LB&gt;Agree with JW but it is a WARNING only. REMEMBER that these tests return  FLAG of TRUE or FALSE so would need two tests here  - resolution to year, resolution to month&lt;/LB&gt;</t>
  </si>
  <si>
    <t xml:space="preserve">Event date to year and month resolution only</t>
  </si>
  <si>
    <t xml:space="preserve">12a</t>
  </si>
  <si>
    <t xml:space="preserve">DAY_INVALID</t>
  </si>
  <si>
    <t xml:space="preserve">Day is less than 1 or greater than 31</t>
  </si>
  <si>
    <t xml:space="preserve">Day is &lt; 1 or &gt; 31</t>
  </si>
  <si>
    <t xml:space="preserve">day</t>
  </si>
  <si>
    <t xml:space="preserve">The day value is less than 1 or greater than 31</t>
  </si>
  <si>
    <t xml:space="preserve">12b</t>
  </si>
  <si>
    <t xml:space="preserve">MONTH_INVALID</t>
  </si>
  <si>
    <t xml:space="preserve">Month less than 1 or greater than 12</t>
  </si>
  <si>
    <t xml:space="preserve">Month is &lt;1 or &gt;12</t>
  </si>
  <si>
    <t xml:space="preserve">month</t>
  </si>
  <si>
    <t xml:space="preserve">The month is less than 1 or is greater than 12</t>
  </si>
  <si>
    <t xml:space="preserve">month&gt;12 and day&lt;12</t>
  </si>
  <si>
    <t xml:space="preserve">day, month</t>
  </si>
  <si>
    <t xml:space="preserve">&lt;JW&gt;Is it not sufficient to have two reports - day invalid, month invalid? Tests for day might include month and year to be rigorous (leap year)&lt;/JW&gt;
&lt;LB&gt;If separate tests, then improvement void?&lt;/LB&gt;  Have added two extra validation tests (AC)</t>
  </si>
  <si>
    <t xml:space="preserve">Month &gt; 12 and day &lt;12 so we infer the fields have been swapped and have corrected them</t>
  </si>
  <si>
    <t xml:space="preserve">Temporal resolution to month?</t>
  </si>
  <si>
    <t xml:space="preserve">eventDate, day, datePrecision(nonDwC)</t>
  </si>
  <si>
    <t xml:space="preserve">Possibly for datasets - so need in? &lt;JW&gt;Would it not be better to have a test that asserts the specificity of the event date, with controlled values (year, month, day, hour, minute, second, range) &lt;/JW&gt; &lt;LB&gt; CHECK CODE AND DISCUSS WITH ALA&lt;/LB&gt;</t>
  </si>
  <si>
    <t xml:space="preserve">Date or day is first of month so flag if no temporal precision entry</t>
  </si>
  <si>
    <t xml:space="preserve">Temporal resolution to year?</t>
  </si>
  <si>
    <t xml:space="preserve">eventDate, day, month, datePrecision(nonDwC)</t>
  </si>
  <si>
    <t xml:space="preserve">Possibly for datasets (?).  &lt;JW&gt;Would it not be better to have a test that asserts the specificity of the event date, with controlled values (year, month, day, hour, minute, second, range) &lt;/JW&gt;</t>
  </si>
  <si>
    <t xml:space="preserve">Date, month, day is first of year so flag if no temporal precision entry</t>
  </si>
  <si>
    <t xml:space="preserve">Temporal resolution to century?</t>
  </si>
  <si>
    <t xml:space="preserve">Date, year, month, day is first of century so flag if there is no precision entry</t>
  </si>
  <si>
    <t xml:space="preserve">The recording date specified as the eventDate string and the individual year, month, day are contradicting. </t>
  </si>
  <si>
    <t xml:space="preserve">eventDate/=year,month,day</t>
  </si>
  <si>
    <t xml:space="preserve">&lt;JW&gt;Be careful, not matching might arise when eventDate is a range, but that probably signifies and error as well.&lt;/JW&gt; Might still be valid as long as D/M/Y is within the range.</t>
  </si>
  <si>
    <t xml:space="preserve">The Day, Month, year is not within the Range of the Event Date</t>
  </si>
  <si>
    <t xml:space="preserve">dateIdentified is &lt; eventDate</t>
  </si>
  <si>
    <t xml:space="preserve">dateIdentified before eventDate</t>
  </si>
  <si>
    <t xml:space="preserve">The date identified is earlier than the eventDate</t>
  </si>
  <si>
    <t xml:space="preserve">georeferenceDate after eventDate</t>
  </si>
  <si>
    <t xml:space="preserve">The record was georeferenced after the event date</t>
  </si>
  <si>
    <t xml:space="preserve">dateIdentified before 1753 or in future</t>
  </si>
  <si>
    <t xml:space="preserve">The date identified is before Linnaues (1753) or in future.</t>
  </si>
  <si>
    <t xml:space="preserve">dateIdentified cannot be interpreted</t>
  </si>
  <si>
    <t xml:space="preserve">Is or can be converted to ISO format date (?). "eventdate cannot be interpreted" (LB)</t>
  </si>
  <si>
    <t xml:space="preserve">The date identified cannot be interpreted/parsed</t>
  </si>
  <si>
    <t xml:space="preserve">identificationRemarks contains terms that make identification uncertain</t>
  </si>
  <si>
    <t xml:space="preserve">identificationRemarks, identificationRemarks</t>
  </si>
  <si>
    <t xml:space="preserve">Error (?) Omit (JW)</t>
  </si>
  <si>
    <t xml:space="preserve">aff, or cf or ? (AC) &lt;JW&gt;This information is supposed to be in identificationQualifier. If it is not, it is not an error. If it is in identificationRemarks, it is not an error either. From what is it supposed to be excluded? &lt;/JW&gt; Lee to check with CHRISTIAN
 &lt;CG&gt;This is not in the current GBIF code, we can remove it. &lt;/CG&gt;</t>
  </si>
  <si>
    <t xml:space="preserve">Identification qualifier or identification remarks suggest ambiguity in identification</t>
  </si>
  <si>
    <t xml:space="preserve">1.1.A</t>
  </si>
  <si>
    <t xml:space="preserve">Taxonomic</t>
  </si>
  <si>
    <r>
      <rPr>
        <sz val="9"/>
        <color rgb="FF000000"/>
        <rFont val="Calibri"/>
        <family val="2"/>
        <charset val="1"/>
      </rPr>
      <t xml:space="preserve">UNRECOGNISED_TYPESTATUS/
</t>
    </r>
    <r>
      <rPr>
        <sz val="11"/>
        <color rgb="FFFF0000"/>
        <rFont val="Cambria"/>
        <family val="1"/>
        <charset val="1"/>
      </rPr>
      <t xml:space="preserve">TYPESTATUS UNRECOGNISED</t>
    </r>
  </si>
  <si>
    <t xml:space="preserve">typeStatus text/=vocabulary</t>
  </si>
  <si>
    <t xml:space="preserve">Unable to determine typeStatus from content of typeStatus field</t>
  </si>
  <si>
    <t xml:space="preserve">coordinatePrecision/=decimal places in decimalLatitude, decimalLongitude</t>
  </si>
  <si>
    <t xml:space="preserve">Supplied coordinate precision (0 to 1) data does not match the decimal places in latitude and longitude</t>
  </si>
  <si>
    <t xml:space="preserve">2.1.A</t>
  </si>
  <si>
    <t xml:space="preserve">Spatial</t>
  </si>
  <si>
    <t xml:space="preserve">coordinatePrecision /=&gt;0&lt;=1</t>
  </si>
  <si>
    <t xml:space="preserve">The coordinate precision is outside the range zero and one inclusive</t>
  </si>
  <si>
    <t xml:space="preserve">coordinateUncertaintyInMeters=integer&gt;0</t>
  </si>
  <si>
    <t xml:space="preserve">Uncertainty should be a whole number &gt;0 (metres)</t>
  </si>
  <si>
    <t xml:space="preserve">coordinateUncertaintyInMeters=0-&lt;=1 and coordinatePrecision integer&gt;0</t>
  </si>
  <si>
    <t xml:space="preserve">This overlaps (to some extent) #31 - may be an explanation as to why #31 is an error. (AC) Deal with two tests - the Precision and the Uncertainty (AC from dsicussion)</t>
  </si>
  <si>
    <t xml:space="preserve">coordinateUncertaintyInMeters and coordinatePrecision appear swapped as precision is integer &gt; 0 and uncertainty is 0-&lt;=1</t>
  </si>
  <si>
    <r>
      <rPr>
        <sz val="9"/>
        <color rgb="FF000000"/>
        <rFont val="Calibri"/>
        <family val="2"/>
        <charset val="1"/>
      </rPr>
      <t xml:space="preserve">UNKNOWN_COUNTRY_NAME/
</t>
    </r>
    <r>
      <rPr>
        <sz val="11"/>
        <color rgb="FFFF0000"/>
        <rFont val="Cambria"/>
        <family val="1"/>
        <charset val="1"/>
      </rPr>
      <t xml:space="preserve">COUNTRY_NAME_UNKNOWN</t>
    </r>
  </si>
  <si>
    <t xml:space="preserve">country not in vocabulary</t>
  </si>
  <si>
    <t xml:space="preserve">Unrecognised country name - should they be inferred or flagged? (?) &lt;JW&gt;I would assume this warning arises when the country can not be inferred at all, and that there should be a separate one when the value of country given is not in a specified standard.  Can we specify the vocabulary? &lt;/JW&gt; Recommend the use of countryCode for aggregators to do indexing. The test should be whether the provided country can be unambiguously determined to a countryCode.</t>
  </si>
  <si>
    <t xml:space="preserve">Country name not in vocabularly.</t>
  </si>
  <si>
    <t xml:space="preserve">2.1.C</t>
  </si>
  <si>
    <t xml:space="preserve">country generated from decimallatitude,decimallongitude</t>
  </si>
  <si>
    <t xml:space="preserve">ALA, GBIF, iDigBio</t>
  </si>
  <si>
    <t xml:space="preserve">Country name was inferred from supplied latitude, longitude</t>
  </si>
  <si>
    <t xml:space="preserve">2.1.A/C</t>
  </si>
  <si>
    <t xml:space="preserve">country/=countryCode</t>
  </si>
  <si>
    <t xml:space="preserve">&lt;JW&gt;Darwin Core recommends ISO 3166-2 as the country code to match.&lt;/JW&gt;</t>
  </si>
  <si>
    <t xml:space="preserve">Country and countryCode do not match</t>
  </si>
  <si>
    <t xml:space="preserve">decimalLatitude/decimalLongitude/=country</t>
  </si>
  <si>
    <t xml:space="preserve">Interesting one - as outside land boundary, EEZ etc. What do we use here? (AC) Make Terrestrial</t>
  </si>
  <si>
    <t xml:space="preserve">Coordinates are outside the area for the supplied terrestrial boundary of the country</t>
  </si>
  <si>
    <t xml:space="preserve">decimalLatitude/decimalLongitude=spatial centre of country </t>
  </si>
  <si>
    <t xml:space="preserve">COORDINATES_CORRECTED_FOR COUNTRY</t>
  </si>
  <si>
    <t xml:space="preserve">Supplied coordinates were swapped or negated to place the record in the supplied country</t>
  </si>
  <si>
    <t xml:space="preserve">decimalLatitude/decimalLongitude swapped or negated=country</t>
  </si>
  <si>
    <t xml:space="preserve">(iDigBio, GBIF, BISON)</t>
  </si>
  <si>
    <r>
      <rPr>
        <sz val="9"/>
        <color rgb="FF000000"/>
        <rFont val="Calibri"/>
        <family val="2"/>
        <charset val="1"/>
      </rPr>
      <t xml:space="preserve">ZERO_COORDINATES/
</t>
    </r>
    <r>
      <rPr>
        <sz val="11"/>
        <color rgb="FFFF0000"/>
        <rFont val="Cambria"/>
        <family val="1"/>
        <charset val="1"/>
      </rPr>
      <t xml:space="preserve">COORDINATES_ZERO</t>
    </r>
  </si>
  <si>
    <t xml:space="preserve">decimalLatitude/decimalLongitude=0</t>
  </si>
  <si>
    <t xml:space="preserve">Latitude and longitude are both 0</t>
  </si>
  <si>
    <t xml:space="preserve">55a</t>
  </si>
  <si>
    <t xml:space="preserve">LATITUDE_OUT_OF_RANGE</t>
  </si>
  <si>
    <t xml:space="preserve">Latitude &lt;-90 or &gt; 90</t>
  </si>
  <si>
    <t xml:space="preserve">decmalLatitude&lt;-90 or &gt;90</t>
  </si>
  <si>
    <t xml:space="preserve">Latitude is less than -90 or greater than 90</t>
  </si>
  <si>
    <t xml:space="preserve">LONGITUDE_COORDINATES_OUT_OF_RANGE</t>
  </si>
  <si>
    <t xml:space="preserve">Longitude &lt;-180 or &gt;180</t>
  </si>
  <si>
    <t xml:space="preserve">decimalLongitude &lt;-180 or &gt;180</t>
  </si>
  <si>
    <t xml:space="preserve">Should be split? decimalLatitude is out of range. decimalLongitude is out of range. ORDER OF TESTS COULD BE SIGNIFICANT. Make into two independent simple tests for validity.</t>
  </si>
  <si>
    <t xml:space="preserve">Longitude is less than -180 or greater than 180</t>
  </si>
  <si>
    <r>
      <rPr>
        <sz val="9"/>
        <color rgb="FF000000"/>
        <rFont val="Calibri"/>
        <family val="2"/>
        <charset val="1"/>
      </rPr>
      <t xml:space="preserve">DETECTED_OUTLIER
</t>
    </r>
    <r>
      <rPr>
        <sz val="11"/>
        <color rgb="FFFF0000"/>
        <rFont val="Cambria"/>
        <family val="1"/>
        <charset val="1"/>
      </rPr>
      <t xml:space="preserve">OUTLIER_DETECTED</t>
    </r>
  </si>
  <si>
    <t xml:space="preserve">Suspected outlier using reverse jacknife test</t>
  </si>
  <si>
    <t xml:space="preserve">Record is outside expected bounds of taxon</t>
  </si>
  <si>
    <t xml:space="preserve">This is very specific to one test and I feel should just be "Outlier destected by any one of a range of outlier tests.  There maybe several technical ways of doing this whereby Reverse Jacknife is one,. Boxplotys another, etc.  I believe we are too specific here. (AC)</t>
  </si>
  <si>
    <t xml:space="preserve">The record is an outlier when compared with all records of that taxon</t>
  </si>
  <si>
    <t xml:space="preserve">2.1.B</t>
  </si>
  <si>
    <t xml:space="preserve">georeference was converted to a new datum</t>
  </si>
  <si>
    <t xml:space="preserve">Amounts to a recommendation that aggregators should flag all coordinates that had to be converted to be used. Might also imply saying something about the datum and uncertainty as a result. Potentially drop the WGS84 datum requirement. &lt;JW&gt;Caution indeed. Conversion without careful consideration has implications for obfuscating coordinatePrecision and coordinateUncertaintyInMeters.&lt;/JW&gt; Might need to modify the georeference remarks (AT) Need to nail down Best Practices here (AC from discussion)</t>
  </si>
  <si>
    <t xml:space="preserve">Decimal latitude , longitude and geodeticDatum were converted from another datum</t>
  </si>
  <si>
    <t xml:space="preserve">geodeticDatum to default datum  failed</t>
  </si>
  <si>
    <t xml:space="preserve"> Lee to check ALA code, need to nail down best practices.</t>
  </si>
  <si>
    <t xml:space="preserve">Conversion of decimal latitude and longitude to default datum failed</t>
  </si>
  <si>
    <t xml:space="preserve">decimalLatitude/decimalLongitude  outside expert distribution polygons</t>
  </si>
  <si>
    <t xml:space="preserve">This goes back to #56. This is another method for detecting outliers.  You could end up with a whole range of tests that may be run, do we need seperate items here? (AC) Priority of tests for data publishers.  Combine with other outlier test #56 (AC from discussion). NB COMBINE FOLLOWING DISCUSSION</t>
  </si>
  <si>
    <r>
      <rPr>
        <sz val="9"/>
        <color rgb="FF000000"/>
        <rFont val="Calibri"/>
        <family val="2"/>
        <charset val="1"/>
      </rPr>
      <t xml:space="preserve">Geographic coordinates are outside the </t>
    </r>
    <r>
      <rPr>
        <b val="true"/>
        <sz val="11"/>
        <rFont val="Cambria"/>
        <family val="1"/>
        <charset val="1"/>
      </rPr>
      <t xml:space="preserve">geographic</t>
    </r>
    <r>
      <rPr>
        <sz val="9"/>
        <color rgb="FF000000"/>
        <rFont val="Calibri"/>
        <family val="2"/>
        <charset val="1"/>
      </rPr>
      <t xml:space="preserve"> range as defined by 'expert/s' for the taxa. E.g. corals outside known range according to Charlie Veron - possible misidentification or could be range extension.</t>
    </r>
  </si>
  <si>
    <t xml:space="preserve">decimalLatitude,decimalLongitude calculated from supplied coordinates and SRS</t>
  </si>
  <si>
    <t xml:space="preserve">I'm treating this as generic coordinate xform. &lt;JW&gt;Added verbatimCoordinates and verbatimCoordinateSystem into the list of relevant fields. The term verbatimCoordinates is sometimes populated when verbatimLatitude and verbatimLongitude are not populated. And it might be populated with coordinates in systems that are not geographic coordinates (UTM being a common example). Basically, we want to say if the decimalLatitude and decimalLongitude were populated from verbatim information.&lt;/JW&gt;</t>
  </si>
  <si>
    <t xml:space="preserve">Decimal latitude and longitude were calculated using verbatimCoordinates, verbatimCoordinateSystem, verbatimLatitude, verbatimLongitude and optionally verbatimSRS</t>
  </si>
  <si>
    <t xml:space="preserve">Conversion of coordinates failed</t>
  </si>
  <si>
    <t xml:space="preserve">Failed to convert supplied latitude, longitude and optionally verbatumSRS to decimalLatitude, decimalLongitude</t>
  </si>
  <si>
    <t xml:space="preserve">2.A</t>
  </si>
  <si>
    <r>
      <rPr>
        <sz val="9"/>
        <color rgb="FF000000"/>
        <rFont val="Calibri"/>
        <family val="2"/>
        <charset val="1"/>
      </rPr>
      <t xml:space="preserve">COORDINATE_HABITAT_MISMATCH/
</t>
    </r>
    <r>
      <rPr>
        <sz val="11"/>
        <color rgb="FFFF0000"/>
        <rFont val="Cambria"/>
        <family val="1"/>
        <charset val="1"/>
      </rPr>
      <t xml:space="preserve">COORDINATE_TERRETRIAL_MARINE</t>
    </r>
  </si>
  <si>
    <t xml:space="preserve">Marine species reported in terrestrial area or vice-versa</t>
  </si>
  <si>
    <t xml:space="preserve">Taxon in wrong terrestrial/marine environment</t>
  </si>
  <si>
    <t xml:space="preserve">decimalLatitude, decimalLongitude, terrestrial spatial layer</t>
  </si>
  <si>
    <t xml:space="preserve">Is "Habitat" the best term here?  Ecosystem? other? (AC) &lt;JW&gt;Biome? (see https://bioportal.bioontology.org/ontologies/ENVO) &lt;/JW&gt; Change to Biome</t>
  </si>
  <si>
    <t xml:space="preserve">Terrestrial taxa with latitude/longitude in ocean or vice versa. Possible location or taxon error. Note: Coordinate uncertaintly and spatial resolution need to be considered.</t>
  </si>
  <si>
    <r>
      <rPr>
        <sz val="9"/>
        <color rgb="FF000000"/>
        <rFont val="Calibri"/>
        <family val="2"/>
        <charset val="1"/>
      </rPr>
      <t xml:space="preserve">INVALID_GEODETICDATUM/
</t>
    </r>
    <r>
      <rPr>
        <sz val="11"/>
        <color rgb="FFFF0000"/>
        <rFont val="Cambria"/>
        <family val="1"/>
        <charset val="1"/>
      </rPr>
      <t xml:space="preserve">GEODETIC_DATUM_INVALID</t>
    </r>
  </si>
  <si>
    <t xml:space="preserve">The geodetic datum is not valid. The geodetic datum (spatial reference system) is not recorded, or is not in controlled vocabulary. Lack of datum may add a further  error to the spatial error.</t>
  </si>
  <si>
    <t xml:space="preserve">geodeticDatum/=known vocabulary</t>
  </si>
  <si>
    <t xml:space="preserve">200 meters refers to only a few datums (Australia?) - In NAD27-WGS84 can be as high as 480 meters (from memory) in Aleutian Islands, and greatest distance is around 3,520 meters with an Indian Datum (again from memory) (AC) &lt;JW&gt;NAD27-&gt;WGS84 differences can be higher still outside North America. Biggest difference is between the Irish Datum and a datum in the pacific at 3552m. The implication to take into account is if the coordinates are cast as WGS84 without knowing the original.&lt;/JW&gt;</t>
  </si>
  <si>
    <t xml:space="preserve">The geodetic datum could not be interpreted. An unknown datum may lead to location uncertainty.</t>
  </si>
  <si>
    <r>
      <rPr>
        <sz val="9"/>
        <color rgb="FF000000"/>
        <rFont val="Calibri"/>
        <family val="2"/>
        <charset val="1"/>
      </rPr>
      <t xml:space="preserve">GEODETIC_DATUM_ASSUMED_WGS84/
</t>
    </r>
    <r>
      <rPr>
        <sz val="11"/>
        <color rgb="FFFF0000"/>
        <rFont val="Cambria"/>
        <family val="1"/>
        <charset val="1"/>
      </rPr>
      <t xml:space="preserve">GEODETIC_DATUM_ASSUMED_DEFAULT</t>
    </r>
  </si>
  <si>
    <t xml:space="preserve">geodeticDatum=NULL</t>
  </si>
  <si>
    <t xml:space="preserve">Geodetic datum assumed to be the default datum. In many cases this will be assumed to be WGS84.</t>
  </si>
  <si>
    <r>
      <rPr>
        <sz val="9"/>
        <color rgb="FF000000"/>
        <rFont val="Calibri"/>
        <family val="2"/>
        <charset val="1"/>
      </rPr>
      <t xml:space="preserve">MIN_MAX_ALTITUDE_REVERSED/
 </t>
    </r>
    <r>
      <rPr>
        <sz val="11"/>
        <color rgb="FFFF0000"/>
        <rFont val="Cambria"/>
        <family val="1"/>
        <charset val="1"/>
      </rPr>
      <t xml:space="preserve">MIN_MAX_ELEVATION_REVERSED</t>
    </r>
  </si>
  <si>
    <t xml:space="preserve">minimumElevationInMeters&gt;maximumElevationInMeters</t>
  </si>
  <si>
    <t xml:space="preserve">ALA,GBIF</t>
  </si>
  <si>
    <t xml:space="preserve">The minimum elevation in meters is greater than the maximum elevation in meters - fields swapped</t>
  </si>
  <si>
    <t xml:space="preserve">2.2.A</t>
  </si>
  <si>
    <r>
      <rPr>
        <sz val="9"/>
        <color rgb="FF333333"/>
        <rFont val="Calibri"/>
        <family val="2"/>
        <charset val="1"/>
      </rPr>
      <t xml:space="preserve">dwc_stateprovince_replaced/
</t>
    </r>
    <r>
      <rPr>
        <sz val="11"/>
        <color rgb="FFFF0000"/>
        <rFont val="Cambria"/>
        <family val="1"/>
        <charset val="1"/>
      </rPr>
      <t xml:space="preserve">STATE_PROVINCE_REPLACED</t>
    </r>
  </si>
  <si>
    <r>
      <rPr>
        <sz val="9"/>
        <color rgb="FF000000"/>
        <rFont val="Calibri"/>
        <family val="2"/>
        <charset val="1"/>
      </rPr>
      <t xml:space="preserve">How corrected? By what crieteria? &lt;JW&gt;In the VertNet "migrators" the whole of highergeography is standardized at a go using lookups (see https://github.com/tucotuco/DwCVocabs). Anything less is prone to introducing errors and certainly to being incomplete.&lt;/JW&gt;Justifiable. Important to document how it was done.</t>
    </r>
    <r>
      <rPr>
        <b val="true"/>
        <sz val="11"/>
        <rFont val="Cambria"/>
        <family val="1"/>
        <charset val="1"/>
      </rPr>
      <t xml:space="preserve">Is the same as t he next one (#18)  Check with IdigBio on how this is determined (AC)</t>
    </r>
  </si>
  <si>
    <t xml:space="preserve">DELETE?  CHECK WITH IDigBio</t>
  </si>
  <si>
    <r>
      <rPr>
        <sz val="9"/>
        <color rgb="FF000000"/>
        <rFont val="Calibri"/>
        <family val="2"/>
        <charset val="1"/>
      </rPr>
      <t xml:space="preserve">STATEPROVINCE_COORDINATE_MISMATCH/
</t>
    </r>
    <r>
      <rPr>
        <sz val="11"/>
        <color rgb="FFFF0000"/>
        <rFont val="Cambria"/>
        <family val="1"/>
        <charset val="1"/>
      </rPr>
      <t xml:space="preserve">STATE_PROVINCE_COORDINATE_MISMATCH</t>
    </r>
  </si>
  <si>
    <t xml:space="preserve">Coordinates dont match the supplied state/Province</t>
  </si>
  <si>
    <t xml:space="preserve">decimalLatitude/decimalLongitude/=stateProvince</t>
  </si>
  <si>
    <r>
      <rPr>
        <sz val="9"/>
        <color rgb="FF000000"/>
        <rFont val="Calibri"/>
        <family val="2"/>
        <charset val="1"/>
      </rPr>
      <t xml:space="preserve">Need to change wording to </t>
    </r>
    <r>
      <rPr>
        <b val="true"/>
        <sz val="11"/>
        <rFont val="Cambria"/>
        <family val="1"/>
        <charset val="1"/>
      </rPr>
      <t xml:space="preserve">State/Province</t>
    </r>
    <r>
      <rPr>
        <sz val="9"/>
        <color rgb="FF000000"/>
        <rFont val="Calibri"/>
        <family val="2"/>
        <charset val="1"/>
      </rPr>
      <t xml:space="preserve"> (AC). Unsure what spatial resolution we should go down to (LB). Not a matter of resolution - some countries use Provinces (e.g. Canad) others States. &lt;JW&gt;Why not just stick with dwc:stateProvince, since that is unambiguously defined as the first administrative unit smaller than country? &lt;/JW&gt;</t>
    </r>
  </si>
  <si>
    <t xml:space="preserve">Supplied coordinates do not match the supplied state/Province value.</t>
  </si>
  <si>
    <t xml:space="preserve">DEPTH_UNINTERPRETABLE</t>
  </si>
  <si>
    <t xml:space="preserve">minimumDepthInMeters and/or maximumDepthInMeters could not be interpreted from verbatumDepth</t>
  </si>
  <si>
    <t xml:space="preserve">verbatumDepth could not be interpreted</t>
  </si>
  <si>
    <t xml:space="preserve">VerbatimDepth</t>
  </si>
  <si>
    <t xml:space="preserve">&lt;JW&gt;There should not be a warning for the content of verbatim fields. What is in those fields came from closer to the source, hopefully as originally recorded. This type of issue should only apply to minimimDepthInMeters and maximumDepthInMeters. &lt;/JW&gt; Issue is that the verbatum field cannot be interpreted - revisit all verbatum depth/altitude fields&lt;LB&gt;</t>
  </si>
  <si>
    <t xml:space="preserve">minimumDepthInMeters and/or maximumDepthInMeters could not be interprerted from verbatumDepth</t>
  </si>
  <si>
    <t xml:space="preserve">2.3.A</t>
  </si>
  <si>
    <t xml:space="preserve">MIN_MAX_DEPTH_CALCULATED</t>
  </si>
  <si>
    <t xml:space="preserve">minimumDepthInMeters and/or maximumDepthInMeters were calculated from verbatumDepth</t>
  </si>
  <si>
    <t xml:space="preserve">verbatumDepth -&gt; minimumDepthInMeters /maximumDepthInMeters</t>
  </si>
  <si>
    <t xml:space="preserve">minimumDepthInMeters, 
maximumDepthInMeters
VerbatimDepth</t>
  </si>
  <si>
    <t xml:space="preserve">Depth greater than 10000 </t>
  </si>
  <si>
    <t xml:space="preserve">verbatumDepth &lt;0 or &gt; 11000m</t>
  </si>
  <si>
    <t xml:space="preserve">minimumDepthInMeters,
maximumDepthInMeters</t>
  </si>
  <si>
    <t xml:space="preserve">NB In three columns here we have 10,000 11,000 and 1100 What do we mean? (AC) &lt;JW&gt;There should be no tests of the validity of verbatim fields. There should only be tests of being able to get a valid value out of verbatim for other fields. I feel this is an important distinction. Instead, apply this test to minimumDepthInMeters and maximumDepthInMeters. &lt;/JW&gt;</t>
  </si>
  <si>
    <t xml:space="preserve">Minimum depth &lt; 0 or maximum depth &gt; 11000 meters</t>
  </si>
  <si>
    <t xml:space="preserve">minimumDepthInMeters&gt;maximumDepthInMeters</t>
  </si>
  <si>
    <t xml:space="preserve">The minimum depth in meters is greater than the maximum depth in meters - fields swapped</t>
  </si>
  <si>
    <r>
      <rPr>
        <sz val="9"/>
        <color rgb="FF000000"/>
        <rFont val="Calibri"/>
        <family val="2"/>
        <charset val="1"/>
      </rPr>
      <t xml:space="preserve">ALTITUDE_OUT_OF_RANGE/ 
</t>
    </r>
    <r>
      <rPr>
        <sz val="11"/>
        <color rgb="FFFF0000"/>
        <rFont val="Cambria"/>
        <family val="1"/>
        <charset val="1"/>
      </rPr>
      <t xml:space="preserve">ELEVATION_OUT_OF_RANGE</t>
    </r>
  </si>
  <si>
    <t xml:space="preserve">minimumElevationInMetrs &lt;0 or maximumElevationInMeters&gt;10,000m</t>
  </si>
  <si>
    <t xml:space="preserve">minimumElevationinMeters, maximumElevationInMeters</t>
  </si>
  <si>
    <t xml:space="preserve">Combine 102-103. Done(LB)  Change column D ro 17,000 (AC) &lt;JW&gt;There should be no tests of the validity of verbatim fields. Instead, apply this test to minimumElevationInMeters and maximumElevationInMeters. In any case, the values of elevation can be validly negative. &lt;/JW&gt;</t>
  </si>
  <si>
    <t xml:space="preserve">Minimum elevation in meters is less than zero and/or maximum elevation in meters is greater than 10km. Note: values below sea level and in the troposphere may be correct.</t>
  </si>
  <si>
    <r>
      <rPr>
        <sz val="9"/>
        <color rgb="FF000000"/>
        <rFont val="Calibri"/>
        <family val="2"/>
        <charset val="1"/>
      </rPr>
      <t xml:space="preserve">BADLY_FORMED_ALTITUDE/
</t>
    </r>
    <r>
      <rPr>
        <sz val="11"/>
        <color rgb="FFFF0000"/>
        <rFont val="Cambria"/>
        <family val="1"/>
        <charset val="1"/>
      </rPr>
      <t xml:space="preserve">ELEVATION_UNINTERPRETABLE</t>
    </r>
  </si>
  <si>
    <t xml:space="preserve">verbatumElevation could not be interpreted</t>
  </si>
  <si>
    <t xml:space="preserve">minimumAltitudeInMeters and/or maximumElevationInMeters could not be determined from verbatumElevation</t>
  </si>
  <si>
    <t xml:space="preserve">MIN_MAX_ELEVATION_CALCULATED</t>
  </si>
  <si>
    <t xml:space="preserve">minimumElevationInMeters and/or maximumElevationInMeters were calculated from verbatumAltitude</t>
  </si>
  <si>
    <t xml:space="preserve">verbatumAltitude -&gt; minimumAltitude/maximumAltitudeInMeters</t>
  </si>
  <si>
    <t xml:space="preserve">minimumAltitudeInMeters, 
maximumAltitudeInMeters
VerbatimElevation</t>
  </si>
  <si>
    <t xml:space="preserve">minimumElevationInMeters and/or maximumElevationInMeters were calculated from verbatumElevation (NB Calculation may include from feet to meters).</t>
  </si>
  <si>
    <t xml:space="preserve">&lt;JW&gt;This does not apply to the DwC term associatedMedia. &lt;/JW&gt; CHRISTIAN &lt;CG&gt;Indeed this refers  to a multimedia extension (simple multimedia or Audbon)&lt;/CG&gt; </t>
  </si>
  <si>
    <r>
      <rPr>
        <sz val="9"/>
        <color rgb="FF000000"/>
        <rFont val="Calibri"/>
        <family val="2"/>
        <charset val="1"/>
      </rPr>
      <t xml:space="preserve">MULTIMEDIA_URI_INVALID/
</t>
    </r>
    <r>
      <rPr>
        <sz val="11"/>
        <color rgb="FFFF0000"/>
        <rFont val="Cambria"/>
        <family val="1"/>
        <charset val="1"/>
      </rPr>
      <t xml:space="preserve">MEDIA_URI_INVALID</t>
    </r>
  </si>
  <si>
    <t xml:space="preserve">associatedMedia/=URI</t>
  </si>
  <si>
    <t xml:space="preserve">GBIF/ALA</t>
  </si>
  <si>
    <t xml:space="preserve">&lt;JW&gt;This does not apply to the DwC term associatedMedia. &lt;/JW&gt; Why not John? &lt;AC&gt;</t>
  </si>
  <si>
    <t xml:space="preserve">A URI could not be parsed from the associatedMedia but non-URIs are possible in this field</t>
  </si>
  <si>
    <t xml:space="preserve">4.C</t>
  </si>
  <si>
    <t xml:space="preserve">&lt;JW&gt;This does not apply to the DwC term associatedReferences. Furthermore, dc:references is not required to be an URI. &lt;/JW&gt;</t>
  </si>
  <si>
    <t xml:space="preserve">A URI could not be parsed from the associatedReferences but non-URIs are possible in this field</t>
  </si>
  <si>
    <r>
      <rPr>
        <sz val="9"/>
        <color rgb="FF000000"/>
        <rFont val="Calibri"/>
        <family val="2"/>
        <charset val="1"/>
      </rPr>
      <t xml:space="preserve">OCCURRENCE_IS_CULTIVATED_OR_ESCAPEE/
</t>
    </r>
    <r>
      <rPr>
        <sz val="11"/>
        <color rgb="FFFF0000"/>
        <rFont val="Cambria"/>
        <family val="1"/>
        <charset val="1"/>
      </rPr>
      <t xml:space="preserve">OCCURENCE_NOT_NATURAL</t>
    </r>
  </si>
  <si>
    <t xml:space="preserve">establishmentMeans /= "natural"</t>
  </si>
  <si>
    <t xml:space="preserve">Wording should be "cultivated or captive" (i.e. Zoo) and these should be flagged as such a (warning) nd are not necessarily an error - depends on use. (AC) &lt;JW&gt;All of this might change as a result of the work of the group interested in proposing Darwin Core changes to deal separately with invasivity. &lt;/JW&gt; TO BE DISCUSSED AT MELBOURNE IAS AND TDWG 2016</t>
  </si>
  <si>
    <t xml:space="preserve">The establisment means is one of the following terms that indicates it is not natural - native: 
introduced, invasive, managed, uncertain, but also captive and cultivated.</t>
  </si>
  <si>
    <r>
      <rPr>
        <sz val="9"/>
        <rFont val="Calibri"/>
        <family val="2"/>
        <charset val="1"/>
      </rPr>
      <t xml:space="preserve">UNRECOGNISED_OCCURRENCE_STATUS/
</t>
    </r>
    <r>
      <rPr>
        <sz val="11"/>
        <color rgb="FFFF0000"/>
        <rFont val="Cambria"/>
        <family val="1"/>
        <charset val="1"/>
      </rPr>
      <t xml:space="preserve">OCCURRENCE_STATUS_UNRECOGNISED</t>
    </r>
  </si>
  <si>
    <t xml:space="preserve">occurrenceStatus /= present, absent, common, irregular, 
rare, doubtful</t>
  </si>
  <si>
    <t xml:space="preserve">OccurrenceValue is not in prescribed vocabulary (i.e. present, absent, common, irregular, rare, doubtful) </t>
  </si>
  <si>
    <r>
      <rPr>
        <sz val="9"/>
        <rFont val="Calibri"/>
        <family val="2"/>
        <charset val="1"/>
      </rPr>
      <t xml:space="preserve">ASSUMED_PRESENT_OCCURRENCE_STATUS/
</t>
    </r>
    <r>
      <rPr>
        <sz val="11"/>
        <color rgb="FFFF0000"/>
        <rFont val="Cambria"/>
        <family val="1"/>
        <charset val="1"/>
      </rPr>
      <t xml:space="preserve">OCCURRENCE_STATUS_ASSUMED_PRESENT</t>
    </r>
  </si>
  <si>
    <t xml:space="preserve">occurrenceStatus = NULL</t>
  </si>
  <si>
    <t xml:space="preserve">Occurrence status is blank/null and is therefore assume to be "present"</t>
  </si>
  <si>
    <t xml:space="preserve">recordedBy/=parseable</t>
  </si>
  <si>
    <t xml:space="preserve">Lee: Check code</t>
  </si>
  <si>
    <t xml:space="preserve">The recordedBy field could not be parsed (NB DarwinCore recommends using the vertical bar ('|') to separate values).</t>
  </si>
  <si>
    <t xml:space="preserve">On what basis?  Very specific (AC): Lee to check code</t>
  </si>
  <si>
    <r>
      <rPr>
        <sz val="9"/>
        <color rgb="FF000000"/>
        <rFont val="Calibri"/>
        <family val="2"/>
        <charset val="1"/>
      </rPr>
      <t xml:space="preserve">BADLY_FORMED_BASIS_OF_RECORD/
</t>
    </r>
    <r>
      <rPr>
        <sz val="11"/>
        <color rgb="FFFF0000"/>
        <rFont val="Cambria"/>
        <family val="1"/>
        <charset val="1"/>
      </rPr>
      <t xml:space="preserve">BASIS_OF_RECORD_BADLY_FORMED</t>
    </r>
  </si>
  <si>
    <t xml:space="preserve">basisOfRecord/="PreservedSpecimen", "FossilSpecimen", "LivingSpecimen", "HumanObservation", "MachineObservation"</t>
  </si>
  <si>
    <t xml:space="preserve">&lt;JW&gt;basisOfRecord not unambiguously interpretable.&lt;/JW&gt;</t>
  </si>
  <si>
    <t xml:space="preserve">4.A</t>
  </si>
  <si>
    <r>
      <rPr>
        <sz val="9"/>
        <color rgb="FF000000"/>
        <rFont val="Calibri"/>
        <family val="2"/>
        <charset val="1"/>
      </rPr>
      <t xml:space="preserve">UNRECOGNISED_COLLECTIONCODE/
</t>
    </r>
    <r>
      <rPr>
        <sz val="11"/>
        <color rgb="FFFF0000"/>
        <rFont val="Cambria"/>
        <family val="1"/>
        <charset val="1"/>
      </rPr>
      <t xml:space="preserve">COLLECTION_CODE_UNRECOGNISED</t>
    </r>
  </si>
  <si>
    <t xml:space="preserve">collectionCode/=known vocabulary</t>
  </si>
  <si>
    <t xml:space="preserve">collectionCode not recognised. Useful if codes are available but this is unlikely most of the time? AT: Perhaps we could use GRBio as authoritative? (AT) &lt;JW&gt;GRBio is a) incomplete and b) though it supplies collectionIDs as GUIDs, it does not supply unique collectionCodes &lt;/JW&gt;  Is this something for TDWG - adopt the GRBio and encourage Zoological Institutions to be included.&lt;AC&gt; &lt;LB&gt;Generically: Currently this is equivalent to a verbatum field so tests are without meaning&lt;/LB&gt;</t>
  </si>
  <si>
    <r>
      <rPr>
        <sz val="9"/>
        <color rgb="FF000000"/>
        <rFont val="Calibri"/>
        <family val="2"/>
        <charset val="1"/>
      </rPr>
      <t xml:space="preserve">DATA_ARE_GENERALISED/
</t>
    </r>
    <r>
      <rPr>
        <sz val="11"/>
        <color rgb="FFFF0000"/>
        <rFont val="Cambria"/>
        <family val="1"/>
        <charset val="1"/>
      </rPr>
      <t xml:space="preserve">DATA_GENERALISED</t>
    </r>
  </si>
  <si>
    <t xml:space="preserve">dataGeneralizations /= NULL</t>
  </si>
  <si>
    <t xml:space="preserve">&lt;JW&gt;Why would the dataGeneralization field not ALWAYS be present? Same for informationWithheld. If those fields are populated, they are of the utmost importance to keep with the record. &lt;/JW&gt;</t>
  </si>
  <si>
    <t xml:space="preserve">The Darwin Core field "dataGeneralisations" is not NULL</t>
  </si>
  <si>
    <r>
      <rPr>
        <sz val="9"/>
        <color rgb="FF000000"/>
        <rFont val="Calibri"/>
        <family val="2"/>
        <charset val="1"/>
      </rPr>
      <t xml:space="preserve">UNRECOGNISED_INSTITUTIONCODE/
</t>
    </r>
    <r>
      <rPr>
        <sz val="11"/>
        <color rgb="FFFF0000"/>
        <rFont val="Cambria"/>
        <family val="1"/>
        <charset val="1"/>
      </rPr>
      <t xml:space="preserve">INSTITUTION_CODE_UNREGOGNISED</t>
    </r>
  </si>
  <si>
    <t xml:space="preserve">institutionCode/=known</t>
  </si>
  <si>
    <t xml:space="preserve">institutionCode not recognised. Useful if codes are available but this is unlikely most of the time? AT: Perhaps we could use GRBio as authoritative? &lt;JW&gt;I believe institutionCodes are very often provided from sources (100% in the 19M records of VertNet). I am not convinced GRBio is a good authority. Neither is Rod Page (http://iphylo.blogspot.fr/2016/08/grbio-call-for-community-curation-what.html)&lt;/JW&gt;&lt;LB&gt;Currently institutionCode is verbatim so tests are without meaning&lt;/LB&gt;</t>
  </si>
  <si>
    <r>
      <rPr>
        <sz val="9"/>
        <color rgb="FF000000"/>
        <rFont val="Calibri"/>
        <family val="2"/>
        <charset val="1"/>
      </rPr>
      <t xml:space="preserve">INFERRED_DUPLICATE_RECORD/
</t>
    </r>
    <r>
      <rPr>
        <sz val="11"/>
        <color rgb="FFFF0000"/>
        <rFont val="Cambria"/>
        <family val="1"/>
        <charset val="1"/>
      </rPr>
      <t xml:space="preserve">DUPLICATE_RECORD_INFERRED</t>
    </r>
  </si>
  <si>
    <t xml:space="preserve">disposition, relationshipOfResource, decmalLatitude, decimalLongitude, date, time, recordedBy, recordNumber etc</t>
  </si>
  <si>
    <t xml:space="preserve">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colelcting number (AC) &lt;JW&gt;Furthermore, why would it be an error to have a duplicate?&lt;/JW&gt;&lt;LB&gt;ALA uses location, date, taxon etc to detect duplicates- Lee to get formula from Miles&lt;/LB&gt;</t>
  </si>
  <si>
    <t xml:space="preserve">The record may be a duplicate</t>
  </si>
  <si>
    <r>
      <rPr>
        <sz val="9"/>
        <color rgb="FF000000"/>
        <rFont val="Calibri"/>
        <family val="2"/>
        <charset val="1"/>
      </rPr>
      <t xml:space="preserve">UNKNOWN_KINGDOM/
</t>
    </r>
    <r>
      <rPr>
        <sz val="11"/>
        <color rgb="FFFF0000"/>
        <rFont val="Cambria"/>
        <family val="1"/>
        <charset val="1"/>
      </rPr>
      <t xml:space="preserve">KINGDOM_UNKNOWN</t>
    </r>
  </si>
  <si>
    <t xml:space="preserve">kingdom/=known vocabulary</t>
  </si>
  <si>
    <t xml:space="preserve">1.1.C</t>
  </si>
  <si>
    <r>
      <rPr>
        <sz val="9"/>
        <color rgb="FF333333"/>
        <rFont val="Calibri"/>
        <family val="2"/>
        <charset val="1"/>
      </rPr>
      <t xml:space="preserve">dwc_class_added/
</t>
    </r>
    <r>
      <rPr>
        <sz val="11"/>
        <color rgb="FFFF0000"/>
        <rFont val="Cambria"/>
        <family val="1"/>
        <charset val="1"/>
      </rPr>
      <t xml:space="preserve">CLASS_ADDED</t>
    </r>
  </si>
  <si>
    <t xml:space="preserve">Needed?  Of Value? (AC)</t>
  </si>
  <si>
    <r>
      <rPr>
        <sz val="9"/>
        <color rgb="FF333333"/>
        <rFont val="Calibri"/>
        <family val="2"/>
        <charset val="1"/>
      </rPr>
      <t xml:space="preserve">dwc_class_replaced/
</t>
    </r>
    <r>
      <rPr>
        <sz val="11"/>
        <color rgb="FFFF0000"/>
        <rFont val="Cambria"/>
        <family val="1"/>
        <charset val="1"/>
      </rPr>
      <t xml:space="preserve">CLASS_REPLACED</t>
    </r>
  </si>
  <si>
    <r>
      <rPr>
        <sz val="9"/>
        <color rgb="FF333333"/>
        <rFont val="Calibri"/>
        <family val="2"/>
        <charset val="1"/>
      </rPr>
      <t xml:space="preserve">dwc_kingdom_added/
</t>
    </r>
    <r>
      <rPr>
        <sz val="11"/>
        <color rgb="FFFF0000"/>
        <rFont val="Cambria"/>
        <family val="1"/>
        <charset val="1"/>
      </rPr>
      <t xml:space="preserve">KINGDOM_ADDED</t>
    </r>
  </si>
  <si>
    <r>
      <rPr>
        <sz val="9"/>
        <color rgb="FF333333"/>
        <rFont val="Calibri"/>
        <family val="2"/>
        <charset val="1"/>
      </rPr>
      <t xml:space="preserve">dwc_kingdom_replaced/
</t>
    </r>
    <r>
      <rPr>
        <sz val="11"/>
        <color rgb="FFFF0000"/>
        <rFont val="Cambria"/>
        <family val="1"/>
        <charset val="1"/>
      </rPr>
      <t xml:space="preserve">KINGDOM_REPLACED</t>
    </r>
  </si>
  <si>
    <r>
      <rPr>
        <sz val="9"/>
        <color rgb="FF333333"/>
        <rFont val="Calibri"/>
        <family val="2"/>
        <charset val="1"/>
      </rPr>
      <t xml:space="preserve">dwc_order_added/
</t>
    </r>
    <r>
      <rPr>
        <sz val="11"/>
        <color rgb="FFFF0000"/>
        <rFont val="Cambria"/>
        <family val="1"/>
        <charset val="1"/>
      </rPr>
      <t xml:space="preserve">ORDER_ADDED</t>
    </r>
  </si>
  <si>
    <r>
      <rPr>
        <sz val="9"/>
        <color rgb="FF333333"/>
        <rFont val="Calibri"/>
        <family val="2"/>
        <charset val="1"/>
      </rPr>
      <t xml:space="preserve">dwc_order_replaced/
</t>
    </r>
    <r>
      <rPr>
        <sz val="11"/>
        <color rgb="FFFF0000"/>
        <rFont val="Cambria"/>
        <family val="1"/>
        <charset val="1"/>
      </rPr>
      <t xml:space="preserve">ORDER_ADDED</t>
    </r>
  </si>
  <si>
    <r>
      <rPr>
        <sz val="9"/>
        <color rgb="FF333333"/>
        <rFont val="Calibri"/>
        <family val="2"/>
        <charset val="1"/>
      </rPr>
      <t xml:space="preserve">dwc_phylum_added/
</t>
    </r>
    <r>
      <rPr>
        <sz val="11"/>
        <color rgb="FFFF0000"/>
        <rFont val="Cambria"/>
        <family val="1"/>
        <charset val="1"/>
      </rPr>
      <t xml:space="preserve">PHYLUM_ADDED</t>
    </r>
  </si>
  <si>
    <r>
      <rPr>
        <sz val="9"/>
        <color rgb="FF333333"/>
        <rFont val="Calibri"/>
        <family val="2"/>
        <charset val="1"/>
      </rPr>
      <t xml:space="preserve">dwc_phylum_replaced/
</t>
    </r>
    <r>
      <rPr>
        <sz val="11"/>
        <color rgb="FFFF0000"/>
        <rFont val="Cambria"/>
        <family val="1"/>
        <charset val="1"/>
      </rPr>
      <t xml:space="preserve">PHYLUM_REPLACED</t>
    </r>
  </si>
  <si>
    <r>
      <rPr>
        <sz val="9"/>
        <color rgb="FF000000"/>
        <rFont val="Calibri"/>
        <family val="2"/>
        <charset val="1"/>
      </rPr>
      <t xml:space="preserve">INVALID_SCIENTIFIC_NAME/
</t>
    </r>
    <r>
      <rPr>
        <sz val="11"/>
        <color rgb="FFFF0000"/>
        <rFont val="Cambria"/>
        <family val="1"/>
        <charset val="1"/>
      </rPr>
      <t xml:space="preserve">SCIENTIFIC_NAME_INVALID</t>
    </r>
  </si>
  <si>
    <t xml:space="preserve">scientificName=BLACKLIST vocabulary</t>
  </si>
  <si>
    <t xml:space="preserve">ALA/GBIF</t>
  </si>
  <si>
    <t xml:space="preserve">Christian to elaborate
&lt;CG&gt; This is not in the current code. TAXON_MATCH_NONE, TAXON_MATCH_FUZZY,
  TAXON_MATCH_HIGHERRANK are  those we use at the moment&lt;/CG&gt;</t>
  </si>
  <si>
    <t xml:space="preserve">1.2.A</t>
  </si>
  <si>
    <r>
      <rPr>
        <sz val="9"/>
        <color rgb="FF000000"/>
        <rFont val="Calibri"/>
        <family val="2"/>
        <charset val="1"/>
      </rPr>
      <t xml:space="preserve">NAME_NOT_RECOGNISED/
</t>
    </r>
    <r>
      <rPr>
        <sz val="11"/>
        <color rgb="FFFF0000"/>
        <rFont val="Cambria"/>
        <family val="1"/>
        <charset val="1"/>
      </rPr>
      <t xml:space="preserve">SCIENTIFIC_NAME_NOT_RECOGNISED</t>
    </r>
  </si>
  <si>
    <t xml:space="preserve">scientificName/= known vocabulary</t>
  </si>
  <si>
    <r>
      <rPr>
        <b val="true"/>
        <sz val="11"/>
        <rFont val="Cambria"/>
        <family val="1"/>
        <charset val="1"/>
      </rPr>
      <t xml:space="preserve">This is not necessarily an error (Flag)</t>
    </r>
    <r>
      <rPr>
        <sz val="9"/>
        <color rgb="FF000000"/>
        <rFont val="Calibri"/>
        <family val="2"/>
        <charset val="1"/>
      </rPr>
      <t xml:space="preserve"> - it may be very recently described and not YET in a list or the lists could be wrong or not up-to-date or haven't covered that group. (AC) &lt;JW&gt;Definitely should not be an error. &lt;/JW&gt;</t>
    </r>
  </si>
  <si>
    <t xml:space="preserve">Name of the taxon not in the national species lists for the nation in which it was recorded (APNI, AFD in Australia), but the name is in other checklists (e.g. CoL)</t>
  </si>
  <si>
    <t xml:space="preserve">scientificName/=national checklist but=international checklist</t>
  </si>
  <si>
    <t xml:space="preserve">Warning rather than Error? (AC) &lt;JW&gt;Agreed.&lt;/JW&gt;</t>
  </si>
  <si>
    <t xml:space="preserve">SCIENTIFIC_NAME_INTERPRETED</t>
  </si>
  <si>
    <t xml:space="preserve">scientificName changed to closest match</t>
  </si>
  <si>
    <t xml:space="preserve">&lt;JW&gt;This is a bit specific. It could end up being a different test for every taxonomic service and different matching algorithms (e.g., Levenshtein distance). The Global Names Resolver, for example, has its own criteria for determining confidence.&lt;/JW&gt;&lt;LB&gt;Doesn't matter about test (as in outliers) just that an issue was detected and name changed&lt;/LB&gt;</t>
  </si>
  <si>
    <t xml:space="preserve">Use of algorithms to detect typos and misspellings and make a guess at the correct name</t>
  </si>
  <si>
    <r>
      <rPr>
        <sz val="9"/>
        <color rgb="FF333333"/>
        <rFont val="Calibri"/>
        <family val="2"/>
        <charset val="1"/>
      </rPr>
      <t xml:space="preserve">scientificname_added/
</t>
    </r>
    <r>
      <rPr>
        <sz val="11"/>
        <color rgb="FFFF0000"/>
        <rFont val="Cambria"/>
        <family val="1"/>
        <charset val="1"/>
      </rPr>
      <t xml:space="preserve">SCIENTIFIC_NAME_ADDED</t>
    </r>
  </si>
  <si>
    <t xml:space="preserve">scientificName=genus+species</t>
  </si>
  <si>
    <t xml:space="preserve">scientificName, genus, specificEpithet, infraspecificEpithet </t>
  </si>
  <si>
    <t xml:space="preserve">&lt;JW&gt;Does this also create trinomials is infraspecificEpithet is present? If not, there may be serious implication in interpretation.&lt;/JW&gt;</t>
  </si>
  <si>
    <t xml:space="preserve">Scientific name added by concatenating genus, species and infra species.</t>
  </si>
  <si>
    <r>
      <rPr>
        <sz val="9"/>
        <color rgb="FF000000"/>
        <rFont val="Calibri"/>
        <family val="2"/>
        <charset val="1"/>
      </rPr>
      <t xml:space="preserve">AMBIGUOUS_NAME/
</t>
    </r>
    <r>
      <rPr>
        <sz val="11"/>
        <color rgb="FFFF0000"/>
        <rFont val="Cambria"/>
        <family val="1"/>
        <charset val="1"/>
      </rPr>
      <t xml:space="preserve">SCIENTIFIC_NAME_AMBIGUOUS</t>
    </r>
  </si>
  <si>
    <t xml:space="preserve">Unable to resolve homonyms</t>
  </si>
  <si>
    <t xml:space="preserve">ALA, GBIF, CRIA</t>
  </si>
  <si>
    <t xml:space="preserve">Name homonym issues detected with record, missing higher classification preventing placement or name or classification supplied cant be used to choose between 2 homonyms</t>
  </si>
  <si>
    <r>
      <rPr>
        <sz val="9"/>
        <color rgb="FF000000"/>
        <rFont val="Calibri"/>
        <family val="2"/>
        <charset val="1"/>
      </rPr>
      <t xml:space="preserve">NAME_NOT_SUPPLIED/
</t>
    </r>
    <r>
      <rPr>
        <sz val="11"/>
        <color rgb="FFFF0000"/>
        <rFont val="Cambria"/>
        <family val="1"/>
        <charset val="1"/>
      </rPr>
      <t xml:space="preserve">SCEINTIFIC_NAME_UNAVAILABLE</t>
    </r>
  </si>
  <si>
    <t xml:space="preserve">scientificName, vernacularName=NULL</t>
  </si>
  <si>
    <t xml:space="preserve">scientificName, vernacularName, taxonRank, genus, family, order, class</t>
  </si>
  <si>
    <t xml:space="preserve">Description</t>
  </si>
  <si>
    <t xml:space="preserve">Span</t>
  </si>
  <si>
    <t xml:space="preserve">Example</t>
  </si>
  <si>
    <t xml:space="preserve">Data Dimension</t>
  </si>
  <si>
    <t xml:space="preserve">Multirecord</t>
  </si>
  <si>
    <t xml:space="preserve">7 issues were flagged</t>
  </si>
  <si>
    <t xml:space="preserve">1a</t>
  </si>
  <si>
    <t xml:space="preserve">TESTS_TOTAL_REPORT</t>
  </si>
  <si>
    <t xml:space="preserve">Number of tests that have been run against the record</t>
  </si>
  <si>
    <t xml:space="preserve">The total number of tests run against each record</t>
  </si>
  <si>
    <t xml:space="preserve">78 tests were run</t>
  </si>
  <si>
    <t xml:space="preserve">John Wieczorek</t>
  </si>
  <si>
    <t xml:space="preserve">Number of Darwin Core terms in record</t>
  </si>
  <si>
    <t xml:space="preserve">15 DwC terms filled in</t>
  </si>
  <si>
    <t xml:space="preserve">&lt;LB&gt; I would prefer the complement (number of fields in record) as it would usually be less than the number absent&lt;/LB&gt;</t>
  </si>
  <si>
    <t xml:space="preserve">EVENT_DATE_MODIFIED</t>
  </si>
  <si>
    <t xml:space="preserve">Term</t>
  </si>
  <si>
    <t xml:space="preserve">The day value is less than 1 or greater than 31 </t>
  </si>
  <si>
    <t xml:space="preserve">day=32</t>
  </si>
  <si>
    <t xml:space="preserve">12c</t>
  </si>
  <si>
    <t xml:space="preserve">DAY_IMPOSSIBLE</t>
  </si>
  <si>
    <t xml:space="preserve">The value given for day is not possible given the month and year</t>
  </si>
  <si>
    <t xml:space="preserve">Day/=calendar</t>
  </si>
  <si>
    <t xml:space="preserve">External</t>
  </si>
  <si>
    <t xml:space="preserve">day=31, month=9</t>
  </si>
  <si>
    <t xml:space="preserve">day,month,year</t>
  </si>
  <si>
    <t xml:space="preserve">temporal</t>
  </si>
  <si>
    <t xml:space="preserve">OBIS</t>
  </si>
  <si>
    <t xml:space="preserve">month=14</t>
  </si>
  <si>
    <t xml:space="preserve">MultiTerm</t>
  </si>
  <si>
    <t xml:space="preserve">month=14, day=2</t>
  </si>
  <si>
    <t xml:space="preserve">EVENT_DATE_YEAR_INCOMPLETE</t>
  </si>
  <si>
    <t xml:space="preserve">year=1999, month is NULL, day is NULL</t>
  </si>
  <si>
    <t xml:space="preserve">EVENT_DATE_MONTH_INCOMPLETE</t>
  </si>
  <si>
    <t xml:space="preserve">year=1999, month=4, day is NULL</t>
  </si>
  <si>
    <t xml:space="preserve">eventDate=2000-01-01, or year=2000, month=1, day=1</t>
  </si>
  <si>
    <t xml:space="preserve">eventDate, year, month, day
datePrecision(nonDwC)</t>
  </si>
  <si>
    <t xml:space="preserve">Possibly for datasets (?).  &lt;JW&gt;Would it not be better to have a test that asserts the specificity of the event date, with controlled values (year, month, day, hour, minute, second, range) &lt;/JW&gt; &lt;Miles&gt;We could drop the test but unless it’s actively misleading I’d rather not remove one&lt;/Miles&gt;</t>
  </si>
  <si>
    <t xml:space="preserve">eventDate=1978-01-01, or year=1978, month=1, day=1</t>
  </si>
  <si>
    <t xml:space="preserve">eventDate, year, month, 
day, datePrecision(nonDwC)</t>
  </si>
  <si>
    <t xml:space="preserve">eventDate=2010-01-02, year=2001, month=2, day=1</t>
  </si>
  <si>
    <t xml:space="preserve">eventDate, 
day, month, year</t>
  </si>
  <si>
    <t xml:space="preserve">Might still be valid as long as D/M/Y is within the range.</t>
  </si>
  <si>
    <t xml:space="preserve">dateIdentified=2010-02-14,eventDate=2001-02-14</t>
  </si>
  <si>
    <t xml:space="preserve">eventDate,
dateIdentified</t>
  </si>
  <si>
    <t xml:space="preserve">georeferenceDate=2010-02-14, eventDate=2001-02-14</t>
  </si>
  <si>
    <t xml:space="preserve">eventDate, 
georeferenceDate</t>
  </si>
  <si>
    <t xml:space="preserve">dateidentified=1573-02-14</t>
  </si>
  <si>
    <t xml:space="preserve">dateIdentified="200!\io\01"</t>
  </si>
  <si>
    <t xml:space="preserve">TYPESTATUS_UNRECOGNISED</t>
  </si>
  <si>
    <t xml:space="preserve">typeStatus="holosyn of Pinus allbies" </t>
  </si>
  <si>
    <t xml:space="preserve">coordinateprecision=3</t>
  </si>
  <si>
    <t xml:space="preserve">The number of decimal places in latitude and longitude is not in agreement with the supplied coordinate precision (0 to 1)</t>
  </si>
  <si>
    <t xml:space="preserve">coordinateprecision=.5, decimalLatitude=-35.123456</t>
  </si>
  <si>
    <t xml:space="preserve">&lt;JW&gt;Note that this is not a straightforward count of decimal places present in each of those fields. For example, precision to the nearest minute would be coordinatePrecision=0.0166667&lt;/JW&gt;&lt;AC&gt;Add to NOTES column&lt;/AC&gt;</t>
  </si>
  <si>
    <t xml:space="preserve">coordinateUncertaintyInMeters=0.002</t>
  </si>
  <si>
    <t xml:space="preserve">coordinateUncertaintyInMeters=0.002, coordinatePrecision=50</t>
  </si>
  <si>
    <t xml:space="preserve">This overlaps (to some extent) #31 - may be an explanation as to why #31 is an error. (AC) Deal with two tests - the Precision and the Uncertainty (AC from discussion)</t>
  </si>
  <si>
    <t xml:space="preserve">COUNTRY_NAME_UNKNOWN</t>
  </si>
  <si>
    <t xml:space="preserve">country="Austend"</t>
  </si>
  <si>
    <t xml:space="preserve">Unrecognised country name - should they be inferred or flagged? (?) Recommend the use of countryCode for aggregators to do indexing. The test should be whether the provided country value can be unambiguously determined to an ISO countryCode. &lt;AC&gt;Is this something that should be added to NOTES column?&lt;/AC&gt;</t>
  </si>
  <si>
    <t xml:space="preserve">country="Australia", countryCode=4</t>
  </si>
  <si>
    <t xml:space="preserve">decimalLatitude=-25.23, decimalLongitude=135.43, therefore country='Australia'</t>
  </si>
  <si>
    <t xml:space="preserve">decimalLatitude=-25.23, decimalLongitude=165.43, country/='Australia'</t>
  </si>
  <si>
    <t xml:space="preserve">&lt;AC&gt;Should this mention Buffering? - Perhaps in NOTES Column&lt;/AC&gt;</t>
  </si>
  <si>
    <t xml:space="preserve">Supplied coordinates are within a defined buffer from the centre of country</t>
  </si>
  <si>
    <t xml:space="preserve">decimalLatitude/decimalLongitude=spatial buffered centre of country </t>
  </si>
  <si>
    <t xml:space="preserve">If decimalLatitude=-29.5 and decimalLongitude=145.4, then the location is likely defaulted to centre of Australia
(latitude=-29.5328037, longitude=145.491477, comparisons are made with truncated coordinates of equal precision to decimalLatitude and decimalLongitude)</t>
  </si>
  <si>
    <t xml:space="preserve">&lt;Lee&gt;Probably needs refinement - a better buffer?&lt;/Lee&gt;</t>
  </si>
  <si>
    <t xml:space="preserve">country='Australia', decimalLatitude=25.46, decimalLongitude=135.87 therefore decimalLatitude probably -25.46</t>
  </si>
  <si>
    <t xml:space="preserve">?</t>
  </si>
  <si>
    <t xml:space="preserve">decimalLatitude=95.96</t>
  </si>
  <si>
    <t xml:space="preserve">ALA, GBIF, OBIS</t>
  </si>
  <si>
    <t xml:space="preserve">COORDINATES_ZERO</t>
  </si>
  <si>
    <t xml:space="preserve">decimalLatitude=0, decimalLongitude=0</t>
  </si>
  <si>
    <t xml:space="preserve">OUTLIER_DETECTED</t>
  </si>
  <si>
    <t xml:space="preserve">The record is an outlier when compared with all records of that taxon and one or more environmental variables</t>
  </si>
  <si>
    <t xml:space="preserve">Record is outside expected environmental bounds of taxon</t>
  </si>
  <si>
    <t xml:space="preserve">Eucalyptus globulus at decimalLatitude=-20.55, decimalLongitude=125.64 (where mean annual temperature is 27.5c which is 6.8c higher than maximum observed)</t>
  </si>
  <si>
    <t xml:space="preserve">decimalLatitude, decimalLongitude, scientificName</t>
  </si>
  <si>
    <r>
      <rPr>
        <sz val="10"/>
        <color rgb="FF000000"/>
        <rFont val="Calibri"/>
        <family val="2"/>
        <charset val="1"/>
      </rPr>
      <t xml:space="preserve">Geographic coordinates are outside the </t>
    </r>
    <r>
      <rPr>
        <b val="true"/>
        <sz val="11"/>
        <rFont val="Cambria"/>
        <family val="1"/>
        <charset val="1"/>
      </rPr>
      <t xml:space="preserve">geographic</t>
    </r>
    <r>
      <rPr>
        <sz val="10"/>
        <color rgb="FF000000"/>
        <rFont val="Calibri"/>
        <family val="2"/>
        <charset val="1"/>
      </rPr>
      <t xml:space="preserve"> range as defined by 'expert/s' for the taxa. E.g. corals outside known range according to Charlie Veron - possible misidentification or could be range extension.</t>
    </r>
  </si>
  <si>
    <t xml:space="preserve">Location of Eucalyptus globulus is outside of two polygons, one covering the southeast of Australia and one covering a small area of the southwest of Australia (Trevor Booth, CSIRO)</t>
  </si>
  <si>
    <t xml:space="preserve">decimalLatitude, decimalLongitude, scientificName, expert range spatial layer</t>
  </si>
  <si>
    <t xml:space="preserve">Decimal latitude and longitude and geodeticDatum were converted from another datum. There are implications for coordinate uncertainty and coordinate precision.</t>
  </si>
  <si>
    <t xml:space="preserve">decimalLatitude=-23.712, decimalLongitude=139.923, geodetiDatum=GDA94 converted to decimalLatitude=23.712, decimalLongitude=139.923, geodeticDatum=WGS84(EPSG4326)</t>
  </si>
  <si>
    <t xml:space="preserve">Amounts to a recommendation that aggregators should flag all coordinates that had to be converted to be used. Might also imply saying something about the datum and uncertainty as a result. Potentially drop the WGS84 datum requirement. &lt;JW&gt;Caution indeed. Conversion without careful consideration has implications for obfuscating coordinatePrecision and coordinateUncertaintyInMeters.&lt;/JW&gt; Might need to modify the georeference remarks (AT) Need to nail down Best Practices here (AC from discussion) &lt;AC&gt; Some of above to be added to NOTES Colum&lt;/AC&gt;</t>
  </si>
  <si>
    <t xml:space="preserve">Conversion of decimal latitude and longitude to default datum failed. See http://manisnet.org/gci2.html for conversions</t>
  </si>
  <si>
    <t xml:space="preserve">decimalLatitude=-23.712, decimalLongitude=139.923, geodeticDatum1=Afgooye and geodeticDatum2="Ain el abd 1970"</t>
  </si>
  <si>
    <t xml:space="preserve">Lee to check ALA code, need to nail down best practices.&lt;Miles&gt;Is there an international standard we should be using? There are several assertions around this - DECIMAL_LAT_LONG_CONVERSION_FAILED is purely about the reprojection to WGS84 from coordinates in another known reference system that was provided in the record.  If no reference system is provided WGS84 is assumed, do we need to be more clever about this? There are other tests for the conversion to decimal degrees from another format e.g. decimalLatLongCalculationFromEastingNorthingFailed and decimalLatLongCalculationFromVerbatimFailed&lt;/Miles&gt;</t>
  </si>
  <si>
    <t xml:space="preserve">COORDINATE_TERRESTRIAL_MARINE</t>
  </si>
  <si>
    <t xml:space="preserve">Eucalyptus globulus (tree) at decimalLatitude=-30.98, decimalLongitude=154.64 which is 86.1km off the coast.</t>
  </si>
  <si>
    <t xml:space="preserve">ALA, OBIS</t>
  </si>
  <si>
    <t xml:space="preserve">verbatimLatitude=-23'30", verbatimLongitude=123'40", geodeticDatum=WGS84(EPSG4326) converted to decimalLatitude=-23.5, decimalLongitude=123.66</t>
  </si>
  <si>
    <t xml:space="preserve">minimumElevationInMeters and/or maximumElevationInMeters were calculated from verbatimElevation (NB Calculation may include from feet to meters).</t>
  </si>
  <si>
    <t xml:space="preserve">verbatimLatitude=-23'30", verbatimLongitude=123'40", verbatimSRS=GD90</t>
  </si>
  <si>
    <t xml:space="preserve">decimalLongitude=185.34</t>
  </si>
  <si>
    <t xml:space="preserve">GEODETIC_DATUM_INVALID</t>
  </si>
  <si>
    <t xml:space="preserve">geodeticDatum='GD99'</t>
  </si>
  <si>
    <t xml:space="preserve">200 meters refers to only a few datums (Australia?) - In NAD27-WGS84 can be as high as 480 meters (from memory) in Aleutian Islands, and greatest distance is around 3,520 meters with an Indian Datum (again from memory) (AC) &lt;JW&gt;NAD27-&gt;WGS84 differences can be higher still outside North America. Biggest difference is between the Irish Datum and a datum in the pacific at 3552m. The implication to take into account is if the coordinates are cast as WGS84 without knowing the original.&lt;/JW&gt;&lt;AC&gt;For NOTES Column&lt;/AC&gt;</t>
  </si>
  <si>
    <t xml:space="preserve">GEODETIC_DATUM_ASSUMED_DEFAULT</t>
  </si>
  <si>
    <t xml:space="preserve">geodeticDatum is NULL</t>
  </si>
  <si>
    <t xml:space="preserve">minimumDepthInMeters&lt;0 or maximumDepthInMeters&gt;11000</t>
  </si>
  <si>
    <t xml:space="preserve">minimumDepthInMeters=19380</t>
  </si>
  <si>
    <t xml:space="preserve"> &lt;JW&gt;There should be no tests of the validity of verbatim fields. There should only be tests of being able to get a valid value out of verbatim for other fields. I feel this is an important distinction. Instead, apply this test to minimumDepthInMeters and maximumDepthInMeters. &lt;/JW&gt;</t>
  </si>
  <si>
    <t xml:space="preserve">minimumDepthInMeters=256, maximumDepthInMeters=25</t>
  </si>
  <si>
    <t xml:space="preserve">minimumDepthInMeters and/or maximumDepthInMeters were calculated from verbatimDepth</t>
  </si>
  <si>
    <t xml:space="preserve">verbatimDepth -&gt; minimumDepthInMeters /maximumDepthInMeters</t>
  </si>
  <si>
    <t xml:space="preserve">verbatimDepth="25.8-34.9" to minimumDepthInMeters=25.8, maximumDepthInMeters=34.9</t>
  </si>
  <si>
    <t xml:space="preserve">minimumDepthInMeters, 
maximumDepthInMeters
verbatimDepth</t>
  </si>
  <si>
    <t xml:space="preserve">verbatimElevation -&gt; minimumElevationInMeters/maximumElevationInMeters</t>
  </si>
  <si>
    <t xml:space="preserve">verbatimElevation="356-369" to minimumElevationInMeters=356, maximumElevationInMeters=369</t>
  </si>
  <si>
    <t xml:space="preserve">minimumElevationInMeters, 
maximumElevationInMeters
verbatimElevation</t>
  </si>
  <si>
    <t xml:space="preserve">MIN_MAX_ELEVATION_REVERSED</t>
  </si>
  <si>
    <t xml:space="preserve">minimumElevationInMeters=256, maximumElevationInMeters=25</t>
  </si>
  <si>
    <t xml:space="preserve">ELEVATION_OUT_OF_RANGE</t>
  </si>
  <si>
    <t xml:space="preserve">minimumElevationInMeters=198375</t>
  </si>
  <si>
    <t xml:space="preserve">STATE_PROVINCE_REPLACED</t>
  </si>
  <si>
    <r>
      <rPr>
        <sz val="10"/>
        <color rgb="FF000000"/>
        <rFont val="Calibri"/>
        <family val="2"/>
        <charset val="1"/>
      </rPr>
      <t xml:space="preserve">How corrected? By what criteria? &lt;JW&gt;In the VertNet "migrators" the whole of highergeography is standardized at a go using lookups (see https://github.com/tucotuco/DwCVocabs). Anything less is prone to introducing errors and certainly to being incomplete.&lt;/JW&gt;Justifiable. Important to document how it was done.</t>
    </r>
    <r>
      <rPr>
        <b val="true"/>
        <sz val="11"/>
        <rFont val="Cambria"/>
        <family val="1"/>
        <charset val="1"/>
      </rPr>
      <t xml:space="preserve">Is the same as t he next one (#18)  Check with IdigBio on how this is determined (AC). &lt;AC&gt;Combine with VertNet test on Geography Standardized (Currently Line 102)&lt;/AC&gt;</t>
    </r>
  </si>
  <si>
    <t xml:space="preserve">STATE_PROVINCE_COORDINATE_MISMATCH</t>
  </si>
  <si>
    <t xml:space="preserve">Supplied coordinates do not match the supplied stateProvince value.</t>
  </si>
  <si>
    <t xml:space="preserve">decimalLatitude=-30.509, decimalLongitude=127.931, stateProvince="South Australia" (should be WA) </t>
  </si>
  <si>
    <t xml:space="preserve">Unsure what spatial scale we should go down to (LB). Not a matter of resolution - some countries use Provinces (e.g. Canada) others States. &lt;JW&gt;Why not just stick with dwc:stateProvince, since that is unambiguously defined as the first administrative unit smaller than country and there are over a hundred distinct names for first level divisions in the world? &lt;/JW&gt;</t>
  </si>
  <si>
    <t xml:space="preserve">minimumDepthInMeters and/or maximumDepthInMeters could not be interpreted from verbatimDepth</t>
  </si>
  <si>
    <t xml:space="preserve">verbatimDepth="x26f"</t>
  </si>
  <si>
    <t xml:space="preserve">verbatimDepth, minimumDepthInMeters, maximumDepthInMeters</t>
  </si>
  <si>
    <t xml:space="preserve">&lt;JW&gt;There should not be a warning for the content of verbatim fields. What is in those fields came from closer to the source, hopefully as originally recorded. This type of issue should only apply to minimimDepthInMeters and maximumDepthInMeters. &lt;/JW&gt; Issue is that the verbatim field cannot be interpreted - revisit all verbatim depth/elevation fields&lt;LB&gt;</t>
  </si>
  <si>
    <t xml:space="preserve">ELEVATION_UNINTERPRETABLE</t>
  </si>
  <si>
    <t xml:space="preserve">minimumElevationInMeters and/or maximumElevationInMeters could not be determined from verbatimElevation</t>
  </si>
  <si>
    <t xml:space="preserve">verbatimElevation="1123hp"</t>
  </si>
  <si>
    <t xml:space="preserve">verbatimElevation, minimumElevationInMeters, maxmumElevationMeters</t>
  </si>
  <si>
    <t xml:space="preserve">DUPLICATE_RECORD_INFERRED</t>
  </si>
  <si>
    <t xml:space="preserve">The record appears to be a duplicate based on a combination of name and/or collector and/or collector number and/or location and/or date/time</t>
  </si>
  <si>
    <t xml:space="preserve">Duplicate detected on a combination of taxon, location, date/time, collector, institution (generic terms - not Darwin Core fields at this stage - but need to) OR RelationshipOfResource="duplicate of"</t>
  </si>
  <si>
    <t xml:space="preserve">recordNumber=6598, decimalLatitude=-15.84, decimalLongitude=122.31, scientificName="Eucalyptus globulus", date="1987/11/01", recordedBy="F.Bloggs" = recordNumber=6598, decimalLatitude=-15.84, decimalLongitude=122.31, scientificName="Eucalyptus globulus", date="1987/11/01", recordedBy="Fred Bloggs"</t>
  </si>
  <si>
    <t xml:space="preserve">Location, Event, ResourceRelationship, Occurrence</t>
  </si>
  <si>
    <t xml:space="preserve">Location, 
Temporal, 
Taxon</t>
  </si>
  <si>
    <t xml:space="preserve">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colelcting number (AC) &lt;JW&gt;Furthermore, why would it be an error to have a duplicate?&lt;/JW&gt;&lt;LB&gt;ALA uses location, date, taxon etc to detect duplicates- Lee to get formula from Miles&lt;/LB&gt;
&lt;Miles&gt;* Step 1:
* a) Get a distinct list of species lsids that have been matched
* b) Get a distinct list of subspecies lsids (without species lsisds) that have been matched
*
* Step 2
* Break down all the records into groups based on the occurrence year - all null year (thus date) records will be
* handled together.
*
* Step 3
* a) within the year groupings break down into groups based on months - all nulls will be placed together
* b) within month groupings break down into groups based on event date - all nulls will be placed together
*
* Step 4
* a) With the smallest grained group from Step 3 group all the similar "collectors" together null or unknown collectors
* will be handled together
* b) With the collector groups determine which of the records have the same coordinates (ignoring differences in
* precision)&lt;/Miles&gt;?</t>
  </si>
  <si>
    <t xml:space="preserve">OCCURENCE_NOT_NATURAL</t>
  </si>
  <si>
    <t xml:space="preserve">The establisment means is one of the following terms that indicates it is not natural - native: 
introduced, invasive, managed, uncertain, but also captive and cultivated based on https://github.com/tucotuco/DwCVocabs/blob/master/vocabs/establishmentMeans.txt</t>
  </si>
  <si>
    <t xml:space="preserve">establishmentMeans='invasive'</t>
  </si>
  <si>
    <t xml:space="preserve">Wording should be "cultivated or captive" (i.e. Zoo) and these should be flagged as such a (warning) and are not necessarily an error - depends on use. (AC) &lt;JW&gt;All of this might change as a result of the work of the group interested in proposing Darwin Core changes to deal separately with invasivity. &lt;/JW&gt; &lt;AC&gt;NEEDS FURTHER DISCUSSION - TO BE DISCUSSED AT MELBOURNE IAS AND TDWG 2016  &lt;/AC&gt;</t>
  </si>
  <si>
    <t xml:space="preserve">OCCURRENCE_STATUS_UNRECOGNISED</t>
  </si>
  <si>
    <t xml:space="preserve">OccurrenceStatus is not in prescribed vocabulary (i.e. present, absent, common, irregular, rare, doubtful). DwC valid at moment are only "present" or "absent"</t>
  </si>
  <si>
    <t xml:space="preserve">occurrenceStatus="30% probable"</t>
  </si>
  <si>
    <t xml:space="preserve">&lt;JW&gt;Darwin Core does not recommend anything other than 'present' and 'absent'&lt;JRW&gt; Interesting - where did those others come from?  ALA I guess &lt;&lt;AC&gt;&gt;&lt;Lee&gt;ALA has  55,935,859 records "present",  392,883 "absent", 22,676 "unknown", 9801 "common", 4371 "rare". Is there a case for expanding vocab?&lt;/Lee&gt;&lt;&lt;AC&gt;Looks like this could be solved with another lookup table&lt;&lt;AC&gt;&gt;&lt;JW2&gt;For Occurrences, nothing other than 'present' and 'absent' make sense given the semantics of the term. In other contexts, such as a species checklist for a region, other values such as those on the ALA list could be sensible.&lt;/JW2&gt;&lt;Lee&gt;Raises utility of lookup that is locally extensible, as Arthur says&lt;/Lee&gt;&lt;AC&gt;Perhaps we need to add something to the NOTES Column&lt;/AC&gt;</t>
  </si>
  <si>
    <t xml:space="preserve">OCCURRENCE_STATUS_ASSUMED_PRESENT</t>
  </si>
  <si>
    <t xml:space="preserve">occurrenceStatus is NULL</t>
  </si>
  <si>
    <r>
      <rPr>
        <sz val="10"/>
        <color rgb="FF000000"/>
        <rFont val="Calibri"/>
        <family val="2"/>
        <charset val="1"/>
      </rPr>
      <t xml:space="preserve">recordedBy="</t>
    </r>
    <r>
      <rPr>
        <sz val="10"/>
        <color rgb="FF000000"/>
        <rFont val="Noto Sans CJK SC Regular"/>
        <family val="2"/>
        <charset val="1"/>
      </rPr>
      <t xml:space="preserve">その出来事を記録したことについて責任を持つ人の名前またはグループ、組織のリスト。実際に収集した人や観察した人、</t>
    </r>
    <r>
      <rPr>
        <sz val="10"/>
        <color rgb="FF000000"/>
        <rFont val="Calibri"/>
        <family val="2"/>
        <charset val="1"/>
      </rPr>
      <t xml:space="preserve">"</t>
    </r>
  </si>
  <si>
    <t xml:space="preserve">Lee: Check code. &lt;Miles&gt;There’s a quite complex processor that attempts to standardise the format of collector names so that the records collected by the same person that are recorded differently (or in a group of collectors) are able to be faceted on correctly.  If the parser can’t parse  the recordedBy string it gets this assertion.  A low number here is actually great - it’s able to parse all the collectors.  With this facet people would be able to check the leftover list to see if there are any of relevance to their query.&lt;/Miles&gt;</t>
  </si>
  <si>
    <t xml:space="preserve">BASIS_OF_RECORD_BADLY_FORMED</t>
  </si>
  <si>
    <t xml:space="preserve">basisOfRecord not unambiguously interpretable against vocabulary</t>
  </si>
  <si>
    <t xml:space="preserve">basisOfRecord="Human specimen"</t>
  </si>
  <si>
    <t xml:space="preserve">Other</t>
  </si>
  <si>
    <t xml:space="preserve">&lt;JW&gt;It would be great to maintain a community vocabulary for unambiguous lookups (e.g., https://github.com/tucotuco/DwCVocabs/blob/master/vocabs/basisOfRecord.txt)&lt;/JW&gt;  &lt;&lt;AC&gt;&gt; Something for TDWGto discuss??&lt;/AC&gt;&lt;Lee&gt;Looks like line 54 to me&lt;/Lee&gt;</t>
  </si>
  <si>
    <t xml:space="preserve">DATA_GENERALISED</t>
  </si>
  <si>
    <t xml:space="preserve">The Darwin Core field "dataGeneralizations" is not null</t>
  </si>
  <si>
    <t xml:space="preserve">dataGeneralizations NOT NULL</t>
  </si>
  <si>
    <t xml:space="preserve">dataGenerations="record placed on 0.1 degree grid"</t>
  </si>
  <si>
    <t xml:space="preserve">134a</t>
  </si>
  <si>
    <t xml:space="preserve">CLASS_UNKNOWN</t>
  </si>
  <si>
    <t xml:space="preserve">The class is unknown</t>
  </si>
  <si>
    <t xml:space="preserve">class/=known vocabulary</t>
  </si>
  <si>
    <t xml:space="preserve">class="Birds"</t>
  </si>
  <si>
    <t xml:space="preserve">CLASS_ADDED</t>
  </si>
  <si>
    <t xml:space="preserve">The class has been added</t>
  </si>
  <si>
    <t xml:space="preserve">class="Aves"</t>
  </si>
  <si>
    <t xml:space="preserve">CLASS_REPLACED</t>
  </si>
  <si>
    <t xml:space="preserve">The class has been replaced</t>
  </si>
  <si>
    <t xml:space="preserve">class="Birds" replaced by "class="Aves"</t>
  </si>
  <si>
    <t xml:space="preserve">137a</t>
  </si>
  <si>
    <t xml:space="preserve">KINGDOM_UNKNOWN</t>
  </si>
  <si>
    <t xml:space="preserve">The kingdom is unknown</t>
  </si>
  <si>
    <t xml:space="preserve">kingdom="animals"</t>
  </si>
  <si>
    <t xml:space="preserve">KINGDOM_ADDED</t>
  </si>
  <si>
    <t xml:space="preserve">The kingdom has been added</t>
  </si>
  <si>
    <t xml:space="preserve">kingdom="Animalia"</t>
  </si>
  <si>
    <t xml:space="preserve">KINGDOM_REPLACED</t>
  </si>
  <si>
    <t xml:space="preserve">The kingdom has been replaced</t>
  </si>
  <si>
    <t xml:space="preserve">kingdom="animals" "replaced by kingdom="Animalia"</t>
  </si>
  <si>
    <t xml:space="preserve">139a</t>
  </si>
  <si>
    <t xml:space="preserve">ORDER_UNKNOWN</t>
  </si>
  <si>
    <t xml:space="preserve">The order is unknown</t>
  </si>
  <si>
    <t xml:space="preserve">order/=known vocabulary</t>
  </si>
  <si>
    <t xml:space="preserve">order="butterflies"</t>
  </si>
  <si>
    <t xml:space="preserve">ORDER_ADDED</t>
  </si>
  <si>
    <t xml:space="preserve">The order has been added</t>
  </si>
  <si>
    <t xml:space="preserve">order="Lepidoptera"</t>
  </si>
  <si>
    <t xml:space="preserve">ORDER_REPLACED</t>
  </si>
  <si>
    <t xml:space="preserve">The order has been replaced</t>
  </si>
  <si>
    <t xml:space="preserve">order="butterflies" replaced by order="Lepidoptera"</t>
  </si>
  <si>
    <t xml:space="preserve">141a</t>
  </si>
  <si>
    <t xml:space="preserve">PHYLUM_UNKNOWN</t>
  </si>
  <si>
    <t xml:space="preserve">The phylum is unknown</t>
  </si>
  <si>
    <t xml:space="preserve">phylum/=known vocabulary</t>
  </si>
  <si>
    <t xml:space="preserve">phylum="fish"</t>
  </si>
  <si>
    <t xml:space="preserve">PHYLUM_ADDED</t>
  </si>
  <si>
    <t xml:space="preserve">The phylum has been added</t>
  </si>
  <si>
    <t xml:space="preserve">phylum="Chordata"</t>
  </si>
  <si>
    <t xml:space="preserve">PHYLUM_REPLACED</t>
  </si>
  <si>
    <t xml:space="preserve">The phylum has been replaced</t>
  </si>
  <si>
    <t xml:space="preserve">phylum="fish" replaced by phylum=Chordata"</t>
  </si>
  <si>
    <t xml:space="preserve">142a</t>
  </si>
  <si>
    <t xml:space="preserve">FAMILY_UNKNOWN</t>
  </si>
  <si>
    <t xml:space="preserve">The family is unknown</t>
  </si>
  <si>
    <t xml:space="preserve">family/=known vocabulary</t>
  </si>
  <si>
    <t xml:space="preserve">family=kangaroos</t>
  </si>
  <si>
    <t xml:space="preserve">family</t>
  </si>
  <si>
    <t xml:space="preserve">142b</t>
  </si>
  <si>
    <t xml:space="preserve">FAMILY_ADDED</t>
  </si>
  <si>
    <t xml:space="preserve">The family has been added</t>
  </si>
  <si>
    <t xml:space="preserve">family=Macropodidae</t>
  </si>
  <si>
    <t xml:space="preserve">142c</t>
  </si>
  <si>
    <t xml:space="preserve">FAMILY_REPLACED</t>
  </si>
  <si>
    <t xml:space="preserve">The family has been replaced</t>
  </si>
  <si>
    <t xml:space="preserve">family=kangaroos replaced by family=Macropodidae</t>
  </si>
  <si>
    <t xml:space="preserve">SCIENTIFIC_NAME_NOT_RECOGNISED</t>
  </si>
  <si>
    <t xml:space="preserve">Name not in any known national or international checklists</t>
  </si>
  <si>
    <t xml:space="preserve">scientificName="Harpulllia pendula"</t>
  </si>
  <si>
    <r>
      <rPr>
        <b val="true"/>
        <sz val="11"/>
        <rFont val="Cambria"/>
        <family val="1"/>
        <charset val="1"/>
      </rPr>
      <t xml:space="preserve">&lt;AC&gt;This is not necessarily an error (Flag)</t>
    </r>
    <r>
      <rPr>
        <sz val="10"/>
        <color rgb="FF000000"/>
        <rFont val="Calibri"/>
        <family val="2"/>
        <charset val="1"/>
      </rPr>
      <t xml:space="preserve"> - it may be very recently described and not YET in a list or the lists could be wrong or not up-to-date or haven't covered that group.  ADD COMMENT IN NOTES &lt;/AC&gt;</t>
    </r>
  </si>
  <si>
    <t xml:space="preserve">scientificName="Leptosema chapmannii" in Australian checklist bit not in Norway checklist</t>
  </si>
  <si>
    <t xml:space="preserve">scientificName="Harpulllia pendula" = scientificName="Harpuillia pendula"</t>
  </si>
  <si>
    <t xml:space="preserve">SCIENTIFIC_NAME_ADDED</t>
  </si>
  <si>
    <t xml:space="preserve">Scientific name added by concatenating genus, specificEpithet, infraspecificEpithet and scientificNameAuthorship</t>
  </si>
  <si>
    <t xml:space="preserve">scientificName=genus+specificEpithet+scientificNameAuthorship</t>
  </si>
  <si>
    <t xml:space="preserve">scientificName="Harpullia pendula F.Muell." from genus="Harpullia" + specificEpithet="pendula" + scientificNameAuthorship="F.Muell."</t>
  </si>
  <si>
    <t xml:space="preserve">scientificName, genus, specificEpithet, infraspecificEpithet , scientificNameAuthorship</t>
  </si>
  <si>
    <t xml:space="preserve">SCIENTIFIC_NAME_AMBIGUOUS</t>
  </si>
  <si>
    <t xml:space="preserve">scientificName="Echidna" could be mammal scientificName="Echidna G. Cuvier, 1797" or eel scientificName="Echidna Forster (1788)" </t>
  </si>
  <si>
    <t xml:space="preserve">SCIENTIFIC_NAME_UNAVAILABLE</t>
  </si>
  <si>
    <t xml:space="preserve">Matching to the taxonomic backbone can only be done on a higher rank than species.</t>
  </si>
  <si>
    <t xml:space="preserve">scientificName is NULL, vernacularName is NULL</t>
  </si>
  <si>
    <t xml:space="preserve">ALA,GBIF,,OBIS</t>
  </si>
  <si>
    <t xml:space="preserve">OCCURENCE_ID_NOT_GUID</t>
  </si>
  <si>
    <t xml:space="preserve">occurrenceID is an integer, assuring that it is not a GUID.</t>
  </si>
  <si>
    <t xml:space="preserve">occurrenceID is an integer</t>
  </si>
  <si>
    <t xml:space="preserve">occurrenceID='42'</t>
  </si>
  <si>
    <t xml:space="preserve">occurrenceID</t>
  </si>
  <si>
    <t xml:space="preserve">VertNet</t>
  </si>
  <si>
    <t xml:space="preserve">MODIFIED_IN_FUTURE</t>
  </si>
  <si>
    <t xml:space="preserve">Check that dcterms:modified is today or before.</t>
  </si>
  <si>
    <t xml:space="preserve">modified&lt;=date()</t>
  </si>
  <si>
    <t xml:space="preserve">dcterms:modified='2030-12-31'</t>
  </si>
  <si>
    <t xml:space="preserve">modified</t>
  </si>
  <si>
    <t xml:space="preserve">EVENT_DATE_IN_FUTURE</t>
  </si>
  <si>
    <t xml:space="preserve">Check that eventDate is today or before.</t>
  </si>
  <si>
    <t xml:space="preserve">eventDate&lt;=date()</t>
  </si>
  <si>
    <t xml:space="preserve">eventDate='2030-12-31'</t>
  </si>
  <si>
    <t xml:space="preserve">DATE_IDENTIFIED_IN_FUTURE</t>
  </si>
  <si>
    <t xml:space="preserve">Check that dateIdentified is today or before.</t>
  </si>
  <si>
    <t xml:space="preserve">dateIdentified&lt;=date()</t>
  </si>
  <si>
    <t xml:space="preserve">dateIdentified='2030-12-31'</t>
  </si>
  <si>
    <t xml:space="preserve">YEAR_IN_FUTURE</t>
  </si>
  <si>
    <t xml:space="preserve">Check that year is this year or before.</t>
  </si>
  <si>
    <t xml:space="preserve">year&lt;=year()</t>
  </si>
  <si>
    <t xml:space="preserve">year=2030</t>
  </si>
  <si>
    <t xml:space="preserve">year</t>
  </si>
  <si>
    <t xml:space="preserve">NAME_PUBLISHED_YEAR_IN_FUTURE</t>
  </si>
  <si>
    <t xml:space="preserve">Check that namePublishedInYear is this year or before.</t>
  </si>
  <si>
    <t xml:space="preserve">namePublishedInYear&lt;=year()</t>
  </si>
  <si>
    <t xml:space="preserve">namePublishedInYear=2030</t>
  </si>
  <si>
    <t xml:space="preserve">namePublishedInYear</t>
  </si>
  <si>
    <t xml:space="preserve">EVENTDATE_FROM_VERBATIM</t>
  </si>
  <si>
    <t xml:space="preserve">eventDate interpreted from verbatimEventDate, year, month, day.</t>
  </si>
  <si>
    <t xml:space="preserve">eventDate=interpret(all event date fields)</t>
  </si>
  <si>
    <t xml:space="preserve">day=2,month=3,year=2013, therefore eventDate="2013-03-02"</t>
  </si>
  <si>
    <t xml:space="preserve">eventDate, verbatimEventDate, year, month, day</t>
  </si>
  <si>
    <t xml:space="preserve">STARTDAYOFYEAR_ENDDAYOFYEAR_FROM_DATES</t>
  </si>
  <si>
    <t xml:space="preserve">startDayOfYear, endDayOfYear interpreted from eventDate, year, month, day.</t>
  </si>
  <si>
    <t xml:space="preserve">startDayOfYear, endDayOfYear=interpret(all event date fields)</t>
  </si>
  <si>
    <t xml:space="preserve">verbatimEventDate="2016-01-03 to 2016-01-25" therefore startDayOfYear=3, endDayOfYear=25</t>
  </si>
  <si>
    <t xml:space="preserve">eventDate, verbatimEventDate, year, month, day, startDayOfYear, endDayOfYear</t>
  </si>
  <si>
    <t xml:space="preserve">DATE_FROM_EVENTDATE</t>
  </si>
  <si>
    <t xml:space="preserve">year, month, day interpreted from eventDate.</t>
  </si>
  <si>
    <t xml:space="preserve">year, month, day=interpret(eventDate)</t>
  </si>
  <si>
    <t xml:space="preserve">eventDate='2001-01-21' therefore year=2001, month=1, day=21</t>
  </si>
  <si>
    <t xml:space="preserve">eventDate year, month, day</t>
  </si>
  <si>
    <t xml:space="preserve">PREPARATIONS_STANDARDIZED</t>
  </si>
  <si>
    <t xml:space="preserve">preparations standardized.</t>
  </si>
  <si>
    <t xml:space="preserve">preparations=lookup(preparations, lookupTable)</t>
  </si>
  <si>
    <t xml:space="preserve">preparations="Par. Skeleton, Wing, DNA" becomes preparations="DNA | partial skeleton | wing"</t>
  </si>
  <si>
    <t xml:space="preserve">preparations</t>
  </si>
  <si>
    <t xml:space="preserve">&lt;JW&gt;Community lookup table (e.g., https://github.com/tucotuco/DwCVocabs/blob/master/vocabs/preparations.txt)&lt;/JW&gt;&lt;Lee&gt;Like to know how the standardization process works&lt;/Lee&gt;</t>
  </si>
  <si>
    <t xml:space="preserve">SEX_STANDARDIZED</t>
  </si>
  <si>
    <t xml:space="preserve">sex standardized.</t>
  </si>
  <si>
    <t xml:space="preserve">sex=lookup(sex, lookupTable)</t>
  </si>
  <si>
    <t xml:space="preserve">sex="[f]" becomes sex="female"</t>
  </si>
  <si>
    <t xml:space="preserve">sex</t>
  </si>
  <si>
    <t xml:space="preserve">&lt;JW&gt;Community lookup table (e.g., https://github.com/tucotuco/DwCVocabs/blob/master/vocabs/sex.txt)&lt;/JW&gt;</t>
  </si>
  <si>
    <t xml:space="preserve">LIFESTAGE_STANDARDIZED</t>
  </si>
  <si>
    <t xml:space="preserve">lifeStage standardized.</t>
  </si>
  <si>
    <t xml:space="preserve">lifeStage=lookup(lifeStage, lookupTable)</t>
  </si>
  <si>
    <t xml:space="preserve">lifeStage="Bird mature" becomes lifeStage="adult"</t>
  </si>
  <si>
    <t xml:space="preserve">lifeStage</t>
  </si>
  <si>
    <t xml:space="preserve">&lt;JW&gt;Community lookup table (e.g., https://github.com/tucotuco/DwCVocabs/blob/master/vocabs/lifeStage.txt)&lt;/JW&gt;</t>
  </si>
  <si>
    <t xml:space="preserve">REPRODUCTIVE_CONDITION_STANDARDIZED</t>
  </si>
  <si>
    <t xml:space="preserve">reproductiveCondition standardized.</t>
  </si>
  <si>
    <t xml:space="preserve">reproductiveCondition =lookup(reproductiveCondition, lookupTable)</t>
  </si>
  <si>
    <t xml:space="preserve">reproductiveCondition="lact." becomes reproductiveCondition="lactating"</t>
  </si>
  <si>
    <t xml:space="preserve">reproductiveCondition</t>
  </si>
  <si>
    <t xml:space="preserve">&lt;JW&gt;Community lookup table (e.g., https://github.com/tucotuco/DwCVocabs/blob/master/vocabs/reproductiveCondition.txt)&lt;/JW&gt;</t>
  </si>
  <si>
    <t xml:space="preserve">BASIS_OF_RECORD_STANDARDIZED</t>
  </si>
  <si>
    <t xml:space="preserve">basisOfRecord standardized.</t>
  </si>
  <si>
    <t xml:space="preserve">basisOfRecord=lookup(basisOfRecord, lookupTable)</t>
  </si>
  <si>
    <t xml:space="preserve">basisOfRecord="fossil" becomes basisOfRecord="FossilSpecimen"</t>
  </si>
  <si>
    <t xml:space="preserve">&lt;JW&gt;Community lookup table (e.g., https://github.com/tucotuco/DwCVocabs/blob/master/vocabs/basisOfRecord.txt)&lt;/JW&gt; &lt;AC&gt;Should follow on after Line 57&lt;/AC&gt;</t>
  </si>
  <si>
    <t xml:space="preserve">NON_PRINT_CHARS_REMOVED</t>
  </si>
  <si>
    <t xml:space="preserve">Non-printing characters detected and removed from field.</t>
  </si>
  <si>
    <t xml:space="preserve">for field in fields and found==False: found=find(non-printing character) return found
for field in fields: remove(non-printing character)</t>
  </si>
  <si>
    <t xml:space="preserve">identifiedBy="Theodore Pappenfuss | →Robert Macey" becomes identifiedBy="Theodore Pappenfuss | Robert Macey"</t>
  </si>
  <si>
    <r>
      <rPr>
        <sz val="10"/>
        <color rgb="FF000000"/>
        <rFont val="Calibri"/>
        <family val="2"/>
        <charset val="1"/>
      </rPr>
      <t xml:space="preserve">
</t>
    </r>
    <r>
      <rPr>
        <sz val="11"/>
        <rFont val="Cambria"/>
        <family val="1"/>
        <charset val="1"/>
      </rPr>
      <t xml:space="preserve">GEOREFERENCE_VERIFICATION_STATUS_SET</t>
    </r>
  </si>
  <si>
    <t xml:space="preserve">georeferenceVerificationStatus set to "requires verification".</t>
  </si>
  <si>
    <t xml:space="preserve">georeferenceVerificationStatus='requires verification' where georeferenceVerificationStatus is NULL</t>
  </si>
  <si>
    <t xml:space="preserve">georferenceVerificationStatus=NULL, therefore georeferenceVerificationStatus="requires verification"</t>
  </si>
  <si>
    <t xml:space="preserve">&lt;Lee&gt;I thought this was against our policy?&lt;/Lee&gt; &lt;AC&gt;Strickly yes- but I think it is one we should keeep.&lt;/AC&gt;&lt;Lee&gt;I would suspect that this test will pickup a large percentage of records, and loose it power?&lt;/Lee&gt;</t>
  </si>
  <si>
    <t xml:space="preserve">&lt;JW&gt;Some identification qualifiers are 'cf.', 'aff.', '&gt;', ' X ', '?', 'sp.', ssp.'&lt;/JW&gt;&lt;AC&gt;&gt;SHOULD FOLLOW LINE 18 &lt;/AC&gt;&lt;Lee&gt;Needs vocab lookup then?&lt;/Lee&gt;....John says lookup ok...as next line</t>
  </si>
  <si>
    <t xml:space="preserve">
IDENTIFICATION_QUALIFIER_DETECTED</t>
  </si>
  <si>
    <t xml:space="preserve">scientificName, genus, subgenus, specificEpithet contains identification qualifier.</t>
  </si>
  <si>
    <t xml:space="preserve">for field in name fields: if field contains one of listOfIdentificationQualifiers: return True</t>
  </si>
  <si>
    <t xml:space="preserve">scientificName='Thomomys cf. bottae'</t>
  </si>
  <si>
    <t xml:space="preserve">scientificName, genus, subgenus, specificEpithet, infraspecificEpithet</t>
  </si>
  <si>
    <t xml:space="preserve">IDENTIFICATION_QUALIFIER_EXTRACTED</t>
  </si>
  <si>
    <t xml:space="preserve">identificationQualifier extracted from name fields.</t>
  </si>
  <si>
    <t xml:space="preserve">identificationQualifier, scientificName=interpret(taxon name fields)</t>
  </si>
  <si>
    <t xml:space="preserve">scientificName="Quercus aff. agrifolia var. oxyadenia", identificationQualifier="aff. agrifolia var. oxyadenia"</t>
  </si>
  <si>
    <t xml:space="preserve">Taxon, Identification</t>
  </si>
  <si>
    <t xml:space="preserve">scientificName, identificationQualifier, genus, subgenus, specificEpithet, infraspecificEpithet</t>
  </si>
  <si>
    <t xml:space="preserve">&lt;JW&gt;Name fields would be replaced with amended names and identification qualifier(s) put in identificationQualifier. Some identification qualifiers are 'cf.', 'aff.', '&gt;', ' X ', '?', 'sp.', ssp.'&lt;/JW&gt;&lt;AC&gt; SHOULD FOLLOW LINE 18 &lt;/AC&gt;&lt;JW2&gt;Can use a vocabulary to detect identificationQualifier as a token, but the resulting identificationQualifier need not necessarily follow a controlled vocabulary. For examples, see the description for identificationQualifier, where the names are included as well.&lt;/JW2&gt;&lt;Lee&gt;Agreed, but the identification qualifier lookup would be an excellent addition&lt;/Lee&gt;</t>
  </si>
  <si>
    <t xml:space="preserve">
OCCURRENCE_UNCERTAIN</t>
  </si>
  <si>
    <t xml:space="preserve">establishmentMeans not unambiguously interpretable against community lookup table.</t>
  </si>
  <si>
    <t xml:space="preserve">lookup(establishmentMeans, lookupTable) is NULL</t>
  </si>
  <si>
    <t xml:space="preserve">establishmentMeans="fly in"</t>
  </si>
  <si>
    <t xml:space="preserve">&lt;JW&gt;Community lookup table (e.g., https://github.com/tucotuco/DwCVocabs/blob/master/vocabs/establishmentMeans.txt)&lt;/JW&gt; &lt;AC&gt; See also the validation at Line 55&lt;/AC&gt;</t>
  </si>
  <si>
    <t xml:space="preserve">
OCCURRENCE_INTERPRETED</t>
  </si>
  <si>
    <t xml:space="preserve">establishmentMeans standardized.</t>
  </si>
  <si>
    <t xml:space="preserve">establishmentMeans=lookup(establishmentMeans, lookupTable)</t>
  </si>
  <si>
    <t xml:space="preserve">establishmentMeans="cultivated" becomes establishmentMeans="managed"</t>
  </si>
  <si>
    <t xml:space="preserve">&lt;JW&gt;Community lookup table (e.g., https://github.com/tucotuco/DwCVocabs/blob/master/vocabs/establishmentMeans.txt)&lt;/JW&gt; &lt;AC&gt; See also the validation at Line 56 - This should be placed after Line 55&lt;/AC&gt;</t>
  </si>
  <si>
    <t xml:space="preserve">GEOGRAPHY_INTERPRETED</t>
  </si>
  <si>
    <t xml:space="preserve">Geography not unambiguously interpretable against community lookup table.</t>
  </si>
  <si>
    <t xml:space="preserve">geography combination=lookup(geography combination, geographyLookupTable)</t>
  </si>
  <si>
    <t xml:space="preserve">stateProvince='Buenos Aires'</t>
  </si>
  <si>
    <t xml:space="preserve">continent, country, countryCode, stateProvince, county, municipality, waterBody, islandGroup, island</t>
  </si>
  <si>
    <t xml:space="preserve">&lt;JW&gt;This is a comprehensive geography comparison, not a field-by-field comparison. Example lookup table at https://github.com/tucotuco/DwCVocabs/blob/master/vocabs/Geography.txt&lt;/JW&gt;&lt;Lee&gt;Is this workable? updating?&lt;/Lee&gt;</t>
  </si>
  <si>
    <t xml:space="preserve">GEOGRAPHY_STANDARDIZED</t>
  </si>
  <si>
    <t xml:space="preserve">Geography standardized.</t>
  </si>
  <si>
    <t xml:space="preserve">geography=lookup(geography combination, geographyLookupTable)</t>
  </si>
  <si>
    <t xml:space="preserve">stateProvince"NSW" becomes continent=Australiasia,country=Australia, stateProvince="New South Wales"</t>
  </si>
  <si>
    <t xml:space="preserve">continent, country, countryCode, stateProvince, county, municipality, waterBody, islandGroup, island, higherGeography</t>
  </si>
  <si>
    <t xml:space="preserve">&lt;JW&gt;This is a comprehensive geography comparison, not a field-by-field comparison. Example lookup table at https://github.com/tucotuco/DwCVocabs/blob/master/vocabs/Geography.txt&lt;/JW&gt;</t>
  </si>
  <si>
    <t xml:space="preserve">TYPE_UNINTERPRETABLE</t>
  </si>
  <si>
    <t xml:space="preserve">dcterms:type not in DCMI type vocabulary.</t>
  </si>
  <si>
    <t xml:space="preserve">dcterms:type not in ('PhysicalObject', 'Sound', 'StillImage', 'MovingImage', 'Text')</t>
  </si>
  <si>
    <t xml:space="preserve">dcterms:type="Movie"</t>
  </si>
  <si>
    <t xml:space="preserve">dcterms:type</t>
  </si>
  <si>
    <t xml:space="preserve">&lt;JW&gt;Community lookup table (e.g., https://github.com/tucotuco/DwCVocabs/blob/master/vocabs/type.txt)&lt;/JW&gt;</t>
  </si>
  <si>
    <t xml:space="preserve">TYPE_INTERPRETED</t>
  </si>
  <si>
    <t xml:space="preserve">dcterms:type standardized to DCMI type vocabulary.</t>
  </si>
  <si>
    <t xml:space="preserve">dcterms:type=lookup(dcterms:type, lookupTable)</t>
  </si>
  <si>
    <t xml:space="preserve">dcterms:type="specimen"</t>
  </si>
  <si>
    <t xml:space="preserve">GENUS_NULL</t>
  </si>
  <si>
    <t xml:space="preserve">Sub-generic names not null when genus null.</t>
  </si>
  <si>
    <t xml:space="preserve">genus is NULL, specificEpithet is NOT NULL or infraspecificEpithet is NOT NULL</t>
  </si>
  <si>
    <t xml:space="preserve">genus is NULL, specificEpithet='californicus'</t>
  </si>
  <si>
    <t xml:space="preserve">genus, subgenus, specificEpithet, infraspecificEpithet</t>
  </si>
  <si>
    <t xml:space="preserve">SPECIFICEPITHET_NULL</t>
  </si>
  <si>
    <t xml:space="preserve">infraspecificEpithet not null when specificEpithet null.</t>
  </si>
  <si>
    <t xml:space="preserve">infraspecificEpithet not NULL,  specificEpithet is NULL</t>
  </si>
  <si>
    <t xml:space="preserve">specificEpithet is NULL, infraspecificEpithet='gracilis'</t>
  </si>
  <si>
    <t xml:space="preserve">specificEpithet, infraspecificEpithet</t>
  </si>
  <si>
    <t xml:space="preserve">OCCURRENCE_IS_NULL</t>
  </si>
  <si>
    <t xml:space="preserve">occurrenceID null</t>
  </si>
  <si>
    <t xml:space="preserve">occurrenceID is NULL</t>
  </si>
  <si>
    <t xml:space="preserve">occurrenceID=NULL</t>
  </si>
  <si>
    <t xml:space="preserve">&lt;Lee&gt;I thought this was against our policy?&lt;/Lee&gt;&lt;JW&gt;This has particular applicability for GBIF in publishing an Occurrence data set.&lt;/JW&gt;</t>
  </si>
  <si>
    <t xml:space="preserve">START_DATE_AFTER_END_DATE</t>
  </si>
  <si>
    <t xml:space="preserve">Start Day of Year is later than End Day of Year</t>
  </si>
  <si>
    <t xml:space="preserve">startDayOfYear&gt;endDayOfYear</t>
  </si>
  <si>
    <t xml:space="preserve">startDayOfYear=32, endDayOfYear=31</t>
  </si>
  <si>
    <t xml:space="preserve">startDayOfYear,
endDayOfYear</t>
  </si>
  <si>
    <t xml:space="preserve">INDIVIDUALCOUNT_INVALID</t>
  </si>
  <si>
    <t xml:space="preserve">The count of individuals is invalid</t>
  </si>
  <si>
    <t xml:space="preserve">individualCount/=integer</t>
  </si>
  <si>
    <t xml:space="preserve">individualCount=0.3</t>
  </si>
  <si>
    <t xml:space="preserve">individualCount</t>
  </si>
  <si>
    <t xml:space="preserve">&lt;Lee&gt;Warning or error?&lt;/Lee&gt;</t>
  </si>
  <si>
    <t xml:space="preserve">Comments</t>
  </si>
  <si>
    <t xml:space="preserve">By</t>
  </si>
  <si>
    <t xml:space="preserve">Added</t>
  </si>
  <si>
    <t xml:space="preserve">Data Publishers cannot START with Use Case as they don't know HOW the data will be used. The data repository must process records on receipt to provide value add by tests/assertions and fixes that can be exposed to users.</t>
  </si>
  <si>
    <t xml:space="preserve">Lee</t>
  </si>
  <si>
    <t xml:space="preserve">Tests/assertions (Specifications in Allan's Framework) are more fundamental and more stable than software tools that will use them. Recommendation 1: that a standard core suite of tests/assertions (Specifications) should ideally be applied by all Data Publishers. There are subtle variations on the tests/assertions (Specifications) and fixes used by the various data repositories. If we had a standard core suite users could use data from any with greater efficiency and confidence.</t>
  </si>
  <si>
    <t xml:space="preserve">There are no reports on exactly how a data repository has matched names (according to …)? Other examples? Recommendation 2: Name matches must be qualified by authority</t>
  </si>
  <si>
    <t xml:space="preserve">User evaluation of FFU can use Data Publisher record test results/assertions  (Specification) (e.g., record is an environmental outlier) AND user tests against Darwin Core fields (e.g., coordinateUncertaintyInMeters &lt; 10000)</t>
  </si>
  <si>
    <t xml:space="preserve">Feedback on user FFU tests of Darwin Core fields should be used by Data Publishers to fill gaps where possible and encourage provision of more DwC fields in the future</t>
  </si>
  <si>
    <t xml:space="preserve">Recommendation 3: Build a catalog of user DQ tests that contain Darwin Core fields, data repository or user assertions and application (e.g., if coordinateUncertaintyInMeters &gt; 1000 then reject for SDM of species X)</t>
  </si>
  <si>
    <t xml:space="preserve">Capturing user-tests based on record/dataset assertions and Darwin Core fields for FFU should be logged via workflows and fed back to Data Publishers. Hopefully workflows will become more standardized.</t>
  </si>
  <si>
    <t xml:space="preserve">Recommendation 4: Data Publishers must provide two additional fields for each record - a) the number of Darwin Core fields that are populated and b) The number of TRUE assertions (flags/Specifications) applied.</t>
  </si>
  <si>
    <t xml:space="preserve">The Data Publisher IDs of assertions (Specifications) by data repositories are there to assist linking of identical or similar assertions. Recommendation 5: When a standardized suite of assertions (Specifications) are agreed, these should be GUIDs</t>
  </si>
  <si>
    <t xml:space="preserve">Column K in the Tests worksheet shows the Data Publishers that apply the assertion but I recognised that we should also include specific software tools that use this 'specification'. Allan has added this as Column M. Again, one would however expect that the software tools will come and go faster than the Data Publishers.
</t>
  </si>
  <si>
    <t xml:space="preserve">DATA_AMBIGUOUS: Definition:  For Validations or Measures, indicates that the data are internally inconsistent in some way that makes the test result ambiguous.  Example: Validation that tests for a collecting event date within the lifespan of a collector, where the event date is only provided as a two digit year '82 and the collector's lifespan is 1840-1925.  A validation test for a coordinate being inside a country where a datum is not provided and the coordinate is closer to the country boundary than the variability between datums.</t>
  </si>
  <si>
    <t xml:space="preserve">Paul</t>
  </si>
  <si>
    <t xml:space="preserve">DATA_PREREQUISITES_NOT_MET:  Definition: Some prerequisite inherent in the data for performing the tests or enhancements in the specification was not met.  Example: Data value for decimal latitude is not provided for a test that compares georeference to a country boundary.</t>
  </si>
  <si>
    <t xml:space="preserve">EXTERNAL_PREREQUISITES_NOT_MET: Definition: Some prerequisite external to the provided data for performing the tests or enhancements in the specification was not met.  Note: The result would be expected to be different if the test were run again at a later time (when the external prerequsitie was available) Example webservice consulted by the test was down and unable to be consulted per the specification at the time the test was run.</t>
  </si>
  <si>
    <t xml:space="preserve">Also there is John's suggestion to add a term to the list of quality dimensions: Data qualtity dimension: Quantity: Example: Measure of the number of records compliant with a set of validations.</t>
  </si>
  <si>
    <t xml:space="preserve">John</t>
  </si>
  <si>
    <t xml:space="preserve">GBIF Order</t>
  </si>
  <si>
    <t xml:space="preserve">Tool</t>
  </si>
  <si>
    <t xml:space="preserve">Date Last Accessed</t>
  </si>
  <si>
    <t xml:space="preserve">Updated</t>
  </si>
  <si>
    <t xml:space="preserve">Version 2.3</t>
  </si>
  <si>
    <t xml:space="preserve">Operational</t>
  </si>
  <si>
    <t xml:space="preserve">Version 3.7</t>
  </si>
  <si>
    <t xml:space="preserve">Version 3.0</t>
  </si>
  <si>
    <t xml:space="preserve">Covert DDMMSS to DD and date parsing</t>
  </si>
  <si>
    <t xml:space="preserve">Open Refine V2.0</t>
  </si>
  <si>
    <t xml:space="preserve">Version 5.2 - NOT DQ</t>
  </si>
  <si>
    <t xml:space="preserve">Version 0.3</t>
  </si>
  <si>
    <t xml:space="preserve">Version 1.0.8.4</t>
  </si>
  <si>
    <t xml:space="preserve">Version 2.2 - desktop GIS</t>
  </si>
  <si>
    <t xml:space="preserve">Version 7.5 - desktop GIS</t>
  </si>
  <si>
    <t xml:space="preserve">Version 3.21 - georeferencing</t>
  </si>
  <si>
    <t xml:space="preserve">Version 20160929 - operational. https://github.com/VertNet/georefcalculator</t>
  </si>
  <si>
    <t xml:space="preserve">Version 3.3</t>
  </si>
  <si>
    <t xml:space="preserve">Broken link - substituted http://www.bionomenclature.net/documents/NOMGLOSS_2010_FINAL.pdf</t>
  </si>
  <si>
    <t xml:space="preserve">Version 1.0</t>
  </si>
  <si>
    <t xml:space="preserve">Version 1.7</t>
  </si>
  <si>
    <t xml:space="preserve">Spanish version of #2 - REsource Page showing 403 error</t>
  </si>
  <si>
    <t xml:space="preserve">11/10/2016 403 error</t>
  </si>
  <si>
    <t xml:space="preserve">Operational - but some errors</t>
  </si>
  <si>
    <t xml:space="preserve">Version 0.9.0</t>
  </si>
  <si>
    <t xml:space="preserve">Portugese - Operational</t>
  </si>
  <si>
    <t xml:space="preserve">Portugese version - Operational</t>
  </si>
  <si>
    <t xml:space="preserve">Portugese - version 2.0</t>
  </si>
  <si>
    <t xml:space="preserve">Version 3.2</t>
  </si>
  <si>
    <t xml:space="preserve">Operational - French version of Cadadensys</t>
  </si>
  <si>
    <t xml:space="preserve">Shut down</t>
  </si>
  <si>
    <t xml:space="preserve">Version 20161001 - Operational</t>
  </si>
  <si>
    <t xml:space="preserve">Operational - Last update 08/2015</t>
  </si>
  <si>
    <t xml:space="preserve">Version 1.4</t>
  </si>
  <si>
    <t xml:space="preserve">Broken link: substitute https://github.com/eightysteele/BioGeomancer and https://github.com/tucotuco/biogeomancer-core</t>
  </si>
  <si>
    <t xml:space="preserve">Broken link: substitute http://berkeleymapper.berkeley.edu</t>
  </si>
  <si>
    <t xml:space="preserve">English version - Operational</t>
  </si>
  <si>
    <t xml:space="preserve">Spanish version - Operational</t>
  </si>
  <si>
    <t xml:space="preserve">Added base entry into Resources</t>
  </si>
  <si>
    <t xml:space="preserve">Biogeo</t>
  </si>
  <si>
    <t xml:space="preserve">New (unknown URL: Added stub entry and emailed various)</t>
  </si>
  <si>
    <t xml:space="preserve">Geomancer</t>
  </si>
  <si>
    <t xml:space="preserve">New https://github.com/GeomancerProject/geomancer-api</t>
  </si>
  <si>
    <t xml:space="preserve">http://www.tatukgis.com/Products/CoordinateCalculator/Description.aspx</t>
  </si>
  <si>
    <t xml:space="preserve">A simple and effective calculator for transforming a point between two coordinate systems (with good datum options)</t>
  </si>
  <si>
    <t xml:space="preserve">FP-Akka</t>
  </si>
  <si>
    <t xml:space="preserve">FilteredPush and Kurator projects: http://wiki.datakurator.org/wiki/FP-Akka_User_Documentation  Java desktop application.</t>
  </si>
  <si>
    <t xml:space="preserve">Kurator-web</t>
  </si>
  <si>
    <t xml:space="preserve">Web application for running Kurator data quality workflows, deployed on iDigBio infrastructures http://wiki.datakurator.org/wiki/Kurator-Web </t>
  </si>
  <si>
    <t xml:space="preserve">Kurator/FilteredPush DQ Libraries</t>
  </si>
  <si>
    <t xml:space="preserve">Java Libraries implementing standard (and other) tests, along with support for BDQ Framework serializations: event_date_qc, geo_ref_qc, ffdq_api, see: https://github.com/FilteredPush and https://github.com/kurator-org libraries available from maven central.</t>
  </si>
  <si>
    <t xml:space="preserve">GBIF Spain excellent page of resources to assist with understanding biodiversity data 'quality'</t>
  </si>
  <si>
    <t xml:space="preserve">GUID</t>
  </si>
  <si>
    <t xml:space="preserve">Label</t>
  </si>
  <si>
    <t xml:space="preserve">Description (test - FAIL)</t>
  </si>
  <si>
    <t xml:space="preserve">Description (test - PASS)</t>
  </si>
  <si>
    <t xml:space="preserve">Specification (Technical Description)</t>
  </si>
  <si>
    <t xml:space="preserve">Resource Type</t>
  </si>
  <si>
    <t xml:space="preserve">Term Resolution</t>
  </si>
  <si>
    <t xml:space="preserve">Data Dependency</t>
  </si>
  <si>
    <t xml:space="preserve">Information Element</t>
  </si>
  <si>
    <t xml:space="preserve">DQ Dimension</t>
  </si>
  <si>
    <t xml:space="preserve">Warning Type</t>
  </si>
  <si>
    <t xml:space="preserve">Notes </t>
  </si>
  <si>
    <t xml:space="preserve">Christian 
Gendreau</t>
  </si>
  <si>
    <t xml:space="preserve">Shelley J</t>
  </si>
  <si>
    <t xml:space="preserve">Tuco</t>
  </si>
  <si>
    <t xml:space="preserve">Paula</t>
  </si>
  <si>
    <t xml:space="preserve">Arthur C</t>
  </si>
  <si>
    <t xml:space="preserve">Dave</t>
  </si>
  <si>
    <t xml:space="preserve">8bbe2d73-6023-4ec2-887d-d7dd844a87b3</t>
  </si>
  <si>
    <t xml:space="preserve">Non-printing characters in the fields of the record were detected and removed from the field</t>
  </si>
  <si>
    <t xml:space="preserve">Non-printing characters in the fields were not detected</t>
  </si>
  <si>
    <t xml:space="preserve">SingleRecord</t>
  </si>
  <si>
    <t xml:space="preserve">Internal</t>
  </si>
  <si>
    <t xml:space="preserve">Amendment</t>
  </si>
  <si>
    <t xml:space="preserve">All Darwin Core Terms</t>
  </si>
  <si>
    <t xml:space="preserve">Conformance</t>
  </si>
  <si>
    <t xml:space="preserve">Amended</t>
  </si>
  <si>
    <t xml:space="preserve">&lt;PZ&gt; Not sure why Output Type would be Amendment and not Validation and Amendment.&lt;/PZ&gt;  &lt;PJM&gt;If non-printing characters are removed then it is an amendment.  A validation would be a separate test: ContainsNoNonPrintingCharacters, which would be NonCompliant in a pre-amendment phase, and Compliant in a Post-amendment phase for a record containing non-printing characters altered by the amendment.&lt;/PJM&gt;  &lt;PJM&gt;How is non-printing defined?  Is this just the subset of non-printing ASCII characters, or is it font specific?&lt;/PJM&gt;</t>
  </si>
  <si>
    <t xml:space="preserve">Needs to be split into a validation TERMS_CONTAIN_NO_NON_PRINTING_CHARACTERS and and amendment REMOVE_NON_PRINTING_CHARACTERS</t>
  </si>
  <si>
    <t xml:space="preserve">453844ae-9df4-439f-8e24-c52498eca84a</t>
  </si>
  <si>
    <t xml:space="preserve">Number of tests run against the record that were flagged (FAIL) &lt;PJM&gt;The framework vocabulary term for not-validating is NOT_COMPLIANT, the framework vocabulary term for validating is COMPLIANT&lt;/PJM&gt;</t>
  </si>
  <si>
    <t xml:space="preserve">Number of tests that have been run against the record that passed</t>
  </si>
  <si>
    <t xml:space="preserve">e.g. Count the number of tests that resulted in "TRUE" (i.e., where a test has failed)</t>
  </si>
  <si>
    <t xml:space="preserve">Reliability?</t>
  </si>
  <si>
    <t xml:space="preserve">&lt;PJM&gt;Either we are using the framework or we are not.  If we are using the framework, we must be consistent with it.  Validations have results COMPLIANT or NOT_COMPLIANT.   Validations have result status values that inform whether the test produced a result or whether for some reason it was not able to run.  Therefore we need measures at the data set level of proportion of data compliant, proportion of data not compliant, and proportion of data where the validation could not be run. &lt;/PJM&gt; &lt;PJM&gt;Name should reflect single-record nature&lt;/PJM&gt; &lt;PJM&gt;Test name should reflect the framework: SINGLE_RECORD_VALIDATION_COMPLIANT_COUNT or something like that.&lt;/PJM&gt;</t>
  </si>
  <si>
    <t xml:space="preserve">1</t>
  </si>
  <si>
    <t xml:space="preserve">b2ed42aa-be7b-4e91-a000-d5f5b7deb471</t>
  </si>
  <si>
    <r>
      <rPr>
        <sz val="11"/>
        <rFont val="Cambria"/>
        <family val="1"/>
        <charset val="1"/>
      </rPr>
      <t xml:space="preserve">Total n</t>
    </r>
    <r>
      <rPr>
        <sz val="11"/>
        <color rgb="FF000000"/>
        <rFont val="Calibri"/>
        <family val="2"/>
        <charset val="1"/>
      </rPr>
      <t xml:space="preserve">umber of tests that have been run against the record</t>
    </r>
  </si>
  <si>
    <t xml:space="preserve">&lt;PJM&gt;This test and TESTS_FLAGGED_REPORT neatly combine to a measure: single_record_proportion_of_validations_compliant, and a measure at the dataset level; multi_record_average_compliant_validations.&lt;/PJM&gt;&lt;PJM&gt;Here is where it becomes very important to think in terms of the framework: Tests total, where tests = validations results in entirely different calculations than if tests=validations+measures, or tests=validations+measures+amendments.  This test should be split into at least two: SINGLE_RECORD_VALIDATIONS_ATTEMPTED, and SINGLE_RECORD_MEASURES_ATTEMPTED&lt;/PJM&gt;</t>
  </si>
  <si>
    <t xml:space="preserve">Needs to be split into two measures.</t>
  </si>
  <si>
    <t xml:space="preserve">28a42e6e-1a79-4728-ab91-aa7f191818de</t>
  </si>
  <si>
    <r>
      <rPr>
        <sz val="11"/>
        <color rgb="FF000000"/>
        <rFont val="Calibri"/>
        <family val="2"/>
        <charset val="1"/>
      </rPr>
      <t xml:space="preserve">Number of Darwin Core terms in </t>
    </r>
    <r>
      <rPr>
        <sz val="11"/>
        <rFont val="Cambria"/>
        <family val="1"/>
        <charset val="1"/>
      </rPr>
      <t xml:space="preserve">the </t>
    </r>
    <r>
      <rPr>
        <sz val="11"/>
        <color rgb="FF000000"/>
        <rFont val="Calibri"/>
        <family val="2"/>
        <charset val="1"/>
      </rPr>
      <t xml:space="preserve">record</t>
    </r>
  </si>
  <si>
    <t xml:space="preserve">Completeness</t>
  </si>
  <si>
    <t xml:space="preserve">&lt;LB&gt; I would prefer the complement (number of fields in record) as it would usually be less than the number absent&lt;/LB&gt; &lt;PZ&gt; I'm not sure this test would actually say much about the completeness, eg: which would be the minimum number of terms that should be filled in to consider a record complete? probably dependent on use case; plus, the identity of those terms is what would really tell... no? what about fields that are filled with stuff like "no data", "-", etc, this test would give a false idea of actual completeness. &lt;/PZ&gt;</t>
  </si>
  <si>
    <t xml:space="preserve">Description and specification are in conflict.</t>
  </si>
  <si>
    <t xml:space="preserve">c23792ab-d26a-4e87-8ee6-fd95120eb9b9</t>
  </si>
  <si>
    <t xml:space="preserve">ANNOTATION_USER</t>
  </si>
  <si>
    <t xml:space="preserve">One or more users have added an annotation to the record</t>
  </si>
  <si>
    <t xml:space="preserve">Record has no user assertions/annotations</t>
  </si>
  <si>
    <t xml:space="preserve">User asserts that species is probably incorrectly named as it could not appear in the documented location</t>
  </si>
  <si>
    <t xml:space="preserve">ALA, Lee Belbin</t>
  </si>
  <si>
    <t xml:space="preserve">&lt;Lee&gt; Paul reminded me that assertions are annotations that reminded me that we needed a flag for any user annotations&lt;/Lee&gt; &lt;PZ&gt; I see two issues here: 1. annotations are not part of the record are are aggregator-dependent, and 2. the annotation does not necessarily mean sth wrong was found in the record, it might be a corroboration of what's in the record, and hence it'd be tricky to assess data quality from a "has annot" approach. &lt;/PZ&gt; &lt;AC&gt;Worth noting that we are not just flagging something that is "wrong" but warning users that there is something there they may wish to take into account in deciding what records to use.  Also important for transferring from one aggregator to another and feed back to custodians of the data &lt;/AC&gt; &lt;PJM&gt;Feels like a plausible measure: the annotation store(s) of which the mechanism are aware contain one or more annotations where the occurrenceID is a subject of the annotation.  Different mechanisms or the same mechanism with different configurations will produce different results.&lt;/PJM&gt;</t>
  </si>
  <si>
    <t xml:space="preserve">04cb221d-3c4d-444f-b5b9-5ffa15d406dc</t>
  </si>
  <si>
    <t xml:space="preserve">EVENT_DATE_FROM_VERBATIM_AMBIGUOUS</t>
  </si>
  <si>
    <t xml:space="preserve">Event date (dwc:eventDate) could not be unambiguously interpreted from other date fields (dwc:verbatimEventDate) as uncertain if dwc:verbatimEventDate is DDMMYYYY or MMDDYYYY</t>
  </si>
  <si>
    <t xml:space="preserve">Event date (dwc:eventDate) unambiguously interpreted from dwc:verbatimEventDate  </t>
  </si>
  <si>
    <t xml:space="preserve">eventDate=ambiguous (i.e. verbatimEventDate could be either DDMMYYYY or MMDDYYYY)</t>
  </si>
  <si>
    <t xml:space="preserve">verbatimEventDate=03/06/1989</t>
  </si>
  <si>
    <t xml:space="preserve">Ambiguous</t>
  </si>
  <si>
    <t xml:space="preserve">Arthur Chapman</t>
  </si>
  <si>
    <t xml:space="preserve">&lt;AC&gt;It may be possible to determine if verbatimEventData is DDMMYYYY or MMDDYYYY from 1). other records in dataset - i.e. if USA dataset then MMDDYYYY or if Australian dataset then DDMMYYYY 2). from other records from the same collector. &lt;/AC&gt;&lt;PZ&gt; It would seem this test would work assuming eventDate is null. If eventDate is populated, then a different test would be needed in combination with this one, to determine if verbatimEventDate and eventData match -or could be matched via transformation DDMM, MMDD- or not. As it stands, it might give us a "fail" when someone might have actually figured it out. &lt;/PZ&gt;&lt;It is not a "fail" - it is a warning for the user to "be aware"&lt;/AC&gt;&lt;PJM&gt;There is a generalization of this that we have made in Kurator, any test may potentially return ambiguous results, so a possible result status is AMBIGUOUS, and the event_date_qc library's amendment for infering an eventDate from a verbatimEventDate will return a date range when the date format is ambiguous, and will return the result status as AMBIGUOUS.  It does feel reasonable to have a validation which examines the dwc:verbatimEventDate in isolation and asserts compliant if the verbatimEventDate is an unambigous date or date range, and not compliant if it has ambiguity to it.  A separate ammedment could attempt to resolve the ambiguity based on other characteristics of the data (both internal or external to the data set), but there are many possible ways to implement that (including examining other records from the same collector and the collector number and date sequence, examining proportion of records in the data set having a particular format (which gets to a probabilistic result, something not treated (yet) by the framework.  Good value to a validation VERBATIM_EVENT_DATE_UNAMBIGUOUS &lt;/PJM&gt;</t>
  </si>
  <si>
    <t xml:space="preserve">f98a54eb-59e7-44c7-b96f-200e6af1c895</t>
  </si>
  <si>
    <t xml:space="preserve">The event month is greater than 12 and event day is less than 12 inferring field transpositon</t>
  </si>
  <si>
    <t xml:space="preserve">The event month and day is feasible</t>
  </si>
  <si>
    <t xml:space="preserve">&lt;PJM&gt;General problem: Amendments are described in this spreadsheet now as conflations of validations and amendments.  The Description:TestPass here "The event month and day is feasible" is a description of a validation.  The Description: Error here is a description of an amendment.  Given some problematic data (2015-14-11) In a pre-enhancement validation phase, the validation event month/day in range would be expected to be NotCompliant, then the amendment would be proposed (2015-11-14), then a post-enhancment validation phase would report Compliant on the amended data.  Under QA, if amendments are accepted, the amended record would not be filtered out.  Under QC, the amendment would be seen as a proposal to modify the source record in its database of record.  In short, this row (and other rows specifying amendments) need to be split into two, one for a validation, one for an amendment.&lt;/PJM&gt; &lt;PZ&gt; It would seem this test assumes that there is a transposition as opposed to just an error in the month field. I'd say it's risky to assume that, and that this could lead to greater issues. &lt;/PZ&gt;&lt;PJM&gt;Again, thinking in terms of the framework and phrasing tests as positive instead of negative resolves PZ's comment: the validation DAY_AND_MONTH_IN_RANGE may be NOT_COMPLIANT in a pre-ammendment phase, then an amendment TRANSPOSE_DAY_MONTH could separately assert that dwc:day and dwc:month have been transposed (and that dwc:eventDate has been filled in with the transposed values) under a specific set of assumptions about transpositions, the consumer of the data quality report is then free to decide whether or not they are comfortable with the assumptions, for all records that were NOT_COMPLIANT in the pre-ammendment phase.&lt;/PJM&gt;</t>
  </si>
  <si>
    <t xml:space="preserve">Separatate into a validation and an amendment.</t>
  </si>
  <si>
    <t xml:space="preserve">6d0a0c10-5e4a-4759-b448-88932f399812</t>
  </si>
  <si>
    <t xml:space="preserve">Event date (dwc:eventDate) was interpreted from other date fields (dwc:verbatimEventDate, dwc:year, dwc:month and dwc:day)</t>
  </si>
  <si>
    <t xml:space="preserve">Event date (dwc:eventDate) was supplied and valid</t>
  </si>
  <si>
    <t xml:space="preserve">day=2,month=3,year=2013, therefore eventDate=2013-03-02</t>
  </si>
  <si>
    <t xml:space="preserve">VertNet, FP, Kurator</t>
  </si>
  <si>
    <t xml:space="preserve">event_date_qc</t>
  </si>
  <si>
    <t xml:space="preserve">https://github.com/FilteredPush/event_date_qc/blob/master/src/main/java/org/filteredpush/qc/date/DwCEventDQ.java</t>
  </si>
  <si>
    <t xml:space="preserve">&lt;PJM&gt;If dwc:eventTime has a value, this should also be included in the filled in dwc:eventDate&lt;/PJM&gt;</t>
  </si>
  <si>
    <t xml:space="preserve">4a94f446-c89a-4ec5-91a3-4f433d236f47</t>
  </si>
  <si>
    <t xml:space="preserve">The start and end days of year (dwc:startDayOfYear and dwc:endDayOfYear) were interpreted from other date fields (dwc:verbatimEventDate, dwc:year, dwc:month and dwc:day)</t>
  </si>
  <si>
    <t xml:space="preserve">The start and end days of year (dwc:startDayOfYear and dwc:endDayOfYear) were supplied and valid</t>
  </si>
  <si>
    <t xml:space="preserve">&lt;CG&gt; Considering the fact that 2015-12-30 to 2016-01-10 could not be represented I would no include this test &lt;/CG&gt;&lt;PJM&gt;dwc:eventDate=2015-12-30/2016-01-10, startDayOfYear=364, endDayOfYear=10, perfectly valid values, violating an expectation that start and end day are in the same year and thus start is smaller than end.  This (the handling of start/end day of year when ranges span a year boundary) needs clarification, either across this test suite, or in Darwin Core, or both.&lt;/PJM&gt;</t>
  </si>
  <si>
    <t xml:space="preserve">710fe118-17e1-440f-b428-88ba3f547d6d</t>
  </si>
  <si>
    <t xml:space="preserve">dwc:year, dwc:month and dwc:day were interpreted from dwc:eventDate</t>
  </si>
  <si>
    <t xml:space="preserve">dwc:year, dwc:month and dwc:day were supplied and valid</t>
  </si>
  <si>
    <t xml:space="preserve">eventDate=2001-01-21 therefore year=2001, month=1, day=21</t>
  </si>
  <si>
    <t xml:space="preserve">eventDate, year, month, day</t>
  </si>
  <si>
    <t xml:space="preserve">&lt;PJM&gt;One way of simplifying the core test suite would be to identify a small set of primary fields in cases where Darwin Core allows for multiple representations of the data (Event fields are the clearest example of this), and only propose amendments that work to fill in the primary fields from secondary fields (eventDate from day, month, year, verbatimEventDate, startDayOfYear, endDayOfYear, eventTime), and not include in the core suite ammendments that fill in secondary fields from the primary fields.&lt;/PJM&gt;</t>
  </si>
  <si>
    <t xml:space="preserve">31d463b4-2a1c-4b90-b6c7-73459d1bad6d</t>
  </si>
  <si>
    <t xml:space="preserve">Event date resolution only to year (no Event month or day)</t>
  </si>
  <si>
    <t xml:space="preserve">Event date resolution has year</t>
  </si>
  <si>
    <t xml:space="preserve">eventDate resolution to year only</t>
  </si>
  <si>
    <t xml:space="preserve">SingleTerm</t>
  </si>
  <si>
    <t xml:space="preserve">Resolution</t>
  </si>
  <si>
    <t xml:space="preserve">Incomplete</t>
  </si>
  <si>
    <t xml:space="preserve">&lt;JW&gt;This, as with many tests and assertions, must be made after interpretations, otherwise there will be a mismatch of information. For example, month and day might be interpretable out of the verbatimEventDate. The result would be different after interpretation.&lt;/JW&gt;&lt;PJM&gt;Alex has also proposed a generalization of this and the next two tests: a measure of the eventDateDuration in seconds.  A consumer of data can then set an arbitrary adequate precision for their needs, and set a validation on that measure.  Good to add Alex's proposed measure: EventDateDurationSeconds here.  (there is a Kurator implementation in the filteredpush:event_date_qc library, probably also an implementation in iDigBio (Alex?).  There's also the complexity of how long is a julian year in seconds, and the compliance of a date range of two months that spans a year boundary...&lt;/PJM&gt;  &lt;PJM&gt;event_date_qc library has validations "EVENTDATE_PRECISON_JULIAN_YEAR_OR_BETTER", "EVENTDATE_PRECISON_YEAR_OR_BETTER", and the measure "EVENTDATE_PRECISON_YEAR_OR_BETTER"&lt;/PJM&gt; &lt;PZ&gt; The result of this test would only mean something if performed AFTER the eventDate interpretation has happened. &lt;/PZ&gt;</t>
  </si>
  <si>
    <t xml:space="preserve">1d48e078-0e01-4035-98f0-532697b293a7</t>
  </si>
  <si>
    <t xml:space="preserve">Event date resolution only to month and year (no Event day)</t>
  </si>
  <si>
    <t xml:space="preserve">Event date resolution year and month</t>
  </si>
  <si>
    <t xml:space="preserve">eventDate resolution to month only</t>
  </si>
  <si>
    <t xml:space="preserve">Which date? Checking (LB). &lt;JW&gt;There is nothing invalid, nor necessarily incomplete about missing month and day, or day. Would it not be better to have a test that asserts the specificity of the event date, with controlled values (year, month, day, hour, minute, second, range) &lt;/JW&gt;&lt;JW&gt;This, as with many tests and assertions, must be made after interpretations, otherwise there will be a mismatch of information. For example, month and day might be interpretable out of the verbatimEventDate. The result would be different after interpretation.&lt;/JW&gt; Possibly propose adding an eventDateUncertainty terms. (AT)
&lt;LB&gt;Agree with JW but it is a WARNING only. REMEMBER that these tests return  FLAG of TRUE or FALSE so would need two tests here  - resolution to year, resolution to month&lt;/LB&gt; &lt;PZ&gt; The result of this test would only mean something if performed AFTER the eventDate interpretation has happened. &lt;/PZ&gt;</t>
  </si>
  <si>
    <t xml:space="preserve">5618f083-d55a-4ac2-92b5-b9fb227b832f</t>
  </si>
  <si>
    <t xml:space="preserve">The provided day, month and year are not within the range of the supplied dwc:eventDate</t>
  </si>
  <si>
    <t xml:space="preserve">The provided day, month and year are within the range of the supplied dwc:eventDate</t>
  </si>
  <si>
    <t xml:space="preserve">year,month,day/=eventDate</t>
  </si>
  <si>
    <t xml:space="preserve">Consistency</t>
  </si>
  <si>
    <t xml:space="preserve">Inconsistent</t>
  </si>
  <si>
    <t xml:space="preserve">&lt;PZ&gt; This is assuming that eventDate was not interpreted from day, month, year to begin with, right? If not, a "passed test" would have no meaning here. &lt;/PZ&gt;</t>
  </si>
  <si>
    <t xml:space="preserve">NB. Might still be valid as long as D/M/Y is within the range.</t>
  </si>
  <si>
    <t xml:space="preserve">48aa7d66-36d1-4662-a503-df170f11b03f</t>
  </si>
  <si>
    <t xml:space="preserve">The value given for event day is less than 1 or greater than 31 </t>
  </si>
  <si>
    <t xml:space="preserve">The value given for event day is between 1 and 31 </t>
  </si>
  <si>
    <t xml:space="preserve">day is &lt; 1 or &gt; 31</t>
  </si>
  <si>
    <t xml:space="preserve">Invalid</t>
  </si>
  <si>
    <t xml:space="preserve">Rename as DAY_IN_RANGE</t>
  </si>
  <si>
    <t xml:space="preserve">7e8ecf5a-8134-4222-a60e-4a119d8a677d</t>
  </si>
  <si>
    <r>
      <rPr>
        <sz val="11"/>
        <color rgb="FF000000"/>
        <rFont val="Calibri"/>
        <family val="2"/>
        <charset val="1"/>
      </rPr>
      <t xml:space="preserve">The value given for </t>
    </r>
    <r>
      <rPr>
        <sz val="11"/>
        <rFont val="Cambria"/>
        <family val="1"/>
        <charset val="1"/>
      </rPr>
      <t xml:space="preserve">event </t>
    </r>
    <r>
      <rPr>
        <sz val="11"/>
        <color rgb="FF000000"/>
        <rFont val="Calibri"/>
        <family val="2"/>
        <charset val="1"/>
      </rPr>
      <t xml:space="preserve">day is not possible given the month and year</t>
    </r>
  </si>
  <si>
    <t xml:space="preserve">The value given for event day is feasible given the month and year</t>
  </si>
  <si>
    <t xml:space="preserve">day/=calendar</t>
  </si>
  <si>
    <t xml:space="preserve">day=31, month=9; day=29, month=2, year=1999</t>
  </si>
  <si>
    <t xml:space="preserve">&lt;PJM&gt;Perform this test on dwc:eventDate, not on day/month/year.&lt;/PJM&gt;</t>
  </si>
  <si>
    <t xml:space="preserve">NB. The years 1800 and 1900 were not leap years.</t>
  </si>
  <si>
    <t xml:space="preserve">01c6dafa-0886-4b7e-9881-2c3018c98bdc</t>
  </si>
  <si>
    <t xml:space="preserve">The event month is less than 1 or is greater than 12</t>
  </si>
  <si>
    <t xml:space="preserve">The event month is between 1 and 12</t>
  </si>
  <si>
    <t xml:space="preserve">month is &lt;1 or &gt;12</t>
  </si>
  <si>
    <t xml:space="preserve">Rename as MONTH_IN_RANGE</t>
  </si>
  <si>
    <t xml:space="preserve">3cff4dc4-72e9-4abe-9bf3-8a30f1618432</t>
  </si>
  <si>
    <t xml:space="preserve">dwc:eventDate is in the future</t>
  </si>
  <si>
    <t xml:space="preserve">dwc:eventDate is valid</t>
  </si>
  <si>
    <t xml:space="preserve">eventDate&gt;=date()</t>
  </si>
  <si>
    <t xml:space="preserve">eventDate=2230-12-31</t>
  </si>
  <si>
    <t xml:space="preserve">ad0c8855-de69-4843-a80c-a5387d20fbc8</t>
  </si>
  <si>
    <t xml:space="preserve">dwc:year is in the future</t>
  </si>
  <si>
    <t xml:space="preserve">dwc:year is valid</t>
  </si>
  <si>
    <t xml:space="preserve">year&gt;=year()</t>
  </si>
  <si>
    <t xml:space="preserve">year=2230</t>
  </si>
  <si>
    <t xml:space="preserve">&lt;PZ&gt; If interpretation of eventDate is done before running this and previous test (eventDate in the future), then the previous one would suffice. &lt;/PZ&gt;</t>
  </si>
  <si>
    <t xml:space="preserve">4ca4cb12-bc35-4f39-8fde-c33001d37069</t>
  </si>
  <si>
    <t xml:space="preserve">Value for start Day of Year (dwc:startDayOfYear) is later than the value of End Day of Year (dwc:endDayOfYear)</t>
  </si>
  <si>
    <t xml:space="preserve">Value for start Day of Year (dwc:startDayOfYear) is before the value of End Day of Year (dwc:endDayOfYear)</t>
  </si>
  <si>
    <t xml:space="preserve">&lt;PJM&gt;This is an expected case if the eventDate is a range that spans more than one year.&lt;/PJM&gt; &lt;PZ&gt; Ditto PJM &lt;/PZ&gt;&lt;JW&gt;I agree that this is the expected case, and should not produce a flag. It should be fine to span a year boundary.&lt;JW&gt;</t>
  </si>
  <si>
    <t xml:space="preserve">c09ecbf9-34e3-4f3e-b74a-8796af15e59f</t>
  </si>
  <si>
    <t xml:space="preserve">YEAR_MISSING</t>
  </si>
  <si>
    <t xml:space="preserve">The value for dwc:year is NULL</t>
  </si>
  <si>
    <t xml:space="preserve">The value for dwc:year is valid</t>
  </si>
  <si>
    <t xml:space="preserve">year=NULL</t>
  </si>
  <si>
    <t xml:space="preserve">year=" "</t>
  </si>
  <si>
    <t xml:space="preserve">-</t>
  </si>
  <si>
    <t xml:space="preserve">&lt;PZ&gt; This would tell us something if the test was run BEFORE interpretation of day, month, year from eventDate (test DATE_FROM_EVENTDATE). It would only make sense if eventDate was null. &lt;/PZ&gt; &lt;PJM&gt;dwc:year might be present or absent independent of values in dwc:eventDate or dwc:verbatimEventDate from which a year could be inferred.  This feels like a category of measure for which there should be a pair of for every darwin core term covered by the test set: Measure: DWC_{term_x}_HAS_VALUE (single record) and Measure PROPORTION_OF_DATA_WHERE_DWC_{term_x}_HAS_VALUE (multi-record).&lt;/PJM&gt;</t>
  </si>
  <si>
    <t xml:space="preserve">41267642-60ff-4116-90eb-499fee2cd83f</t>
  </si>
  <si>
    <t xml:space="preserve">DATE_NULL</t>
  </si>
  <si>
    <t xml:space="preserve">No date information</t>
  </si>
  <si>
    <t xml:space="preserve">Date information is present</t>
  </si>
  <si>
    <t xml:space="preserve">Class Event (date/time terms)=NULL &lt;JW&gt;The contents of all date terms organized in the Event class are empty.&lt;/JW&gt;</t>
  </si>
  <si>
    <t xml:space="preserve">year=NULL + eventDate=NULL + verbatimEventDate=NULL</t>
  </si>
  <si>
    <t xml:space="preserve">eventDate, year, verbatimEventDate</t>
  </si>
  <si>
    <t xml:space="preserve">&lt;JW&gt;Would this test return true if there were data in the relevant Event-related fields was meaningless (effectively null)?&lt;/JW&gt;&lt;PJM&gt;We need a standard definition of isEmpty().  All darwin core terms included in the core need a measure to go with them MEASURE_{term}_HASVALUE returning the standard measure results, COMPLETE or NOT_COMPLETE, this is one case of this set of measures.&lt;/PJM&gt;</t>
  </si>
  <si>
    <t xml:space="preserve">e8ff8c3a-c451-4d19-a932-e2fa76212eae</t>
  </si>
  <si>
    <t xml:space="preserve">Event Date (year, month, day) is first of century so flagged if there is no temporal precision provided</t>
  </si>
  <si>
    <t xml:space="preserve">Event Date (year, month, day) is not first of century and temporal precision provided</t>
  </si>
  <si>
    <t xml:space="preserve">eventDate, year, month, day, datePrecision</t>
  </si>
  <si>
    <t xml:space="preserve">Unlikely</t>
  </si>
  <si>
    <t xml:space="preserve">Possibly for datasets (?).  &lt;JW&gt;Would it not be better to have a test that asserts the specificity of the event date, with controlled values (year, month, day, hour, minute, second, range) &lt;/JW&gt; &lt;Miles&gt;We could drop the test but unless it’s actively misleading I’d rather not remove one&lt;/Miles&gt; &lt;PZ&gt;This is just a special case of the next one &lt;/PZ&gt;</t>
  </si>
  <si>
    <t xml:space="preserve">NB. If this is a one-off it may be correct, but if all, or most records in the dataset, or records for a particular collector, etc. are the first of Century, then this may indicate a default value.</t>
  </si>
  <si>
    <t xml:space="preserve">0</t>
  </si>
  <si>
    <t xml:space="preserve">3819f9c0-53c0-490b-a9f0-7a60b1d1036a</t>
  </si>
  <si>
    <t xml:space="preserve">Event date (month, day) is first of year so flagged if no temporal precision is provided</t>
  </si>
  <si>
    <t xml:space="preserve">Event date (month, day) is not first of year and temporal precision is provided</t>
  </si>
  <si>
    <t xml:space="preserve">e541e633-ecb2-4cff-831a-90ef11e32f89</t>
  </si>
  <si>
    <t xml:space="preserve">COORDINATES</t>
  </si>
  <si>
    <t xml:space="preserve">One or more of the records in the record set  have a different date format</t>
  </si>
  <si>
    <t xml:space="preserve">All the records in the record set have a consistent date format</t>
  </si>
  <si>
    <t xml:space="preserve">MultiRecord</t>
  </si>
  <si>
    <t xml:space="preserve">Donald Hobern</t>
  </si>
  <si>
    <t xml:space="preserve">&lt;PJM&gt;Why include verbatim event date?  In most specimen based data sets, the verbatim event date would be expected to occurr in multiple different formats.  This test feels like it could be handled with a measure: proportion of records in data set where dwc:eventDate and dwc:eventTime are compliant with expected format&lt;/PJM&gt;   </t>
  </si>
  <si>
    <t xml:space="preserve">391ca46d-3842-4a18-970c-0434cbc17f07</t>
  </si>
  <si>
    <t xml:space="preserve">The date of identification (dwc:dateIdentified) is earlier than the event date</t>
  </si>
  <si>
    <t xml:space="preserve">The date of identification (dwc:dateIdentified) after the event date</t>
  </si>
  <si>
    <t xml:space="preserve">dateIdentified=2001-02-14, eventDate=2010-02-14</t>
  </si>
  <si>
    <t xml:space="preserve">&lt;PZ&gt; This would work AFTER eventDate has been interpreted, if needed be. Also, might be tricky if one of the two dates are not complete. &lt;/PZ&gt; &lt;PJM&gt;Sequencing should be limited to pre-amendment phase, amnedment phase and post-amendment phase.  A eventDate which is NON_COMPLIANT with format/validity validations in a pre-validation phase would lead to ID_PRE_OCCURRENCE having a report status of INTERNAL_PREREQUISTES_NOT_MET in the pre-amendment phase, but could be COMPLIANT or NOT_COMPLIANT in the post-amendment phase if an amendment was able to supply a properly formatted and valid eventDate.&lt;/PJM&gt;</t>
  </si>
  <si>
    <t xml:space="preserve">NB. This may require all eventDate related fields.
We want tho check the date we 'understood' against the dateIdentified we
'understood'</t>
  </si>
  <si>
    <t xml:space="preserve">15dffbe3-39b0-42d3-af2b-a5b25c2431d6</t>
  </si>
  <si>
    <t xml:space="preserve">The record was georeferenced before the event date</t>
  </si>
  <si>
    <t xml:space="preserve">georeferenceDate &gt; eventDate</t>
  </si>
  <si>
    <t xml:space="preserve">NB. This may be common for legacy data where records have been georeferenced from the Verbatim locality prior to digitization.</t>
  </si>
  <si>
    <t xml:space="preserve">dc8aae4b-134f-4d75-8a71-c4186239178e</t>
  </si>
  <si>
    <t xml:space="preserve">IDENTIFIED_DATE_IMPROBABLE</t>
  </si>
  <si>
    <t xml:space="preserve">The date of identification (dwc:dateIdentified) falls prior to Linnaeus (1753) or after the current date.</t>
  </si>
  <si>
    <t xml:space="preserve">The date of identification (dwc:dateIdentified) is post Linnaeus (1753) to the current date</t>
  </si>
  <si>
    <t xml:space="preserve">dateIdentified &lt; 1753 or in future</t>
  </si>
  <si>
    <t xml:space="preserve">&lt;PZ&gt; Another test: DATE_IDENTIFIED_IN_FUTURE, already takes care of the future part, either take out future from here or not run the other test. &lt;/PZ&gt;</t>
  </si>
  <si>
    <t xml:space="preserve">.5</t>
  </si>
  <si>
    <t xml:space="preserve">91591723-b5df-4a73-9ea9-c0be6940532d</t>
  </si>
  <si>
    <t xml:space="preserve">The date of identification (dwc:dateIdentified) cannot be interpreted or parsed</t>
  </si>
  <si>
    <t xml:space="preserve">The date of identification (dwc:dateIdentified) was interpreted ok</t>
  </si>
  <si>
    <t xml:space="preserve">&lt;PJM&gt;I'm not seeing the corresponding amendment&lt;/PJM&gt;&lt;AC&gt;There wouldn't be an amendment if you can't interpret it&lt;/AC&gt;&lt;PJM&gt;Problem with the technical specification then, identified date might be a verbatim date and interpretable as a date, but not conforming to expected ISO format&lt;/PJM&gt;</t>
  </si>
  <si>
    <t xml:space="preserve">e909ebe5-f92e-489c-912b-ba564dfe55bd</t>
  </si>
  <si>
    <t xml:space="preserve">Unable to match type status from the content of the dwc:typeStatus field based on vocabulary</t>
  </si>
  <si>
    <t xml:space="preserve">Able to match type status from the content of the dwc:typeStatus field based on vocabulary</t>
  </si>
  <si>
    <t xml:space="preserve">typeStatus="holosyn of Pinus albies" </t>
  </si>
  <si>
    <t xml:space="preserve">&lt;AC&gt;This is  valuable test but not what I would describe as a "Core" test under Lee's definition&lt;/AC&gt;</t>
  </si>
  <si>
    <t xml:space="preserve">7720f2c8-72b3-48b4-972c-9b30fd6aab6c</t>
  </si>
  <si>
    <t xml:space="preserve">dwc:dateIdentified is in the future</t>
  </si>
  <si>
    <t xml:space="preserve">dwc:dateIdentified is valid</t>
  </si>
  <si>
    <t xml:space="preserve">dateIdentified&gt;=date()</t>
  </si>
  <si>
    <t xml:space="preserve">dateIdentified=2230-12-31</t>
  </si>
  <si>
    <t xml:space="preserve">&lt;PZ&gt; Anothe test: IDENTIFIED_DATE_IMPROBABLE, already takes care of the future part, either take the future part out of that one or do not run this one. &lt;/PZ&gt;&lt;AC&gt;I agree that this is redundant given earlier test. Only valuable if you want to split earlier one in two and I don't see thee value  unless you want two different Annotations&lt;/AC&gt;</t>
  </si>
  <si>
    <t xml:space="preserve">Why not simply use IDENTIFIED_DATE_IMPROBABLE. &lt;JW&gt;The state "in future" is something time dependent in its detectability. Without this separate test, a record could pass into a prefectly valid state just by not being dealt with until after the date identified has passed.&lt;/JW&gt;</t>
  </si>
  <si>
    <t xml:space="preserve">54c47bfe-d2d2-48a1-a80c-04971ec2a113</t>
  </si>
  <si>
    <t xml:space="preserve">coordinateUncertaintyInMeters and coordinatePrecision are both within allowable ranges</t>
  </si>
  <si>
    <t xml:space="preserve">coordinateUncertaintyInMeters&lt;0 and coordinatePrecision integer&gt;0</t>
  </si>
  <si>
    <t xml:space="preserve">This overlaps (to some extent) #31 - may be an explanation as to why #31 is an error. (AC) Deal with two tests - the Precision and the Uncertainty (AC from discussion). &lt;JW&gt;Independent tests for these should be sufficient.&lt;/JW&gt; &lt;PZ&gt; Independent tests seem good, for precision already PRECISION_RANGE_MISMATCH available, for uncertainty UNCERTAINTY_RANGE_MISMATCH already available. Plus, it might be that they are both just plain wrong, not transposed &lt;/PZ&gt;</t>
  </si>
  <si>
    <t xml:space="preserve">8c5fe9c9-4ba9-49ef-b15a-9ccd0424e6ae</t>
  </si>
  <si>
    <t xml:space="preserve">Country name was inferred from supplied latitude and longitude co-ordinates falling within country boundaries</t>
  </si>
  <si>
    <t xml:space="preserve">Country name matches supplied latitude and longitude coordinates</t>
  </si>
  <si>
    <t xml:space="preserve">country generated from decimalLatitude,decimalLongitude and country polygon/s</t>
  </si>
  <si>
    <t xml:space="preserve">decimalLatitude=-25.23, decimalLongitude=135.43, therefore country="Australia"</t>
  </si>
  <si>
    <t xml:space="preserve">&lt;PZ&gt; Only useful if performed AFTER decimalLat and decimalLong interpretation. &lt;/PZ&gt;&lt;PJM&gt;@PZ amendment sequence is indeed important.  Tianhong Song has a paper on this in the context of prerequisites for workflow actors.&lt;/PJM&gt;&lt;PJM&gt;Implementation requires guidance on how to handle marine material inside a country's exclusive economic zone.&lt;/PJM&gt;</t>
  </si>
  <si>
    <t xml:space="preserve">NB. The coordinateUncertaintyInMeters needs to be taken into account as the Uncertainty may straddle boundaries. Boundaries may need to be buffered depending on the scale/resolution of the boundary layers.&lt;JW&gt;According to georeferencing best practices, the point of a point radius must lie within the administrative region. However, the spatial layer used during georeferencing may not correspond with that used during error detection, resulting in a false positive error, or there might be a real error. It is still useful to flag as suspect, but not change the higher geography. There may be special considerations for EEZ. Also, this test must insure that the coordinates tested match the coordinate reference system used by the testing algorithm. In other words, transform coordinates before testing.&lt;/JW&gt; </t>
  </si>
  <si>
    <t xml:space="preserve">f2b4a50a-6b2f-4930-b9df-da87b6a21082</t>
  </si>
  <si>
    <t xml:space="preserve">Supplied geographic coordinates were transposed or the sign reversed (negated) to place the record in the supplied country</t>
  </si>
  <si>
    <t xml:space="preserve">Supplied geographic coordinates did not have to be transposed or negated to place the record in the supplied country</t>
  </si>
  <si>
    <t xml:space="preserve">decimalLatitude/decimalLongitude /=country, needs swapped or negated</t>
  </si>
  <si>
    <t xml:space="preserve">country="Australia", decimalLatitude=25.46, decimalLongitude=135.87 therefore decimalLatitude probably -25.46</t>
  </si>
  <si>
    <t xml:space="preserve">iDigBio, GBIF, BISON,FP,Kurator</t>
  </si>
  <si>
    <t xml:space="preserve">&lt;PZ&gt; Should this be two separate tests? &lt;/PZ&gt;&lt;AC&gt;Tend to agree with you PZ. Having the "or" seems to indicate two tests.&lt;/AC&gt;</t>
  </si>
  <si>
    <t xml:space="preserve">c4b2541b-43d6-4e6c-a1c1-2cd80313220a</t>
  </si>
  <si>
    <t xml:space="preserve">COORDINATES_CONSISTENT_WITH_COUNTRY</t>
  </si>
  <si>
    <t xml:space="preserve">decimalLatitude/decimalLongitude /=country</t>
  </si>
  <si>
    <t xml:space="preserve">country="Australia", decimalLatitude=25.46, decimalLongitude=135.87 coordinates do not fall within country boundaries</t>
  </si>
  <si>
    <t xml:space="preserve">&lt;DL&gt; Split the above into separate tests, Amendment and Validation&lt;/DL&gt;</t>
  </si>
  <si>
    <t xml:space="preserve">620749b9-7d9c-4890-97d2-be3d1cde6da8</t>
  </si>
  <si>
    <t xml:space="preserve">Decimal latitude and longitude and geodeticDatum were converted from another datum, with resulting implications for coordinate uncertainty and precision</t>
  </si>
  <si>
    <t xml:space="preserve">Decimal latitude and longitude and geodeticDatum were in the target coordinate system, no change</t>
  </si>
  <si>
    <t xml:space="preserve">Amounts to a recommendation that aggregators should flag all coordinates that had to be converted to be used. Might also imply saying something about the datum and uncertainty as a result. Potentially drop the WGS84 datum requirement. &lt;JW&gt;Caution indeed. Conversion without careful consideration has implications for obfuscating coordinatePrecision and coordinateUncertaintyInMeters.&lt;/JW&gt; Might need to modify the georeference remarks (AT) Need to nail down Best Practices here (AC from discussion) &lt;AC&gt; Some of above to be added to NOTES Column&lt;/AC&gt;</t>
  </si>
  <si>
    <t xml:space="preserve">NEED SOME WORDING HERE - SEE COMMENTS</t>
  </si>
  <si>
    <t xml:space="preserve">f9884c5d-42a8-420e-baa9-e7d4a7191210</t>
  </si>
  <si>
    <t xml:space="preserve">DECIMAL_LAT_LONG_IN_COORDINATE_SYSTEM</t>
  </si>
  <si>
    <t xml:space="preserve">Decimal latitude and longitude and geodeticDatum were not in the target coordinate system</t>
  </si>
  <si>
    <t xml:space="preserve">Decimal latitude and longitude and geodeticDatum were in the target coordinate system</t>
  </si>
  <si>
    <t xml:space="preserve">Decimal latitude and longitude and geodeticDatum should be consistent and values should be valid for the target coordinate system</t>
  </si>
  <si>
    <t xml:space="preserve">decimalLatitude=-23.712, decimalLongitude=139.923, geodetiDatum=GDA94 values are not GDA94 coordinates</t>
  </si>
  <si>
    <t xml:space="preserve">3c2590c7-af8a-4eb4-af57-5f73ba9d1f8e</t>
  </si>
  <si>
    <t xml:space="preserve">Decimal latitude and longitude were populated from verbatim information</t>
  </si>
  <si>
    <t xml:space="preserve">Decimal latitude and longitude were present</t>
  </si>
  <si>
    <t xml:space="preserve">decimalLatitude and decimalLongitude calculated from supplied coordinates and SRS</t>
  </si>
  <si>
    <t xml:space="preserve">verbatimLatitude=-23'30", verbatimLongitude=123'40", geodeticDatum=WGS84(EPSG4326) converted to decimalLatitude=-23.50, decimalLongitude=123.66</t>
  </si>
  <si>
    <t xml:space="preserve">I'm treating this as generic coordinate xform. &lt;JW&gt;Added verbatimCoordinates and verbatimCoordinateSystem into the list of relevant fields. The term verbatimCoordinates is sometimes populated when verbatimLatitude and verbatimLongitude are not populated. And it might be populated with coordinates in systems that are not geographic coordinates (UTM being a common example). Basically, we want to say if the decimalLatitude and decimalLongitude were populated from verbatim information.&lt;/JW&gt; &lt;PZ&gt; So, from which verbatim would decimalLat and long be built? from verbatimLatitude and verbatimLong or from verbatimCoordinates? And, what if they do not match? Added a suggestion of a new test at the very bottom of this list. &lt;/PZ&gt;</t>
  </si>
  <si>
    <t xml:space="preserve">2a4505de-f23f-4e86-878f-eefbab47727f</t>
  </si>
  <si>
    <t xml:space="preserve">DECIMAL_LAT_LONG_CONSISTENT_WITH_VERBATIM</t>
  </si>
  <si>
    <t xml:space="preserve">verbatimLatitude=-23'30", verbatimLongitude=123'40" decimalLatitude=NULL, decimalLongitude=NULL</t>
  </si>
  <si>
    <t xml:space="preserve">7498ca76-c4d4-42e2-8103-acacccbdffa7</t>
  </si>
  <si>
    <t xml:space="preserve">Geodetic datum not supplied, therefore assumed to be the default geodetic datum</t>
  </si>
  <si>
    <t xml:space="preserve">Geodetic datum was supplied</t>
  </si>
  <si>
    <t xml:space="preserve">Note that the default geodetic datum will often be WGS84, but this will not always be the case.</t>
  </si>
  <si>
    <t xml:space="preserve">ade5b803-dc1f-44f2-8d0f-7b52988025a6</t>
  </si>
  <si>
    <t xml:space="preserve">GEODETIC_DATUM_VALIDITY</t>
  </si>
  <si>
    <t xml:space="preserve">Geodetic datum not supplied, is invalid</t>
  </si>
  <si>
    <t xml:space="preserve">Geodetic datum was supplied and is valid</t>
  </si>
  <si>
    <t xml:space="preserve">8f1e6e58-544b-4365-a569-fb781341644e</t>
  </si>
  <si>
    <t xml:space="preserve">MIN_MAX_DEPTHS_TRANSPOSED</t>
  </si>
  <si>
    <t xml:space="preserve">Minimum and maximum depth assumed transposed as minimum depth in meters is greater than the maximum depth in meters</t>
  </si>
  <si>
    <t xml:space="preserve">Minimum depth in metres is less than maximum depth in meters</t>
  </si>
  <si>
    <t xml:space="preserve">If minimumDepthInMeters&gt;maximumDepthInMeters try reversing the values</t>
  </si>
  <si>
    <t xml:space="preserve">minimumDepthInMeters, maximumDepthInMeters</t>
  </si>
  <si>
    <t xml:space="preserve">&lt;PZ&gt; This is assuming that depths are actually correct but transposed, rather than just one of them, maximum or minimum being just plainly wrong. &lt;/PZ&gt;&lt;JW&gt;Agree with the reasoning of PZ. The best we can say is that something is wrong with the depths.&lt;/JW&gt;&lt;PJM&gt;Separate into a validation MIN_DEPTH_SHALLOWERTHAN_OR_EQ_MAX and an amendment MIN_MAX_DEPTHS_TRANSPOSED, to resolve the issue.  There's a validation to find problematic depths, and an amendment which makes the explictit assumption that there is a transposition, make the transpostion, and leaves the consumer of the report free to decide whether or not to accept that assumption.  A transposition ammendment could also be expected to be informed by a ocean depth model and only propose the transposition if it is reasonable for the location and geographic uncertainty.  A nearshore depth where a minimum depth has an error in the form of a missing decimal point making it much larger than the maximum depth is a very plausible error on the line PZ considers.&lt;/PJM&gt;</t>
  </si>
  <si>
    <t xml:space="preserve">Split into separate Validation and Amendment, Validation=1, amendment needs more specification.</t>
  </si>
  <si>
    <t xml:space="preserve">a49ddca0-c19a-4e73-bc41-d8e3605144f2</t>
  </si>
  <si>
    <t xml:space="preserve">MIN_DEPTH_SHALLOWERTHAN_OR_EQ_MAX</t>
  </si>
  <si>
    <t xml:space="preserve">Minimum depth in meters is greater than the maximum depth in meters</t>
  </si>
  <si>
    <t xml:space="preserve">&lt;DL&gt; As the original comment suggests, separated into Validation MIN_DEPTH_SHALLOWER_THAN_OR_EQ_MAX and Amendment MIN_MAX_DEPTHS_TRANSPOSED&lt;/DL&gt;</t>
  </si>
  <si>
    <t xml:space="preserve">c5658b83-4471-4f57-9d94-bf7d0a96900c</t>
  </si>
  <si>
    <t xml:space="preserve">Minimum depth (dwc:minimumDepthInMeters) and/or maximum depth (dwc:maximumDepthInMeters) were calculated from verbatim depth information (dwc:verbatimDepth)</t>
  </si>
  <si>
    <t xml:space="preserve">Minimum depth in meters and maximum depth in meters supplied</t>
  </si>
  <si>
    <t xml:space="preserve">verbatimDepth -&gt; minimumDepthInMeters/maximumDepthInMeters</t>
  </si>
  <si>
    <t xml:space="preserve">verbatimDepth="25.8-34.9" parsed to minimumDepthInMeters=25.8, maximumDepthInMeters=34.9</t>
  </si>
  <si>
    <t xml:space="preserve">minimumDepthInMeters, maximumDepthInMeters, verbatimDepth</t>
  </si>
  <si>
    <t xml:space="preserve">NB Calculation may include from feet to meters</t>
  </si>
  <si>
    <t xml:space="preserve">2d638c8b-4c62-44a0-a14d-fa147bf9823d</t>
  </si>
  <si>
    <t xml:space="preserve">Minimum elevation (dwc:minimumElevationInMeters) and/or maximum elevation (dwc:maximumElevationInMeters) were calculated from verbatim elevation information (dwc:verbatimElevation)</t>
  </si>
  <si>
    <t xml:space="preserve">Minimum elevation in meters and maximum elevation in meters supplied</t>
  </si>
  <si>
    <t xml:space="preserve">verbatimElevation="356-369" parsed to minimumElevationInMeters=356, maximumElevationInMeters=369</t>
  </si>
  <si>
    <t xml:space="preserve">minimumElevationInMeters, maximumElevationInMeters, verbatimElevation</t>
  </si>
  <si>
    <t xml:space="preserve">5daa8235-1b1f-44d7-af96-4f02e5bcc3b4</t>
  </si>
  <si>
    <t xml:space="preserve">MIN_MAX_ELEVATIONS_TRANSPOSED</t>
  </si>
  <si>
    <t xml:space="preserve">Minimum and maximum elevation assumed transposed as minimum elevation in meters is greater than the maximum elevation in meters</t>
  </si>
  <si>
    <t xml:space="preserve">Minimum elevation in meters is less than maximum elevation in meters</t>
  </si>
  <si>
    <t xml:space="preserve">&lt;PZ&gt; This is assuming that elevations are actually correct but transposed, rather than just one of them, maximum or minimum being just plainly wrong. &lt;/PZ&gt;&lt;JW&gt;Agree with the reasoning of PZ. The best we can say is that something is wrong with the elevations.&lt;/JW&gt;&lt;PJM&gt;Separate into a validation MIN_ELEVATION_LESSTHAN_OR_EQ_MAX and an amendment MIN_MAX_ELEVATIONS_TRANSPOSED, to resolve the issue.  There's a validation to find problematic elevations, and an amendment which makes the explictit assumption that there is a transposition, make the transpostion, and leaves the consumer of the report free to decide whether or not to accept that assumption.  A transposition ammendment could also be expected to be informed by a digital elevation model and only propose the transposition if it is reasonable for the location and geographic uncertainty.&lt;/PJM&gt;</t>
  </si>
  <si>
    <t xml:space="preserve">Split into separate Validation and Amendment</t>
  </si>
  <si>
    <t xml:space="preserve">737edcd0-3b26-412e-ad6e-44a48e4a6248</t>
  </si>
  <si>
    <t xml:space="preserve">MIN_ELEVATION_LESS_THAN_OR_EQ_MAX</t>
  </si>
  <si>
    <t xml:space="preserve">&lt;DL&gt;As the original comment suggestes, separated into a validation MIN_ELEVATION_LESS_THAN_OR_EQ_MAX and an amendment MIN_MAX_ELEVATIONS_TRANSPOSED&lt;/DL&gt;</t>
  </si>
  <si>
    <t xml:space="preserve">90f54e85-8771-4748-bc1a-6b09f948dd48</t>
  </si>
  <si>
    <t xml:space="preserve">How corrected? By what criteria? &lt;JW&gt;In the VertNet "migrators" the whole of highergeography is standardized at a go using lookups (see https://github.com/tucotuco/DwCVocabs). Anything less is prone to introducing errors and certainly to being incomplete.&lt;/JW&gt;Justifiable. Important to document how it was done.Is the same as t he next one (#18)  Check with IdigBio on how this is determined (AC). &lt;AC&gt;Combine with VertNet test on Geography Standardized (Currently Line 102)&lt;/AC&gt;</t>
  </si>
  <si>
    <t xml:space="preserve">60be4d92-7c79-4e2b-88f3-b632f703b95e</t>
  </si>
  <si>
    <t xml:space="preserve">Geography not unambiguously interpretable against vocabulary/lookup table</t>
  </si>
  <si>
    <t xml:space="preserve">Geography valid against vocabulary/lookup table</t>
  </si>
  <si>
    <t xml:space="preserve">stateProvince="Buenos Aires"</t>
  </si>
  <si>
    <t xml:space="preserve">&lt;JW&gt;This is a comprehensive geography comparison, not a field-by-field comparison. Example lookup table at https://github.com/tucotuco/DwCVocabs/blob/master/vocabs/Geography.txt&lt;/JW&gt;&lt;Lee&gt;Is this workable? updating?&lt;/Lee&gt; &lt;PZ&gt; Some issues here: 1) the name of the variable does not seem to match what the test does; 2) it would seem the warning type should be ambiguous; 3) I don't think we actually have a lookup that includes all possible places available. Depending on how we compare against the lookup, this would result in: a) if we are checking against stuff in the vocab, anything that is not there will give back a fail, even if it's actually right; b) if we are flagging stuff that is currently wrong against the vocab, all that is not in the vocab to begin with will have a a pass even if they are not correct. &lt;/PZ&gt;&lt;JW&gt;Agree that the name of the test is wrong - it should be GEOGRAPHY_AMBIGUOUS. This test could only ever hope to demonstrate true failures. It could not report that a geography was unambiguous for every possible geography.&lt;JW&gt;&lt;AC&gt;Agree with PZ and JW - change name to GEOGRAPHY_AMBIGUOUS and Warning type to Ambiguous&lt;/AC&gt;&lt;PJM&gt;There is a validation here, GEOGRAPHY_IN_CONTROLLED_VOCABULARY and an amendment GEOGRAPHY_CONFORMED_TO_VOCABULARY, where a result state of the amendment is ambiguous, there is also a validation GEOGRAPHY_UNAMBIGUOUS&lt;/PJM&gt;</t>
  </si>
  <si>
    <t xml:space="preserve">1 (with changes)</t>
  </si>
  <si>
    <t xml:space="preserve">78640f09-8353-411a-800e-9b6d498fb1c9</t>
  </si>
  <si>
    <t xml:space="preserve">Higher geography standardized</t>
  </si>
  <si>
    <t xml:space="preserve">Higher geography valid</t>
  </si>
  <si>
    <t xml:space="preserve">stateProvince="NSW" becomes continent="Australaisia", country="Australia", stateProvince="New South Wales"</t>
  </si>
  <si>
    <t xml:space="preserve">65f962aa-c474-4392-9176-028bf0b86a2e</t>
  </si>
  <si>
    <t xml:space="preserve">The number of decimal places of latitude (dwc:decimalLatitude) or longitude (dwc:decimalLongitude) is not in agreement with the supplied coordinate precision (dwc:coordinatePrecision) </t>
  </si>
  <si>
    <t xml:space="preserve">The number of decimal places of latitude (dwc:decimalLatitude) and longitude (dwc:decimalLongitude) is in agreement with the supplied coordinate precision (dwc:coordinatePrecision) </t>
  </si>
  <si>
    <t xml:space="preserve">coordinatePrecision=0.5, decimalLatitude=-35.123456</t>
  </si>
  <si>
    <t xml:space="preserve">&lt;AC&gt;Have concerns that this could bring up to many "warnings" due to GIS and lots of other sites reverting to 10 decimals places. Miles - what is the result of this test in the ALA? From questions on DwC Hour, I wonder a) how many people adding coordinatePrecision actually understand  what they are doing, and b) how many users will actually understand this (vis a vis coordinateUncertainty) when using the data.  I have had lots of discussions with people that misinterpret this information&lt;/AC&gt;</t>
  </si>
  <si>
    <t xml:space="preserve">&lt;JW&gt;Note that this is not a straightforward count of decimal places present in each of those fields. For example, precision to the nearest minute would be coordinatePrecision=0.0166667&lt;/JW&gt;</t>
  </si>
  <si>
    <t xml:space="preserve">b23110e7-1be7-444a-a677-cdee0cf4330c</t>
  </si>
  <si>
    <t xml:space="preserve">Country name (dwc:country) and ISO country code (dwc:countryCode) do not match</t>
  </si>
  <si>
    <t xml:space="preserve">Country name (dwc:country) and ISO country code (dwc:countryCode) match</t>
  </si>
  <si>
    <t xml:space="preserve">&lt;PZ&gt; In the cases when country was derived from coordinates, this would only make sense AFTER that step. &lt;/PZ&gt;&lt;PJM&gt;In the example given, country=Australia, countryCode=4, I would expect this validation to return a result status INTERNAL_PREREQUISITES_NOT_MET, as 4 is not a valid ISO 2 letter or 3 letter country code or three digit country code (004 would be), and thus can't be compared with "Australia".  A better example might be country=Australia, countryCode=GM.  Specification should note specific acceptable controlled vocabularies for countryCode&lt;/PJM&gt;</t>
  </si>
  <si>
    <t xml:space="preserve">Rename: COUNTRY_COUNTRYCODE_CONSISTENT = 1</t>
  </si>
  <si>
    <t xml:space="preserve">adb27d29-9f0d-4d52-b760-a77ba57a69c9</t>
  </si>
  <si>
    <t xml:space="preserve">Geographic coordinates fall outside the area defined by the referenced terrestrial boundary of the country</t>
  </si>
  <si>
    <t xml:space="preserve">Geographic coordinates are within the area defined by the referenced terrestrial boundary of the country</t>
  </si>
  <si>
    <t xml:space="preserve">decimalLatitude/decimalLongitude not within country boundaries</t>
  </si>
  <si>
    <t xml:space="preserve">country="Australia", decimalLatitude=-25.23, decimalLongitude=-65.43</t>
  </si>
  <si>
    <t xml:space="preserve">geo_ref_qc</t>
  </si>
  <si>
    <t xml:space="preserve">https://github.com/FilteredPush/geo_ref_qc/blob/master/src/main/java/org/filteredpush/qc/georeference/DwCGeoRefDQ.java#L80</t>
  </si>
  <si>
    <t xml:space="preserve">&lt;PZ&gt; Given that the country was not inferred from the coordinates to begin with. &lt;/PZ&gt;&lt;PJM&gt;@PZ: again think of  a sequence of pre-amendment, amendment, and post-amendment.  The expectation in the case you describe in the pre-amememennt phase is that this valiation would return a result status of INTERNAL_PREREQUISITES_NOT_MET (no value of country to compare with coordinates), and that in the post-amendment phase would return the result of COMPLIANT&lt;/PJM&gt;. </t>
  </si>
  <si>
    <t xml:space="preserve">b9c184ce-a859-410c-9d12-71a338200380</t>
  </si>
  <si>
    <t xml:space="preserve">Terrestrial taxon geographic coordinates fall within oceanic boundaries; or marine taxon falls within terrestrial boundaries</t>
  </si>
  <si>
    <t xml:space="preserve">Terrestrial taxon geographic coordinates fall within terrestial boundaries; or marine taxon falls within marine boundaries</t>
  </si>
  <si>
    <t xml:space="preserve">Taxon location in wrong environment</t>
  </si>
  <si>
    <t xml:space="preserve">decimalLatitude, decimalLongitude, terrestrialSpatialLayer</t>
  </si>
  <si>
    <t xml:space="preserve">&lt;PZ&gt; Should we consider whether we are talking about paleo records? &lt;/PZ&gt;&lt;JW&gt;Definitely agree that about the paleo considerations.&lt;/JW&gt;&lt;AC&gt;Yes - but remember that these are only "Warnings" and paleo users could just ignore this warning&lt;/AC&gt;&lt;DW&gt;Marine taxa can be on land (nests) or up rivers systems so a tricky one for non-terrestrial&lt;/DW&gt;&lt;PJM&gt;terrestrial spatial layer isn't a Darwin Core term, needs to be listed in a different column. Difficult to work with nearshor environments, precision of the GIS layers may not be high enough and coastal boundaries and occurrence locations may need to be buffered as part of a test.  &lt;/PJM&gt;&lt;PJM&gt;OBIS codes taxa as marine, freshwater, brackish, or terrestrial.  Definition of terrestrial unclear here, meaning on land, or non-marine, would freshwater taxa be expected to fall inside terrestrial polygons.  Some taxa can be in different envrionments depending on where they are in their lifecycle, freshwater, brackish water, and marine phases are not unusual.  Brackish water and nearshore environments tend to be problematic for detection of problematic coordinates, particularly without high resolution gis layers.&lt;/PJM&gt;</t>
  </si>
  <si>
    <t xml:space="preserve">Possible location or taxon error. Note: Coordinate uncertaintly and spatial resolution need to be considered.</t>
  </si>
  <si>
    <t xml:space="preserve">f18a470b-3fe1-4aae-9c65-a6d3db6b550c</t>
  </si>
  <si>
    <t xml:space="preserve">Supplied geographic coordinates (decimal latitude and longitude) do not fall within the boundaries of the supplied dwc:stateProvince</t>
  </si>
  <si>
    <t xml:space="preserve">Supplied geographic coordinates (decimal latitude and longitude) fall within the boundaries of the supplied dwc:stateProvince</t>
  </si>
  <si>
    <t xml:space="preserve">decimalLatitude/decimalLongitude not within supplied stateProvince</t>
  </si>
  <si>
    <t xml:space="preserve">Internal &lt;PJM&gt;??Isn't this dependent on some exteral source for boundaries of secondary divisions?&lt;/PJM&gt;</t>
  </si>
  <si>
    <t xml:space="preserve">Unsure what spatial scale we should go down to (LB). Not a matter of resolution - some countries use Provinces (e.g. Canada) others States. &lt;JW&gt;Why not just stick with dwc:stateProvince, since that is unambiguously defined as the first administrative unit smaller than country and there are over a hundred distinct names for first level divisions in the world? &lt;/JW&gt;  &lt;PZ&gt; What about cases where no decimalLat or decimalLong are supplied but we have verbatimLat,Long or coords? In those cases, should this test be applied AFTER interpreting decimalLat and decimalLong? &lt;/PZ&gt;&lt;AC&gt;There is definitely an implied order (and perhaps we need to make an explicit order) for the tests - for example if it is fails the COUNTRY_COORDINATE_MISMATCH then it will definitely fail this one as well so if it fails the first then this test is redundant&lt;/AC&gt;</t>
  </si>
  <si>
    <t xml:space="preserve">aae33315-0377-4d3a-81e5-2182cb8c821f</t>
  </si>
  <si>
    <t xml:space="preserve">WATER_BODY_IS_CONSISTENT</t>
  </si>
  <si>
    <t xml:space="preserve">Supplied geographic coordinates (decimal latitude and longitude) do not fall within the boundaries of the supplied dwc:waterBody</t>
  </si>
  <si>
    <t xml:space="preserve">value for dwc:waterBody has a match on a shape in some defined gis resource and the latutude, longitude, and coordinate uncertanty in meters define a circle which overlaps with that shape.   Return internal prerequisites not met if waterBody, decimalLatitude, or decimalLongitude are empty.  Return external prerequisites not met if value of waterBody can not be found in the GIS data set.  Provide a suitable threshold for nearshore marine or river or lake data where the precision of the GIS shapes is lower than the coordinate uncertanty in meters.</t>
  </si>
  <si>
    <t xml:space="preserve">waterBody, decimalLatitude, decimalLongitude, coordinateUncertantyInMeters</t>
  </si>
  <si>
    <t xml:space="preserve">Kurator</t>
  </si>
  <si>
    <t xml:space="preserve">https://github.com/FilteredPush/geo_ref_qc/blob/master/src/main/java/org/filteredpush/qc/georeference/DwCGeoRefDQ.java#L193</t>
  </si>
  <si>
    <t xml:space="preserve">&lt;PJM&gt;geo_ref_qc implementation assumes marine data and high level marine regions, not a good reference implementation.&lt;/PJM&gt;</t>
  </si>
  <si>
    <t xml:space="preserve">11203926-165d-4b5a-a6c6-55fb0bedfaed</t>
  </si>
  <si>
    <r>
      <rPr>
        <sz val="11"/>
        <color rgb="FF000000"/>
        <rFont val="Calibri"/>
        <family val="2"/>
        <charset val="1"/>
      </rPr>
      <t xml:space="preserve">The coordinate precision (dwc:coordinatePrecision)</t>
    </r>
    <r>
      <rPr>
        <sz val="11"/>
        <rFont val="Cambria"/>
        <family val="1"/>
        <charset val="1"/>
      </rPr>
      <t xml:space="preserve">, as a decimal representation, </t>
    </r>
    <r>
      <rPr>
        <sz val="11"/>
        <color rgb="FF000000"/>
        <rFont val="Calibri"/>
        <family val="2"/>
        <charset val="1"/>
      </rPr>
      <t xml:space="preserve">is outside the range of zero (minimum) and one (maximum)</t>
    </r>
  </si>
  <si>
    <t xml:space="preserve">The coordinate precision (dwc:coordinatePrecision) is between zero (minimum) and one (maximum)</t>
  </si>
  <si>
    <t xml:space="preserve">coordinatePrecision=3</t>
  </si>
  <si>
    <t xml:space="preserve">&lt;JW&gt;To me this is not a valid test as stated. Zero, for example, is not a valid value for coordinatePrecision. Neither are most real numbers between 0 and 1 (e.g., I would not consider 0.2 to be valid coordinatePrecision, because no one would use nearest fifths of a degree). I would opt for a much stronger test - "Is coordinatePrecision a valid value."&lt;/JW&gt; &lt;PZ&gt; Agree that 0 is not a valid value, but could be 0&gt;value=&gt;1. @JW your stronger test needs a range of valid values nonetheless. &lt;/PZ&gt;&lt;JW&gt;@PZ To me, corrdinatePrecision is better off as a controlled vocabulary than it is as a numeric field.&lt;/JW&gt;</t>
  </si>
  <si>
    <t xml:space="preserve">NB. Precision DOES NOT refer to the number of characters following the decimal.&lt;JW&gt;By the definition of coordinatePrecision, the value in this field should NEVER be the number of characters following the decimal.&lt;/JW&gt;</t>
  </si>
  <si>
    <t xml:space="preserve">1 (but defer to @JW on his arguments - a fairly easy lookup table to make)</t>
  </si>
  <si>
    <t xml:space="preserve">c6adf2ea-3051-4498-97f4-4b2f8a105f57</t>
  </si>
  <si>
    <t xml:space="preserve">Geopoint uncertainty (dwc:coordinateUncertaintyInMeters) should be a whole number and greater than zero (meters)</t>
  </si>
  <si>
    <t xml:space="preserve">Geopoint uncertainty (dwc:coordinateUncertaintyInMeters) is a whole number and greater than zero (meters)</t>
  </si>
  <si>
    <t xml:space="preserve">coordinateUncertaintyInMeters=integer&lt;0</t>
  </si>
  <si>
    <t xml:space="preserve">&lt;JW&gt;This same test could implement the upper limit of 2002000 as well.&lt;/JW&gt;&lt;PJM&gt;Define and rename as COORDINATE_UNCERTAINTY_IN_VALID_RANGE&lt;/PJM&gt;</t>
  </si>
  <si>
    <t xml:space="preserve">1 Concur with JW, define as within range.</t>
  </si>
  <si>
    <t xml:space="preserve">69b2efdc-6269-45a4-aecb-4cb99c2ae134</t>
  </si>
  <si>
    <t xml:space="preserve">Country name (dwc:country) not in vocabulary</t>
  </si>
  <si>
    <t xml:space="preserve">Country name (dwc:country) is in vocabulary</t>
  </si>
  <si>
    <t xml:space="preserve">Unrecognised country name - should they be inferred or flagged? (?) Recommend the use of countryCode for aggregators to do indexing. The test should be whether the provided country value can be unambiguously determined to an ISO countryCode. &lt;AC&gt;Is this something that should be added to NOTES column?&lt;/AC&gt; &lt;PZ&gt; In cases where there is no country, test only useful AFTER interpretation of country from coordinates &lt;/PZ&gt;</t>
  </si>
  <si>
    <t xml:space="preserve">b6ecda2a-ce36-437a-b515-3ae94948fe83</t>
  </si>
  <si>
    <t xml:space="preserve">Decimal latitude is less than -90 or greater than 90 degrees</t>
  </si>
  <si>
    <t xml:space="preserve">Decimal latitude is within range -90 to 90 degrees</t>
  </si>
  <si>
    <t xml:space="preserve">decimalLatitude&lt;-90 or &gt;90</t>
  </si>
  <si>
    <t xml:space="preserve">&lt;PZ&gt; Idem, order matters, useful AFTER interpretation of verbatim if no decimalLat and decimaLong were provided. &lt;/PZ&gt;</t>
  </si>
  <si>
    <t xml:space="preserve">ef4bd2f5-83e8-482d-8aeb-644b5be68965</t>
  </si>
  <si>
    <t xml:space="preserve">Conversion of decimal latitude and longitude to default geodetic datum failed</t>
  </si>
  <si>
    <t xml:space="preserve">Conversion of decimal latitude and longitude to default geodetic datum passed</t>
  </si>
  <si>
    <t xml:space="preserve">geodeticDatum to default datum failed</t>
  </si>
  <si>
    <t xml:space="preserve">Lee to check ALA code, need to nail down best practices.&lt;Miles&gt;Is there an international standard we should be using? There are several assertions around this - DECIMAL_LAT_LONG_CONVERSION_FAILED is purely about the reprojection to WGS84 from coordinates in another known reference system that was provided in the record.  If no reference system is provided WGS84 is assumed, do we need to be more clever about this? There are other tests for the conversion to decimal degrees from another format e.g. decimalLatLongCalculationFromEastingNorthingFailed and decimalLatLongCalculationFromVerbatimFailed&lt;/Miles&gt;&lt;JW&gt;This test seems strange to me as stated. The real issue is whether the given reference system is unambiguously determinable.&lt;/JW&gt;Agreed @JW  I am not sure I understand it. and I am not sure the example helps  An earlier test GEODETIC_DATUM_ASSUMED_DEFAULT somewhat overlaps&lt;/AC&gt;</t>
  </si>
  <si>
    <t xml:space="preserve">Note that the default datum may be WGS84 but this won't always be the case. See http://manisnet.org/gci2.html for conversions.</t>
  </si>
  <si>
    <t xml:space="preserve">b1958182-fccf-4a21-8baf-9fbc2bda8517</t>
  </si>
  <si>
    <t xml:space="preserve">Decimal latitude and longitude failed to be converted from verbatim coordinate information</t>
  </si>
  <si>
    <t xml:space="preserve">Decimal latitude and longitude was successfully converted from verbatim coordinate information</t>
  </si>
  <si>
    <t xml:space="preserve">decimalLatitude and/or decimalLongitude and/or verbatimSRS no unambiguously determinable</t>
  </si>
  <si>
    <t xml:space="preserve">&lt;PZ&gt; Should verbatimCoordinates be included? &lt;/PZ&gt;</t>
  </si>
  <si>
    <t xml:space="preserve">0949110d-c06b-450e-9649-7c1374d940d1</t>
  </si>
  <si>
    <t xml:space="preserve">Decimal longitude is less than -180 or greater than 180 degrees</t>
  </si>
  <si>
    <t xml:space="preserve">Decimal longitude is within range -180 to 180 degrees</t>
  </si>
  <si>
    <t xml:space="preserve">&lt;PZ&gt; Order matters, useful AFTER interpretation of verbatim if no decimalLat and decimaLong were provided. &lt;/PZ&gt;</t>
  </si>
  <si>
    <t xml:space="preserve">7e0c0418-fe16-4a39-98bd-80e19d95b9d1</t>
  </si>
  <si>
    <t xml:space="preserve">The geodetic datum could not be interpreted</t>
  </si>
  <si>
    <t xml:space="preserve">The geodetic datum was successfully interpreted</t>
  </si>
  <si>
    <t xml:space="preserve">200 meters refers to only a few datums (Australia?) - In NAD27-WGS84 can be as high as 480 meters (from memory) in Aleutian Islands, and greatest distance is around 3,520 meters with an Indian Datum (again from memory) (AC) &lt;JW&gt;NAD27-&gt;WGS84 differences can be higher still outside North America. Biggest difference is between the Irish Datum and a datum in the pacific at 3552m. The implication to take into account is if the coordinates are cast as WGS84 without knowing the original.&lt;/JW&gt;&lt;JW&gt;I think the test is not well named. This issue is whether the datum can be unambiguously determined. If it can't, it does not necessarily mean that it is invalid. There may be datums not in the "vocabulary" of the test.&lt;AC&gt;For NOTES Column&lt;/AC&gt;&lt;AC&gt;Should we change name to GEODETIC_DATUM_AMBIGUOUS and make warning type Ambiguous?&lt;/AC&gt;&lt;PJM&gt;Again, importance of phrasing validations as positive, not negative: GEODETIC_DATUM_IN_CONTROLLED_VOCABULARY....&lt;/PJM&gt;</t>
  </si>
  <si>
    <t xml:space="preserve">NB.  An unknown datum may lead to location uncertainty.</t>
  </si>
  <si>
    <t xml:space="preserve">04b2c8f3-c71b-4e95-8e43-f70374c5fb92</t>
  </si>
  <si>
    <t xml:space="preserve">Minimum depth is less than zero (0) or maximum depth is greater than 11,000 meters</t>
  </si>
  <si>
    <t xml:space="preserve">Minimum depth is greater than or equal to zero (0) and maximum depth is less than 11,000 meters</t>
  </si>
  <si>
    <t xml:space="preserve">maximumDepthInMeters=19380</t>
  </si>
  <si>
    <t xml:space="preserve">Likeliness</t>
  </si>
  <si>
    <t xml:space="preserve">&lt;PZ&gt; Should this be an "and/or" instead of an "or"? Also, should the DQ Dimension be Conformance instead of Likeliness? &lt;/PZ&gt;&lt;PJM&gt;Minumum depth should also be less than 11000m, and max depth should also be greater than or equal to 0 meters, as only a single depth might be provided.  @PZ, feels like likeliness rather than conformance, as it isn't a format problem, just the compliance of a range with expected reality.&lt;/PJM&gt;&lt;PJM&gt;Aren't valid depth values less than zero possible, given the vertical datum?  Near shore samples could be collected at a depth of -1 meter, relative to a horizontal datum of mean low tide, when collected under water at high tide.  "below the local surface" leaves itself open to interpreation as relative to the water surface, or as relative to a particular horizontal datum defining the local surface.  In collections made in nearshore environments, depths in reference to a defined horizontal datum as well as the actual water surface at the time of collection are both likely.&lt;/PJM&gt;</t>
  </si>
  <si>
    <t xml:space="preserve">cd005e63-6acb-4502-8b25-6c478a71eaf5</t>
  </si>
  <si>
    <t xml:space="preserve">Minimum depth (dwc:minimumDepthInMeters) and/or maximum depth (dwc:maximumDepthInMeters) could not be interpreted from verbatim depth information (dwc:verbatimDepth)</t>
  </si>
  <si>
    <t xml:space="preserve">Minimum depth (dwc:minimumDepthInMeters) and maximum depth (dwc:maximumDepthInMeters) were present and within range</t>
  </si>
  <si>
    <t xml:space="preserve">&lt;AC&gt;Should these be two separate tests?&lt;/AC&gt;&lt;PJM&gt;At least.  I'm seeing the defintion of at least three validations and one amendment in the text in this row.  I suggest: MIN_DEPTH_VALID_FORMAT (validation), MAX_DEPTH_VALID_FORMAT (validation), and DEPTH_INFERRED_FROM_VERBATIM (amendment) for this row.&lt;/PJM&gt;</t>
  </si>
  <si>
    <t xml:space="preserve">5cb46117-e600-4154-8eb9-72a5bec9d6d6</t>
  </si>
  <si>
    <t xml:space="preserve">Minimum elevation (dwc:minimumElevationInMeters) and/or maximum elevation (dwc:maximumElevationInMeters) could not be interpreted from verbatim elevation information (dwc:verbatimElevation)</t>
  </si>
  <si>
    <t xml:space="preserve">Minimum elevation (dwc:minimumElevationInMeters) and maximum elevation (dwc:maximumElevationInMeters) were present and within range</t>
  </si>
  <si>
    <t xml:space="preserve">&lt;AC&gt;Should these be two separate tests?&lt;/AC&gt;&lt;PJM&gt;At least.  I'm seeing the defintion of at least three validations and one amendment in the text in this row.  I suggest: MIN_ELEVATIOON_VALID_FORMAT (validation), MAX_ELEVATION_VALID_FORMAT (validation), and ELEVATION_INFERRED_FROM_VERBATIM (amendment) for this row.&lt;/PJM&gt;</t>
  </si>
  <si>
    <t xml:space="preserve">58486cb6-1114-4a8a-ba1e-bd89cfe887e9</t>
  </si>
  <si>
    <t xml:space="preserve">LOCATION_NULL</t>
  </si>
  <si>
    <t xml:space="preserve">No location information</t>
  </si>
  <si>
    <t xml:space="preserve">Location information is present</t>
  </si>
  <si>
    <t xml:space="preserve">Class Location=NULL &lt;JW&gt;The contents of all terms organized in the Location class are empty.&lt;/JW&gt;</t>
  </si>
  <si>
    <t xml:space="preserve">country=NULL + stateProvince=NULL or non-unique + locality=NULL (non-unique) + decimalLatitude=NULL + decimalLongitude=NULL + verbatimCoordinates=NULL + verbatimLatitude=NULL + verbatimLongitude=NULL + footprintWKT=NULL</t>
  </si>
  <si>
    <t xml:space="preserve">country, stateProvince, locality, decimalLatitude, decimalLongitude, verbatimCoordinates, verbatimLatitude, verbatimLongitude, footprintWKT</t>
  </si>
  <si>
    <t xml:space="preserve">&lt;PZ&gt; I believe DwC terms should include some more, e.g., island, islandGroup, waterbody, county, municipality, continent, countryCode. &lt;/PZ&gt;&lt;JW&gt;Would this test return true if there were data in the relevant Location-related fields was meaningless (effectively null)?&lt;/JW&gt;</t>
  </si>
  <si>
    <t xml:space="preserve">feba0df9-4339-4780-aa79-a51a8b1f8343</t>
  </si>
  <si>
    <t xml:space="preserve">Supplied geographic coordinates are within a defined buffer of the centre of the country</t>
  </si>
  <si>
    <t xml:space="preserve">Supplied geographic coordinates are not within a defined buffer of the centre of the country</t>
  </si>
  <si>
    <t xml:space="preserve">&lt;Lee&gt;Probably needs refinement - a better buffer?&lt;/Lee&gt; &lt;PZ&gt; Should this be applied only to provided decimalLat and decimalLong? or AFTER those have been interpreted from verbatimLat/Long or verbatimCoordinates? &lt;/PZ&gt;</t>
  </si>
  <si>
    <t xml:space="preserve">NB. The coordinateUncertaintyInMeters needs to be taken into account</t>
  </si>
  <si>
    <t xml:space="preserve">1bf0e210-6792-4128-b8cc-ab6828aa4871</t>
  </si>
  <si>
    <t xml:space="preserve">Decimal latitude and longitude are both zero (0) degrees</t>
  </si>
  <si>
    <t xml:space="preserve">Decimal latitude and longitude are not zero (0) degrees</t>
  </si>
  <si>
    <t xml:space="preserve">&lt;Lee&gt;Suggest we split this into two tests&lt;/Lee&gt; &lt;PZ&gt; Should this be applied only to provided decimalLat and decimalLong? or AFTER those have been interpreted from verbatimLat/Long or verbatimCoordinates? &lt;/PZ&gt;&lt;AC&gt;Not two tests if we keep "and" - and I think we should make it 0,0 we are loking for.  If want addition tests for the "or" case then need two addtiional tests.</t>
  </si>
  <si>
    <t xml:space="preserve">17916e86-0d85-498b-b784-870d0aa32374</t>
  </si>
  <si>
    <t xml:space="preserve">The record is an outlier when compared with one or more environmental variables using all available records of that taxon</t>
  </si>
  <si>
    <t xml:space="preserve">The record is not an outlier when compared with one or more environmental variables using all available records of that taxon</t>
  </si>
  <si>
    <t xml:space="preserve">Eucalyptus globulus at decimalLatitude=-20.55, decimalLongitude=125.64 (where mean annual temperature is 27.5c which is 6.8c higher than maximum observed for taxon)</t>
  </si>
  <si>
    <t xml:space="preserve">decimalLatitude, decimalLongitude, scientificName, environmentalVariables</t>
  </si>
  <si>
    <t xml:space="preserve">&lt;PZ&gt; This one is triiiicky: 1) which environm variable or which combination of them?, 2) how would you be sure the other records you are considering to build the boundaries are not outliers themselves? gets rather circular here. Maybe a better approach would be like the one after this one (geographic distrib), where you take into account expert's knowledge rather than the records themselves, but still tricksy. &lt;/PZ&gt;&lt;AC&gt;It is tricky PZ, and one needs to include the reference to the methodology used - e.g. Reverse Jackknife - and even there there are several different formula that people are using (some completely wrongly I might add), and it works with some environmental variables and not others.  So definitely need a reference to the methodology used.  I am planning on writing a paper on outlier detection methodologies in the next 6-12  months.  I think it is worth having such a test as it will warn users that there may be a problem, but I am concerned as to how it is (and may be) used. Maybe we need a separate Web Service for running outlier detections so that users can run that over their data after extracting.&lt;/AC&gt;</t>
  </si>
  <si>
    <t xml:space="preserve">50b8f26d-b6aa-40da-b50e-87db5f90a0dd</t>
  </si>
  <si>
    <t xml:space="preserve">Geographic coordinates are outside the geographic range as defined by 'expert/s' for the taxon</t>
  </si>
  <si>
    <t xml:space="preserve">Geographic coordinates are within the geographic range as defined by 'expert/s' for the taxon</t>
  </si>
  <si>
    <t xml:space="preserve">decimalLatitude/decimalLongitude outside expert distribution polygons</t>
  </si>
  <si>
    <t xml:space="preserve">Eucalyptus globulus, decimalLatitude=-26.0, decimalLongitude=126.0 is outside of two 'expert polygons' - southeast and southwest of Australia according to Trevor Booth, CSIRO.</t>
  </si>
  <si>
    <t xml:space="preserve">decimalLatitude, decimalLongitude, scientificName, expertRangeSpatialLayer</t>
  </si>
  <si>
    <t xml:space="preserve">E.g. corals outside known range according to Charlie Veron - possible misidentification or could be range extension. &lt;PZ&gt; Like this one, but tricky as well. Ideally this test would be customizable with each expert uploading a shape of their liking to compare against... &lt;/PZ&gt;&lt;AC&gt;Competing experts. Again, would need to be tied to the methodology and thus becomes a subjective test. If it is only "native range" what about invasives? Having been a strong advocate for this and the previous test, I am now beginning to wonder if these are "core" under our definition. I like this and the previous test, but not sure they belong in this suite. Again -great to have a Web service to alow users to use and run their data against.</t>
  </si>
  <si>
    <t xml:space="preserve">0bb8297d-8f8a-42d2-80c1-558f29efe798</t>
  </si>
  <si>
    <t xml:space="preserve">Minimum elevation in meters is less than zero and/or maximum elevation in meters is greater than 10,000 </t>
  </si>
  <si>
    <t xml:space="preserve">Minimum elevation in meters is greater or equal to zero and maximum elevation in meters is less than 10,000 meters</t>
  </si>
  <si>
    <t xml:space="preserve">minimumElevationInMeters &lt;0 or maximumElevationInMeters&gt;10,000m</t>
  </si>
  <si>
    <t xml:space="preserve">maximumElevationInMeters=19375</t>
  </si>
  <si>
    <t xml:space="preserve">&lt;PZ&gt; Elevation CAN be less than 0, and I would not expect it to be more than 8,848m (Mt. Everist summit) &lt;/PZ&gt;&lt;AC&gt;As I have discussed with @Lee before, there are large parts of the world below sea level - most of the Middle East for example. Most areas are above -500meters (https://en.wikipedia.org/wiki/List_of_places_on_land_with_elevations_below_sea_level). It was suggested that it be left as a warning - but I am still not sure that we shouldn't make it -500 meters&lt;/AC&gt;</t>
  </si>
  <si>
    <t xml:space="preserve">NB. Values below sea level and in the troposphere may be correct.</t>
  </si>
  <si>
    <t xml:space="preserve">eaaa5c54-87e4-4216-9bff-19e514b02347</t>
  </si>
  <si>
    <t xml:space="preserve">
GEOREFERENCE_VERIFICATION_STATUS_SET</t>
  </si>
  <si>
    <t xml:space="preserve">georeferenceVerificationStatus was set to "requires verification"</t>
  </si>
  <si>
    <t xml:space="preserve">georeferenceVerificationStatus was not set to "requires verification"</t>
  </si>
  <si>
    <t xml:space="preserve">georeferenceVerificationStatus="requires verification" where georeferenceVerificationStatus=NULL</t>
  </si>
  <si>
    <t xml:space="preserve">georeferenceVerificationStatus is NULL, therefore georeferenceVerificationStatus="requires verification"</t>
  </si>
  <si>
    <t xml:space="preserve">Reliability</t>
  </si>
  <si>
    <t xml:space="preserve">4118c27b-d473-4cf9-b745-3f0857685a85</t>
  </si>
  <si>
    <t xml:space="preserve">The record appears to be a duplicate based on a combination of taxon name and/or collector and/or collector number and/or locality and/or date/time</t>
  </si>
  <si>
    <t xml:space="preserve">The record is not a duplicate</t>
  </si>
  <si>
    <t xml:space="preserve">disposition, relationshipOfResource, decimalLatitude, decimalLongitude, date, time, recordedBy, recordNumber</t>
  </si>
  <si>
    <t xml:space="preserve">Uniqueness</t>
  </si>
  <si>
    <t xml:space="preserve">&lt;AC&gt;By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collecting number &lt;/AC&gt; &lt;JW&gt;Furthermore, why would it be an error to have a duplicate?&lt;/JW&gt;&lt;LB&gt;ALA uses location, date, taxon etc to detect duplicates- Lee to get formula from Miles&lt;/LB&gt;
&lt;Miles&gt;* Step 1:
* a) Get a distinct list of species lsids that have been matched
* b) Get a distinct list of subspecies lsids (without species lsisds) that have been matched
*
* Step 2
* Break down all the records into groups based on the occurrence year - all null year (thus date) records will be
* handled together.
*
* Step 3
* a) within the year groupings break down into groups based on months - all nulls will be placed together
* b) within month groupings break down into groups based on event date - all nulls will be placed together
*
* Step 4
* a) With the smallest grained group from Step 3 group all the similar "collectors" together null or unknown collectors
* will be handled together
* b) With the collector groups determine which of the records have the same coordinates (ignoring differences in
* precision)&lt;/Miles&gt;? 
&lt;PZ&gt; Why would Warning Type be Unlikely...? &lt;/PZ&gt;&lt;AC&gt;Difficult to determine a true duplicate other than with collector name and number, date, location, etc. but even then a problem.  I collected one specimen and it ended up in 6 different herbaria - all gave it a diferent lat/lomg. On the other hand I took a photograph ond put on Flickr - a number of places harvest it (e.g. iNaturalist, ect.) and all upload the data to ALA/GBIF and it looks like there are five records at a locvation - all the same photograph. so there are two opposite stories. I am not sure that this test actually adds anything. Users can remove the duplicates according to their use (SD Modellers can removing anything in side their grid square etc.&lt;/AC&gt; &lt;PJM&gt;Indeed difficult.  We worked at this one for a long time in FilteredPush.  This, however, definitely isn't a flag, it is an assertion of a relationship (or a potential relationship) between records.  If a record is a duplicate, it is a duplicate of something else, and that may be because it is a duplicate record (e.g. aggregation through multiple paths), or because it is a botanical duplicate, or some other cross-institution distribution of data (e.g. paratypes from the same collecting event sent to several institutions).  Code that examines records needs to provide pointers from one duplicate to another, simply flagging something as a duplicate doesn't get you very far.  One route to duplicate marking in an amendment of flat Darwin Core records would be to assert a the same occurrenceID on multiple records, then some post processing could exclude/collapse the records with duplicated occurrenceIDs. &lt;/PJM&gt;&lt;PJM&gt;Probably impractical to implement, most records lack a recordNumber (collector's field number), clustering mechanisms on other data tend to produce many false positive cluster members.  Talk with Bob Morris, he's tried doing this.  Nicky Nicolson may be making some progress here in her disseration work.&lt;/PJM&gt;</t>
  </si>
  <si>
    <t xml:space="preserve">NEED SOME WORDS HERE.</t>
  </si>
  <si>
    <t xml:space="preserve">96667a0a-ae59-446a-bbb0-b7f2b0ca6cf5</t>
  </si>
  <si>
    <t xml:space="preserve">Value of dwc:occurrenceStatus is blank/NULL and is assumed to be 'present'</t>
  </si>
  <si>
    <t xml:space="preserve">Value of dwc:occurrenceStatus is "present" or "absent"</t>
  </si>
  <si>
    <t xml:space="preserve">&lt;PJM&gt;Widespread assumption in vouchered occurrence data.  Likely to be important when aggregating with any data with 'absent' values.  However, this is an amendment: a value of "present" is being provided for dwc:occurrenceStatus when dwc:occurrenceStatus is either empty or not present.&lt;/PJM&gt;&lt;PJM&gt;Technical specification is problematic, NULL is a database concept, and seldom present in flat Darwin Core data, NULL, an empty string, the string literal "NULL", the string literal "\N" are all possible serializations in a dwc:occurrenceStatus, as is the absence of a dwc:occurrenceStatus term in the input data.  We need a standard definition of an isEmpty() function, and to reference that function everywhere we talk about empty/null values.&lt;/PJM&gt;</t>
  </si>
  <si>
    <t xml:space="preserve">1, but see comment about technical specification, we need a standard isEmpty() function definition, and to reference that everywhere we are talking about empty/null values.</t>
  </si>
  <si>
    <t xml:space="preserve">44311efb-3cb5-489b-a6eb-f6befd8a14a1</t>
  </si>
  <si>
    <t xml:space="preserve">Specimen preparation information (dwc:preparations) was standardized using a vocabulary</t>
  </si>
  <si>
    <t xml:space="preserve">Specimen preparation information (dwc:preparations) was matched to vocabulary</t>
  </si>
  <si>
    <t xml:space="preserve">91b5c524-0dd9-43ce-bea3-dc1a748229e5</t>
  </si>
  <si>
    <t xml:space="preserve">The sex (dwc:sex) of the occurrence was standardized using a vocabulary</t>
  </si>
  <si>
    <t xml:space="preserve">The sex (dwc:sex) of the occurrence was matched to vocabulary</t>
  </si>
  <si>
    <t xml:space="preserve">de4e1e2b-46af-4ee4-a448-52c8e44e587a</t>
  </si>
  <si>
    <t xml:space="preserve">The life stage (dwc:lifeStage) of the occurrence was standardized using a vocabulary</t>
  </si>
  <si>
    <t xml:space="preserve">The life stage (dwc:lifeStage) of the occurrence was matched to vocabulary</t>
  </si>
  <si>
    <t xml:space="preserve">746a174e-8102-4c14-9f78-aee0ed0da6f5</t>
  </si>
  <si>
    <t xml:space="preserve">The reproductive condition (dwc:reproductiveCondition) of the occurrence was standardized using a vocabulary</t>
  </si>
  <si>
    <t xml:space="preserve">The reproductive condition (dwc:reproductiveCondition) of the occurrence was matched to vocabulary</t>
  </si>
  <si>
    <t xml:space="preserve">d6b77197-d301-4b01-8ea4-09f18c1cdd20</t>
  </si>
  <si>
    <t xml:space="preserve">dwc:establishmentMeans standardized using a vocabulary</t>
  </si>
  <si>
    <t xml:space="preserve">dwc:establishmentMeans mathced to vocabulary</t>
  </si>
  <si>
    <t xml:space="preserve">&lt;JW&gt;Community lookup table (e.g., https://github.com/tucotuco/DwCVocabs/blob/master/vocabs/establishmentMeans.txt)&lt;/JW&gt; &lt;AC&gt; See also the validation at Line 56 - This should be placed after Line 55&lt;/AC&gt;&lt;JW&gt;I believe the name of this test should be changed. OCCURRENCE_INTERPRETED is vague and ambiguous, and does not match names of similar tests. I propose ESTABLISHMENT_MEANS_STANDARIZED for consistency.&lt;/JW&gt;&lt;AC&gt;Agreed&lt;/AC&gt;</t>
  </si>
  <si>
    <t xml:space="preserve">806b7d21-8767-4d32-8ee0-138239286f2a</t>
  </si>
  <si>
    <t xml:space="preserve">Value of dwc:occurrenceStatus does not match prescribed vocabulary (i.e. present, absent, common, irregular, rare, doubtful). DwC valid terms are currently restricted to 'present' or 'absent'</t>
  </si>
  <si>
    <t xml:space="preserve">Value of dwc:occurrenceStatus matches prescribed vocabulary (i.e. present, absent, common, irregular, rare, doubtful). DwC valid terms are currently restricted to 'present' or 'absent'</t>
  </si>
  <si>
    <t xml:space="preserve">occurrenceStatus /= "present", "absent", "common", "irregular", "rare", "doubtful"</t>
  </si>
  <si>
    <t xml:space="preserve">&lt;JW&gt;Darwin Core does not recommend anything other than 'present' and 'absent'&lt;JRW&gt; Interesting - where did those others come from?  ALA I guess &lt;&lt;AC&gt;&gt;&lt;Lee&gt;ALA has  55,935,859 records "present",  392,883 "absent", 22,676 "unknown", 9801 "common", 4371 "rare". Is there a case for expanding vocab?&lt;/Lee&gt;&lt;&lt;AC&gt;Looks like this could be solved with another lookup table&lt;&lt;AC&gt;&gt;&lt;JW2&gt;For Occurrences, nothing other than 'present' and 'absent' make sense given the semantics of the term. In other contexts, such as a species checklist for a region, other values such as those on the ALA list could be sensible.&lt;/JW2&gt;&lt;Lee&gt;Raises utility of lookup that is locally extensible, as Arthur says&lt;/Lee&gt;&lt;AC&gt;Perhaps we need to add something to the NOTES Column&lt;/AC&gt; &lt;PZ&gt; DwC does not but provide two EXAMPLES in the DwC TDWG page, "present" and "absent", which are by no means STANDARD, as are not any of the "recommended" values. The other values, "common" "irregular" "rare" etc are listed in the DwC wiki page for occurrenceStatus as "included in the recommended vocabulary" (https://terms.tdwg.org/wiki/dwc:occurrenceStatus). Take into account that this is going to change soon with Quentin Groom's efforts concerning this field. I'd probably approach this test as the ones before, more like "ocurrenceStatus standardized"&lt;/PZ&gt;</t>
  </si>
  <si>
    <t xml:space="preserve">c25d41e3-ab28-473b-b881-c074124482cd</t>
  </si>
  <si>
    <t xml:space="preserve">The dwc:recordedBy field could not be interpreted</t>
  </si>
  <si>
    <t xml:space="preserve">The dwc:recordedBy field was interpreted</t>
  </si>
  <si>
    <r>
      <rPr>
        <sz val="11"/>
        <color rgb="FF000000"/>
        <rFont val="Calibri"/>
        <family val="2"/>
        <charset val="1"/>
      </rPr>
      <t xml:space="preserve">recordedBy="</t>
    </r>
    <r>
      <rPr>
        <sz val="11"/>
        <color rgb="FF000000"/>
        <rFont val="Noto Sans CJK SC Regular"/>
        <family val="2"/>
        <charset val="1"/>
      </rPr>
      <t xml:space="preserve">その出来事を記録したことについて責任を持つ人の名前またはグループ、組織のリスト。実際に収集した人や観察した人、</t>
    </r>
    <r>
      <rPr>
        <sz val="11"/>
        <color rgb="FF000000"/>
        <rFont val="Calibri"/>
        <family val="2"/>
        <charset val="1"/>
      </rPr>
      <t xml:space="preserve">"</t>
    </r>
  </si>
  <si>
    <t xml:space="preserve">Lee: Check code. &lt;Miles&gt;There’s a quite complex processor that attempts to standardise the format of collector names so that the records collected by the same person that are recorded differently (or in a group of collectors) are able to be faceted on correctly.  If the parser can’t parse  the recordedBy string it gets this assertion.  A low number here is actually great - it’s able to parse all the collectors.  With this facet people would be able to check the leftover list to see if there are any of relevance to their query.&lt;/Miles&gt;&lt;PJM&gt;For botanists, it is also possible to check the recordedBy against standard lists of botanists, some data sets require parsing the botanist string into component botanists, others (e.g. the Harvard List of Botanists) include botanist teams as entries, so this is partly a parsing problem and partly a controlled vocabulary problem.   Technical specification could be phrased as something on the order of if recordedBy contains one or more pipe characters, they separate strings that can be matched to {specified} controlled vocabulary of agent names, if no pipe character is present, the entire string can be matched to the {specified} controlled vocabulary.  If a parse of a name into component part is needed, then that is going to get very complex (and often ambiguous) to handle all name structure and abbreviation conventions.&lt;/PJM&gt;</t>
  </si>
  <si>
    <t xml:space="preserve">(NB DarwinCore recommends using the vertical bar ('|') to separate values).</t>
  </si>
  <si>
    <t xml:space="preserve">Don't have enough information to know how to implement this.</t>
  </si>
  <si>
    <t xml:space="preserve">3cfe9ab4-79f8-4afd-8da5-723183ef16a3</t>
  </si>
  <si>
    <t xml:space="preserve">OCCURRENCE_ID_NOT_GUID</t>
  </si>
  <si>
    <t xml:space="preserve">occurrenceID is an integer, assuring that it is not a globally uninique identifier (GUID)</t>
  </si>
  <si>
    <t xml:space="preserve">occurrenceID is a globally uninique identifier (GUID)</t>
  </si>
  <si>
    <t xml:space="preserve">occurrenceID=integer</t>
  </si>
  <si>
    <t xml:space="preserve">occurrenceID=42</t>
  </si>
  <si>
    <t xml:space="preserve">&lt;PJM&gt;This one feels like it should assert that the occurrenceID conforms to a well known IRI scheme, and should reference the Darwin Core RDF guide.  http://rs.tdwg.org/dwc/terms/guides/rdf/index.htm#1.3.2.1_Persistent_Identifiers &lt;/PJM&gt;</t>
  </si>
  <si>
    <t xml:space="preserve">1 (important for community development to use GUIDs consistently?)</t>
  </si>
  <si>
    <t xml:space="preserve">I'd support: OCCURRENCEID_CONFORMS_TO_WELLKNOWN_IRI_SCHEME. See http://rs.tdwg.org/dwc/terms/guides/rdf/index.htm#1.3.2.1_Persistent_Identifiers </t>
  </si>
  <si>
    <t xml:space="preserve">e6173957-380c-436d-b4c3-7914c432515e</t>
  </si>
  <si>
    <t xml:space="preserve">Term in dwc:establishmentMeans is not unambiguously interpretable against vocabulary</t>
  </si>
  <si>
    <t xml:space="preserve">Term in dwc:establishmentMeans was matched to vocabulary</t>
  </si>
  <si>
    <t xml:space="preserve">&lt;JW&gt;Community lookup table (e.g., https://github.com/tucotuco/DwCVocabs/blob/master/vocabs/establishmentMeans.txt)&lt;/JW&gt; &lt;AC&gt; See also the validation at Line 55&lt;/AC&gt; &lt;PZ&gt; Shouldn't there be a test like this one for every term that is compared against a controlled vocab? e.g., sex, lifeStage, reprodCond, etc. &lt;/PZ&gt;&lt;JW&gt;I believe the name of this test should be changed. OCCURRENCE_UNCERTAIN is vague and ambiguous, and does not match names of similar tests. I propose ESTABLISHMENT_MEANS_UNRECOGNIZED for consistency.&lt;/JW&gt;</t>
  </si>
  <si>
    <t xml:space="preserve">c486546c-e6e5-48a7-b286-eba7f5ca56c4</t>
  </si>
  <si>
    <t xml:space="preserve">The value for occurrenceID is NULL</t>
  </si>
  <si>
    <t xml:space="preserve">occurrenceID is not NULL</t>
  </si>
  <si>
    <t xml:space="preserve">&lt;Lee&gt;I thought this was against our policy?&lt;/Lee&gt;&lt;JW&gt;This has particular applicability for GBIF in publishing an Occurrence data set.&lt;/JW&gt;&lt;PJM&gt;Important for testing data in pre-aggregation phases, and for assessing data collected by researchers from various sources.&lt;/PJM&gt;&lt;JW&gt;I believe the name of this test should be changed. OCCURRENCE_IS_NULL is vague and ambiguous, and does not match names of similar tests. I propose OCCURRENCEID_IS_NULL for consistency.&lt;/JW&gt;</t>
  </si>
  <si>
    <t xml:space="preserve">6939b2c7-fd81-4f2d-9282-ff8eeba81301</t>
  </si>
  <si>
    <t xml:space="preserve">The count of individuals is not an integer and therefore invalid</t>
  </si>
  <si>
    <t xml:space="preserve">The count of individuals is a valid integer</t>
  </si>
  <si>
    <t xml:space="preserve">&lt;Lee&gt;Warning or error?&lt;/Lee&gt;&lt;DW&gt;Should be errror as data provider should use organismQuantity and organismQuantityType&lt;/DW&gt;</t>
  </si>
  <si>
    <t xml:space="preserve">acc8dff2-d8d1-483a-946d-65a02a452700</t>
  </si>
  <si>
    <t xml:space="preserve">OCCURRENCE_NOT_NATURAL</t>
  </si>
  <si>
    <t xml:space="preserve">The occurrence is not naturalised or native (dwc:establismentMeans) as indicated by one of the following terms: introduced, invasive, managed, uncertain, but also captive and cultivated (https://github.com/tucotuco/DwCVocabs/blob/master/vocabs/establishmentMeans.txt)</t>
  </si>
  <si>
    <t xml:space="preserve">The occurrence is natural or native (dwc:establismentMeans) as indicated by https://github.com/tucotuco/DwCVocabs/blob/master/vocabs/establishmentMeans.txt</t>
  </si>
  <si>
    <t xml:space="preserve">establishmentMeans /= "naturalised" or "native"</t>
  </si>
  <si>
    <t xml:space="preserve">establishmentMeans="invasive"</t>
  </si>
  <si>
    <t xml:space="preserve">Conformance, Representativeness</t>
  </si>
  <si>
    <t xml:space="preserve">Unlikely?</t>
  </si>
  <si>
    <t xml:space="preserve">&lt;AC&gt;Wording should be "cultivated or captive" (i.e. Zoo) and these should be flagged as such a (warning) and are not necessarily an error - depends on use. &lt;/AC&gt;&lt;JW&gt;All of this might change as a result of the work of the group interested in proposing Darwin Core changes to deal separately with invasivity. &lt;/JW&gt; &lt;AC&gt;NEEDS FURTHER DISCUSSION - TO BE DISCUSSED AT MELBOURNE IAS AND TDWG 2017  &lt;/AC&gt;&lt;AC&gt;The way this is interpreted by the Invasive Species people etc. - it refers to the Taxon and not the specimen. You can say that a specimen occurerance is not natural (i.e. planted) but this is not how it is usually used</t>
  </si>
  <si>
    <t xml:space="preserve">6a</t>
  </si>
  <si>
    <t xml:space="preserve">367bf43f-9cb6-45b2-b45f-b8152f1d334a</t>
  </si>
  <si>
    <t xml:space="preserve">MODIFIED_DATE_AMENDED</t>
  </si>
  <si>
    <r>
      <rPr>
        <sz val="11"/>
        <rFont val="Cambria"/>
        <family val="1"/>
        <charset val="1"/>
      </rPr>
      <t xml:space="preserve">Modification </t>
    </r>
    <r>
      <rPr>
        <sz val="11"/>
        <color rgb="FF000000"/>
        <rFont val="Calibri"/>
        <family val="2"/>
        <charset val="1"/>
      </rPr>
      <t xml:space="preserve">date amended to ISO standard </t>
    </r>
    <r>
      <rPr>
        <sz val="11"/>
        <rFont val="Cambria"/>
        <family val="1"/>
        <charset val="1"/>
      </rPr>
      <t xml:space="preserve">(dcterms:modified)</t>
    </r>
  </si>
  <si>
    <t xml:space="preserve">dcterms:modifiedDate was able to be transformed to ISO standard</t>
  </si>
  <si>
    <t xml:space="preserve">dcterms:modified="2016-12-21T00:04:04Z"</t>
  </si>
  <si>
    <t xml:space="preserve">https://github.com/FilteredPush/event_date_qc/blob/master/src/main/java/org/filteredpush/qc/date/DwCEventDQ.java  Unit tests for underlying primitive methods at: https://github.com/FilteredPush/event_date_qc/blob/master/src/test/java/org/filteredpush/qc/date/DateUtilsTest.java</t>
  </si>
  <si>
    <t xml:space="preserve">&lt;PJM&gt;I'm not seeing the complementary dwc:eventDate amended amendment, just tests on atomic fields of the Event class&lt;/PJM&gt;</t>
  </si>
  <si>
    <t xml:space="preserve">13d5a10e-188e-40fd-a22c-dbaa87b91df2</t>
  </si>
  <si>
    <t xml:space="preserve">Latitude and longitude values may have been generalized as indicated by dwc:dataGeneralizations is not NULL</t>
  </si>
  <si>
    <t xml:space="preserve">Latitude and longitude values have not been generalized as indicated by dwc:dataGeneralizations is NULL</t>
  </si>
  <si>
    <t xml:space="preserve">dataGeneralizations/=NULL</t>
  </si>
  <si>
    <t xml:space="preserve">dataGeneralizations="record placed on 0.1 degree grid"</t>
  </si>
  <si>
    <t xml:space="preserve">&lt;PZ&gt; Data generalizations can apply to non-geographic data, maybe the description of this test could be changed to match a more general approach, more in line with the name of the test. &lt;/PZ&gt;&lt;PJM&gt;The test doesn't tell you anything that the field doesn't.  Every field in the set should have a measure for containing or not containing a value at the single record level, so this would just be one of those measures: SINGLE_RECORD_DATAGENERALIZED_COMPLETNESS (returns COMPLETE or INCOMPLETE).&lt;/PJM&gt;</t>
  </si>
  <si>
    <t xml:space="preserve">07c28ace-561a-476e-a9b9-3d5ad6e35933</t>
  </si>
  <si>
    <t xml:space="preserve">The nature of the record (dwc:basisOfRecord) was standardized using a vocabulary</t>
  </si>
  <si>
    <t xml:space="preserve">The nature of the record (dwc:basisOfRecord) was matched to vocabulary</t>
  </si>
  <si>
    <t xml:space="preserve">bd385eeb-44a2-464b-a503-7abe407ef904</t>
  </si>
  <si>
    <t xml:space="preserve">DCTERMSTYPE_INTERPRETED</t>
  </si>
  <si>
    <t xml:space="preserve">dcterms:type value standardized to DCMI type vocabulary (Dublin Core Metadata Initiative) </t>
  </si>
  <si>
    <t xml:space="preserve">dcterms:type value matched to DCMI type vocabulary (Dublin Core Metadata Initiative) </t>
  </si>
  <si>
    <t xml:space="preserve">dcterms:type="movie" to dcterms:type="MovingImage"</t>
  </si>
  <si>
    <t xml:space="preserve">&lt;JW&gt;Community lookup table (e.g., https://github.com/tucotuco/DwCVocabs/blob/master/vocabs/type.txt)&lt;/JW&gt;&lt;JW&gt;I believe the name of this test should be changed to DCTERMS_TYPE_STANDARDIZED for consistency.&lt;/JW&gt;</t>
  </si>
  <si>
    <t xml:space="preserve">62a9c256-43e4-41ee-8938-d2d2e99479ef</t>
  </si>
  <si>
    <r>
      <rPr>
        <sz val="11"/>
        <rFont val="Cambria"/>
        <family val="1"/>
        <charset val="1"/>
      </rPr>
      <t xml:space="preserve">Record modification d</t>
    </r>
    <r>
      <rPr>
        <sz val="11"/>
        <color rgb="FF000000"/>
        <rFont val="Calibri"/>
        <family val="2"/>
        <charset val="1"/>
      </rPr>
      <t xml:space="preserve">ate cannot be parsed</t>
    </r>
    <r>
      <rPr>
        <sz val="11"/>
        <rFont val="Cambria"/>
        <family val="1"/>
        <charset val="1"/>
      </rPr>
      <t xml:space="preserve"> (dcterms:modified)</t>
    </r>
  </si>
  <si>
    <t xml:space="preserve">Record modification date was parsed ok (dcterms:modified)</t>
  </si>
  <si>
    <t xml:space="preserve">dcterms:modifiedDate cannot to parsed to an explicit date/time</t>
  </si>
  <si>
    <t xml:space="preserve">dcterms:modified="200933T1"</t>
  </si>
  <si>
    <t xml:space="preserve">&lt;PJM&gt;I'm not seeing the complementary dwc:eventDate VALID validation, just tests on atomic fields of the Event class&lt;/PJM&gt;</t>
  </si>
  <si>
    <t xml:space="preserve">24899475-7c8a-45d1-9d7f-cfc620c9460a</t>
  </si>
  <si>
    <t xml:space="preserve">dwc:basisOfRecord could not be unambiguously matched to vocabulary</t>
  </si>
  <si>
    <t xml:space="preserve">dwc:basisOfRecord was matched to vocabulary</t>
  </si>
  <si>
    <t xml:space="preserve">&lt;JW&gt;It would be great to maintain a community vocabulary for unambiguous lookups (e.g., https://github.com/tucotuco/DwCVocabs/blob/master/vocabs/basisOfRecord.txt)&lt;/JW&gt;  &lt;&lt;AC&gt;&gt; Something for TDWG to discuss??&lt;/AC&gt;&lt;Lee&gt;Looks like line 54 to me&lt;/Lee&gt;&lt;JW&gt;I believe the name of this test should be changed to BASIS_OF_RECORD_UNRECOGNIZED for consistency.&lt;/JW&gt;&lt;PJM&gt;Feels like there is a validation BASIS_OF_RECORD_IN_CONTROLLED_VOCABULARY and an amendment BASIS_OF_RECORD_CONFORMED_TO_VOCABULARY here. &lt;/PJM&gt;</t>
  </si>
  <si>
    <t xml:space="preserve">Separate out the amendment and the validation.</t>
  </si>
  <si>
    <t xml:space="preserve">5147823a-5c46-4b3d-88e8-244ddc96e749</t>
  </si>
  <si>
    <t xml:space="preserve">dcterms:modified is in the future</t>
  </si>
  <si>
    <t xml:space="preserve">dcterms:modified date is valid</t>
  </si>
  <si>
    <t xml:space="preserve">modified&gt;=date()</t>
  </si>
  <si>
    <t xml:space="preserve">dcterms:modified=2230-12-31</t>
  </si>
  <si>
    <t xml:space="preserve">2be74809-67c9-4829-b4d4-3fb112705195</t>
  </si>
  <si>
    <t xml:space="preserve">DCTERMSTYPE_UNINTERPRETABLE</t>
  </si>
  <si>
    <t xml:space="preserve">dcterms:type value not matched to DCMI type vocabulary (Dublin Core Metadata Initiative)</t>
  </si>
  <si>
    <t xml:space="preserve">dcterms:type value matched to DCMI type vocabulary (Dublin Core Metadata Initiative)</t>
  </si>
  <si>
    <t xml:space="preserve">dcterms:type /= "PhysicalObject", "Sound", "StillImage", "MovingImage", "Text")</t>
  </si>
  <si>
    <t xml:space="preserve">49b72aa9-daca-488d-9ce0-ff330d188c7f</t>
  </si>
  <si>
    <t xml:space="preserve">HAS_VALID_LICENSE</t>
  </si>
  <si>
    <t xml:space="preserve">Record declares the license governing its use in a way that allows those rights to be unambiguously understood.</t>
  </si>
  <si>
    <t xml:space="preserve">Value of dcterms:license complies with a controlled vocabulary.</t>
  </si>
  <si>
    <t xml:space="preserve">SingleTerms</t>
  </si>
  <si>
    <t xml:space="preserve">license = "http://creativecommons.org/publicdomain/zero/1.0"</t>
  </si>
  <si>
    <t xml:space="preserve">dcterms:license</t>
  </si>
  <si>
    <t xml:space="preserve">&lt;CG&gt;I would say more "parsable" than valid since the validity depends on the context&lt;/CG&gt;</t>
  </si>
  <si>
    <t xml:space="preserve">8dd12160-8c22-11e7-bb31-be2e44b06b34</t>
  </si>
  <si>
    <t xml:space="preserve">COLLECTOR_SEQUENCE_POSSIBLE</t>
  </si>
  <si>
    <t xml:space="preserve">Distance in space and time between two collected items from the same 
collector are incompatible with the available means of transportation at 
that time (maximum distance that can be travelled in the period).</t>
  </si>
  <si>
    <t xml:space="preserve">Distance in space and time between two collected items from the same 
collector are compatible with the available means of transportation 
at that time (maximum distance that can be travelled in the period).</t>
  </si>
  <si>
    <t xml:space="preserve">for each record1, record2 from the same collector:
  distance(record1:decimalLatitude, record1:decimalLongitude, 
               record2:decimalLatitude, record2:decimalLongitude, 
               record1:eventDate, record2:eventDate) &gt; maximum_possible_distance(record1:eventDate)</t>
  </si>
  <si>
    <t xml:space="preserve">Two records collected by the same person before 1850, the first in day "d" and the next in day  "d + 1" 
are more than 1000km apart, which is the maximum distance that people could travel at that time.</t>
  </si>
  <si>
    <t xml:space="preserve">Record_level Terms, Event, Location</t>
  </si>
  <si>
    <t xml:space="preserve">recordedBy, eventDate, decimalLatitude, decimalLongitude</t>
  </si>
  <si>
    <t xml:space="preserve">Renato De Giovanni</t>
  </si>
  <si>
    <t xml:space="preserve">&lt;AC&gt;This is another great test, but .... Core? Be good to put with outliers and expert range as a separate set of web services, etc.  Would require a strict rule-based set of criteria&lt;/AC&gt;</t>
  </si>
  <si>
    <t xml:space="preserve">4c09f127-737b-4686-82a0-7c8e30841590</t>
  </si>
  <si>
    <t xml:space="preserve">Scientific name homonym issues detected with the record. Missing higher classification information prevents placement, or classification supplied can not be used to infer the correct homonym</t>
  </si>
  <si>
    <t xml:space="preserve">The scientific name and higher classification information suggess no homonymn issues</t>
  </si>
  <si>
    <t xml:space="preserve">scientificName, scientificNameAuthorship, genus, species</t>
  </si>
  <si>
    <t xml:space="preserve">&lt;PJM&gt;There are homonyms created by the same author in the same year in the same higher taxon, indeed in a few cases in the same work, and in at least one case on the same page in the same work.  Given Flat Darwin Core, there are cases where Darwin Core data could be filled out sufficently to disambiguate the homonyms, and other cases where Darwin Core terms for the text of a scientific name are unable to provide sufficient information for disambiguation.  Including the taxon ids and referencing an id in a nomenclator or in a taxonomic authority can resolve these.   The key to this test is whether or not the taxon terms can be uniquely related to the id of a nomenclatural act, however, outside vascular plants and fungi, we are lacking in nomenclators.  Perhaps the test is: a pair: MEASURE_TAXONID_COMPLETENESS and an amendment LOOKUP_TAXONID, which could return a result state of ambiguous for homonyms.&lt;/PJM&gt;</t>
  </si>
  <si>
    <t xml:space="preserve">938abca6-4194-4874-bdab-853185bee894</t>
  </si>
  <si>
    <t xml:space="preserve">Taxonomic rank "Class" value has been added</t>
  </si>
  <si>
    <t xml:space="preserve">Taxonomic rank "Class" has not been added</t>
  </si>
  <si>
    <t xml:space="preserve">class=NULL, replaced by class/=NULL</t>
  </si>
  <si>
    <t xml:space="preserve">&lt;JW&gt;I don't think there need to be two amendment tests for each rank. One test, such as CLASS_AMENDED, seems sufficient to me.&lt;/JW&gt; &lt;PZ&gt; Agree with JW, there could be only one test where the replacement can include null or 0-length string for an actual value. &lt;/PZ&gt;</t>
  </si>
  <si>
    <t xml:space="preserve">20eeeaf8-0d34-47da-a1a5-e9b6df4f3ace</t>
  </si>
  <si>
    <t xml:space="preserve">Taxonomic rank "Class" value has been replaced</t>
  </si>
  <si>
    <t xml:space="preserve">Taxonomic rank "Class" has not been replaced</t>
  </si>
  <si>
    <t xml:space="preserve">class corrected</t>
  </si>
  <si>
    <t xml:space="preserve">cdbdbcba-3484-43e6-bad4-0044368b0f2f</t>
  </si>
  <si>
    <t xml:space="preserve">Taxonomic rank "Kingdom" value has been added</t>
  </si>
  <si>
    <t xml:space="preserve">Taxonomic rank "Kingdom" value has not been added</t>
  </si>
  <si>
    <t xml:space="preserve">kingdom=NULL replaced with kindom/=NULL</t>
  </si>
  <si>
    <t xml:space="preserve">&lt;PZ&gt; idem CLASS_ADDED &lt;/PZ&gt;</t>
  </si>
  <si>
    <t xml:space="preserve">bd96600d-570f-44c9-a117-82e7f34e95c7</t>
  </si>
  <si>
    <t xml:space="preserve">Taxonomic rank "Kingdom" value has been replaced</t>
  </si>
  <si>
    <t xml:space="preserve">Taxonomic rank "Kingdom" value has not been replaced</t>
  </si>
  <si>
    <t xml:space="preserve">kingdom corrected</t>
  </si>
  <si>
    <t xml:space="preserve">3b50108e-2a87-4464-844d-d9d5c1b4420d</t>
  </si>
  <si>
    <t xml:space="preserve">Taxonomic rank "Order" value has been added</t>
  </si>
  <si>
    <t xml:space="preserve">Taxonomic rank "Order" value has not been added</t>
  </si>
  <si>
    <t xml:space="preserve">order=NULL replaced by order/=NULL</t>
  </si>
  <si>
    <t xml:space="preserve">0c8dca4c-ecd0-4ba5-bc81-9f8cbea27374</t>
  </si>
  <si>
    <t xml:space="preserve">Taxonomic rank "Order" value has been replaced</t>
  </si>
  <si>
    <t xml:space="preserve">Taxonomic rank "Order" value has not been replaced</t>
  </si>
  <si>
    <t xml:space="preserve">order corrected</t>
  </si>
  <si>
    <t xml:space="preserve">bfad69a5-6d24-487c-8b22-9fa825296b6b</t>
  </si>
  <si>
    <t xml:space="preserve">Taxonomic rank "Phylum" value has been added</t>
  </si>
  <si>
    <t xml:space="preserve">Taxonomic rank "Phylum" value has not been added</t>
  </si>
  <si>
    <t xml:space="preserve">phylum=NULL replaced with phylum/=NULL</t>
  </si>
  <si>
    <t xml:space="preserve">e4396d5c-8432-43bd-ba30-563143b4f9f8</t>
  </si>
  <si>
    <t xml:space="preserve">Taxonomic rank "Phylum" value has been replaced</t>
  </si>
  <si>
    <t xml:space="preserve">Taxonomic rank "Phylum" value has not been replaced</t>
  </si>
  <si>
    <t xml:space="preserve">phylum corrected</t>
  </si>
  <si>
    <t xml:space="preserve">e830058b-e638-4e63-b341-78f349703cce</t>
  </si>
  <si>
    <t xml:space="preserve">Taxonomic rank "Family" value has been added</t>
  </si>
  <si>
    <t xml:space="preserve">Taxonomic rank "Family" value has not been added</t>
  </si>
  <si>
    <t xml:space="preserve">family=NULL replaced by family/=NULL</t>
  </si>
  <si>
    <t xml:space="preserve">family="Macropodidae"</t>
  </si>
  <si>
    <t xml:space="preserve">28ce32c6-fae1-478b-bf54-3f0b688f37be</t>
  </si>
  <si>
    <t xml:space="preserve">Taxonomic rank Family value has been replaced</t>
  </si>
  <si>
    <t xml:space="preserve">Taxonomic rank Family value has not been replaced</t>
  </si>
  <si>
    <t xml:space="preserve">family corrected</t>
  </si>
  <si>
    <t xml:space="preserve">family="kangaroos" replaced by family="Macropodidae"</t>
  </si>
  <si>
    <t xml:space="preserve">8ab38bee-323c-4926-a7e9-c0417cd3b14d</t>
  </si>
  <si>
    <t xml:space="preserve">Typographical errors and misspellings of the scientific name (dwc:scientificName) have been inferred and a best guess at the correct nomenclature has been provided</t>
  </si>
  <si>
    <t xml:space="preserve">The scientific name (dwc:scientificName) matches correct nomenclature</t>
  </si>
  <si>
    <t xml:space="preserve">scientificName="Acacia longifloia" interpretd as scientificName="Acacia longifolia"</t>
  </si>
  <si>
    <t xml:space="preserve">a140fc44-373f-41db-bd86-43ce722ad057</t>
  </si>
  <si>
    <t xml:space="preserve">SCIENTIFIC_NAME_VALIDITY</t>
  </si>
  <si>
    <t xml:space="preserve">Typographical errors and misspellings of the scientific name (dwc:scientificName) have been inferred</t>
  </si>
  <si>
    <t xml:space="preserve">scientificName matches correct nomenclature</t>
  </si>
  <si>
    <t xml:space="preserve">f01fb3f9-2f7e-418b-9f51-adf50f202aea</t>
  </si>
  <si>
    <t xml:space="preserve">The scientific name (dwc:scientificName) has been added by concatenating genus, specificEpithet, infraspecificEpithet and scientificNameAuthorship</t>
  </si>
  <si>
    <t xml:space="preserve">The scientific name (dwc:scientificName) has genus, specificEpithet and optionally infraspecificEpithet and scientificNameAuthorship</t>
  </si>
  <si>
    <t xml:space="preserve">&lt;PZ&gt; It would seem that a scientificName consistency test is needed: scientificName is consistent with what's provided in genus, specificEpithet, etc. Added a test at the bottom. Also, I believe the converse tests should be included: genus, specificEpithet, infraspecificEp, sciNameAut completed from sciName. "GENUS_FROM_SCI_NAME" and the like &lt;/PZ&gt;</t>
  </si>
  <si>
    <t xml:space="preserve">2cd6884e-3d14-4476-94f7-1191cfff309b</t>
  </si>
  <si>
    <t xml:space="preserve">Taxonomic rank "Class" value cannot be interpreted</t>
  </si>
  <si>
    <t xml:space="preserve">Taxonomic rank "Class" was interpreted correctly</t>
  </si>
  <si>
    <t xml:space="preserve">class="Herps"</t>
  </si>
  <si>
    <t xml:space="preserve">125b5493-052d-4a0d-a3e1-ed5bf792689e</t>
  </si>
  <si>
    <t xml:space="preserve">Taxonomic rank "Kingdom" value cannot be interpreted</t>
  </si>
  <si>
    <t xml:space="preserve">Taxonomic rank "Kingdom" was interpreted correctly</t>
  </si>
  <si>
    <t xml:space="preserve">81cc974d-43cc-4c0f-a5e0-afa23b455aa3</t>
  </si>
  <si>
    <t xml:space="preserve">Taxonomic rank "Order" value cannot be interpreted</t>
  </si>
  <si>
    <t xml:space="preserve">Taxonomic rank "Order" value was interpreted correctly</t>
  </si>
  <si>
    <t xml:space="preserve">eaad41c5-1d46-4917-a08b-4fd1d7ff5c0f</t>
  </si>
  <si>
    <t xml:space="preserve">Taxonomic rank "Phylum" value cannot be interpreted</t>
  </si>
  <si>
    <t xml:space="preserve">Taxonomic rank "Phylum" value was interpreted correctly</t>
  </si>
  <si>
    <t xml:space="preserve">3667556d-d8f5-454c-922b-af8af38f613c</t>
  </si>
  <si>
    <t xml:space="preserve">Taxonomic rank "Family" value cannot be interpreted</t>
  </si>
  <si>
    <t xml:space="preserve">Taxonomic rank "Family" value was interpreted correctly</t>
  </si>
  <si>
    <t xml:space="preserve">family="kangaroos"</t>
  </si>
  <si>
    <t xml:space="preserve">ead248c1-ea19-4d9f-8dbe-123e90ba0f3d</t>
  </si>
  <si>
    <t xml:space="preserve">Scientific name (dwc:scientificName) is not in any known national or international nomenclatural checklists</t>
  </si>
  <si>
    <t xml:space="preserve">Scientific name (dwc:scientificName) is in known national or international nomenclatural checklists</t>
  </si>
  <si>
    <t xml:space="preserve">scientificName="Alibaba monile"</t>
  </si>
  <si>
    <t xml:space="preserve">&lt;PZ&gt; I believe the importance of this test is really in combination with a test that tells whether the genus+specificEpithet have the same values as scientificName. If they are different, then genus+specEp might have the right combination. Two tests would be needed, or two instances within one test: sciName = genus+spEp --&gt; a. yes, (--&gt; sciName recognised, yes, no); b. no, (--&gt;sciName recognised, yes, no, AND genus+spEp recognised, yes, no). &lt;/PZ&gt;</t>
  </si>
  <si>
    <t xml:space="preserve">NB. This is not necessarily an error as it may be very recently described and not yet in a list or the lists could be wrong or not up-to-date or haven't covered that group.</t>
  </si>
  <si>
    <t xml:space="preserve">7c4b9498-a8d9-4ebb-85f1-9f200c788595</t>
  </si>
  <si>
    <t xml:space="preserve">Matching to the taxonomic backbone can only be inferred to a rank higher than species.</t>
  </si>
  <si>
    <t xml:space="preserve">The scientific name was supplied and matched to species list</t>
  </si>
  <si>
    <t xml:space="preserve">scientificName=NULL, vernacularName=NULL</t>
  </si>
  <si>
    <t xml:space="preserve">ALA,GBIF,OBIS</t>
  </si>
  <si>
    <t xml:space="preserve">&lt;PZ&gt; The specification here is tricky. It might perfectly be that sciName is empty and that genus and specificEp are filled in. As it stands, it could only run AFTER sciName has been inferred from genus+spEp. &lt;/PZ&gt;</t>
  </si>
  <si>
    <t xml:space="preserve">399ef91d-425c-46f2-a6df-8a0fe4c3e86e</t>
  </si>
  <si>
    <t xml:space="preserve">dwc:namePublishedInYear is in the future</t>
  </si>
  <si>
    <t xml:space="preserve">dwc:namePublishedInYear is valid</t>
  </si>
  <si>
    <t xml:space="preserve">namePublishedInYear&gt;=year()</t>
  </si>
  <si>
    <t xml:space="preserve">namePublishedInYear=2230</t>
  </si>
  <si>
    <t xml:space="preserve">&lt;PZ&gt; Should this one also include a lower limit? like the IDENTIFIED_DATE_IMPROBABLE test: in the future or falls prior to Linnaeus (1753). &lt;PZ&gt;</t>
  </si>
  <si>
    <t xml:space="preserve">2eb62922-a8c6-4be7-aeef-56e1ca64c135</t>
  </si>
  <si>
    <t xml:space="preserve">Taxon name fields (scientificName, genus, subgenus, specificEpithet) contain an identification qualifier</t>
  </si>
  <si>
    <t xml:space="preserve">Taxon name fields (scientificName, genus, subgenus, specificEpithet) do not contain an identification qualifier</t>
  </si>
  <si>
    <t xml:space="preserve">scientificName="Thomomys cf. bottae"</t>
  </si>
  <si>
    <t xml:space="preserve">&lt;AC&gt;&gt;SHOULD FOLLOW LINE 18 &lt;/AC&gt;&lt;Lee&gt;Needs vocab lookup then?&lt;/Lee&gt;....John says lookup ok...as next line</t>
  </si>
  <si>
    <t xml:space="preserve">NB. Identification qualifiers include: 'cf.', 'aff.', '&gt;', ' X ', '?', 'sp.', ssp.'</t>
  </si>
  <si>
    <t xml:space="preserve">55839afb-fabb-4425-ab5f-442b6e296ea0</t>
  </si>
  <si>
    <t xml:space="preserve">dwc:genus is NULL but taxon epithet name fields below genus are not NULL</t>
  </si>
  <si>
    <t xml:space="preserve">dwc:genus is supplied</t>
  </si>
  <si>
    <t xml:space="preserve">genus=NULL, specificEpithet /=NULL or infraspecificEpithet /=NULL</t>
  </si>
  <si>
    <t xml:space="preserve">genus is NULL, specificEpithet="californicus"</t>
  </si>
  <si>
    <t xml:space="preserve">&lt;ac&gt;I think comment should be infra-generic names not NULL when genus NULL.  Subgenus is a rank and that is not what is being talked about.&lt;/ac&gt;  &lt;PJM&gt;dwc:genus is not a parse of scientificName.  There is no current dwc element for the concept expressed here.  dwc:genus is, like family, kingdom, etc, the current higher taxonomic placement of the occurrence.  It may validly be null, even if the the fields that parse scientificName are not null, and it may correctly differ from the first word in dwc:scientificName.&lt;/pjm&gt;&lt;AC&gt;Not entirely corect @pjm - a scientific name under a binomial system must have a genus and specific epithet - you can't have (as in example) "genus=NULL, specific epithet=californicus" Genus is totally different to family, class etc. as they are not part of the binomial whereas genus is.&lt;/AC&gt;&lt;PJM&gt;@AC see the formal definition of dwc:genus.  A scientific name at the rank of genus or below must contain a genus, the dwc:genus isn't that, it is the genus in the classification scheme used by the provider, you can have genus=NULL, scientificName=Abra californicus, specificEpithet=californicus.  A term has been proposed, but not adopted, for the generic part of the scientfiicName (genericEpithet).  dwc:genus often contains a different word than the first word in the scientificName with type material where the type name is not the current identification.&lt;/PJM&gt;</t>
  </si>
  <si>
    <t xml:space="preserve">0, but a validation dwc:genus contains a value when dwc:subgenus contains a value would be reasonable.</t>
  </si>
  <si>
    <t xml:space="preserve">857c83fe-71de-4a8c-8aaf-e5c58635344a</t>
  </si>
  <si>
    <t xml:space="preserve">specific epithet field (dwc:specificEpithet) is NULL but Infraspecific taxon fields(dwc:infraspecificEpithet) is not NULL</t>
  </si>
  <si>
    <t xml:space="preserve">specific epithet field (dwc:specificEpithet) and optionally Infraspecific taxon (dwc:infraspecificEpithet) are supplied</t>
  </si>
  <si>
    <t xml:space="preserve">infraspecificEpithet=NULL,  specificEpithet/=NULL</t>
  </si>
  <si>
    <t xml:space="preserve">specificEpithet is NULL, infraspecificEpithet="gracilis"</t>
  </si>
  <si>
    <t xml:space="preserve">&lt;PJM&gt;Description and techncial specification are in conflict&lt;/PJM&gt;</t>
  </si>
  <si>
    <t xml:space="preserve">06851339-843f-4a43-8422-4e61b9a00e75</t>
  </si>
  <si>
    <t xml:space="preserve">NAME_NULL</t>
  </si>
  <si>
    <t xml:space="preserve">No name information</t>
  </si>
  <si>
    <t xml:space="preserve">Name information is present</t>
  </si>
  <si>
    <t xml:space="preserve">Class Taxon=NULL &lt;JW&gt;The contents of all terms organized in the Taxon class are empty.&lt;/JW&gt;</t>
  </si>
  <si>
    <t xml:space="preserve">scientificName=NULL + vernacularName=NULL + higherClassification (below family)=NULL</t>
  </si>
  <si>
    <t xml:space="preserve">scientificName, vernacularname, genus, family, order, class, higherClassification</t>
  </si>
  <si>
    <t xml:space="preserve">&lt;Lee&gt;This needs discussion. For example, would kingdom, phylum, class or order only be useful?&lt;/Lee&gt;&lt;JW&gt;Would this test return true if there were data in the relevant Taxon-related fields was meaningless (effectively null)?&lt;/JW&gt;&lt;AC&gt;@Lee - yes just having the higher levels is valuable and some Phyla all you will ever have&lt;/i&gt;</t>
  </si>
  <si>
    <t xml:space="preserve">fa2259b1-7ec2-449c-bef3-a02a1db190ab</t>
  </si>
  <si>
    <t xml:space="preserve">Name of the taxon is not in the national species lists for the country in which it was recorded (e.g. APNI, AFD in Australia), but the name is valid and present in other checklists (e.g. CoL)</t>
  </si>
  <si>
    <t xml:space="preserve">Name of the taxon is in the national species lists for the country in which it was recorded (e.g. APNI, AFD in Australia).</t>
  </si>
  <si>
    <t xml:space="preserve">scientificName="Leptosema chapmanii" in Australian checklist but not in Norway checklist</t>
  </si>
  <si>
    <t xml:space="preserve">&lt;AC&gt;Perhaps not "core" applies to individual regions and for example, ALA could have that test for Australia, but is it a core test here? May apply mor to the User and thus come under the TG1 Profile use&lt;/AC&gt;&lt;PJM&gt;I wouldn't know how to implement this test (unless I'm in a particular position like the ALA where I know what the national checklist is, and the data are national in scope).  I could query GBIF checklist bank for data sets where the metadata contains the name of the country, and then lookup the name in any resulting datasets, but there aren't any metadata elements that tell me that a dataset is a checklist for a particular country.   A validation NAMESTRING_FOUND_IN_ANY_NAME_LIST could be implemented, or a validation NAMESTRING_FOUND_IN_CONFIGURED_NAME_LIST. &lt;/PJM&gt;&lt;PJM&gt;Other key thing to remember with all the tests operating on dwc:scientificName/scientificNameAuthorship is that they are working at the level of name strings, not nomenclatural acts, or taxonomic names.  A lookup might be able to return a taxonID from a name string, but for the most part, we are working at the very low level of name strings withing the sorts of name like thinkgs that have been defined in the NOMINA meetings and in the GNA.&lt;/PJM&gt;</t>
  </si>
  <si>
    <t xml:space="preserve">65c5595b-6229-4f89-98e9-7a62dbda492d</t>
  </si>
  <si>
    <t xml:space="preserve">dwc:identificationQualifier, where present, extracted from taxon name fields</t>
  </si>
  <si>
    <t xml:space="preserve">dwc:identificationQualifier was present</t>
  </si>
  <si>
    <t xml:space="preserve">&lt;JW&gt;Name fields would be replaced with amended names and identification qualifier(s) put in identificationQualifier. &lt;/JW&gt;&lt;AC&gt; Shouldfollow IDENTIFIER_QUALIFIER_DETECTED &lt;/AC&gt;&lt;JW2&gt;Can use a vocabulary to detect identificationQualifier as a token, but the resulting identificationQualifier need not necessarily follow a controlled vocabulary. For examples, see the description for identificationQualifier, where the names are included as well.&lt;/JW2&gt;&lt;Lee&gt;Agreed, but the identification qualifier lookup would be an excellent addition&lt;/Lee&gt; &lt;PZ&gt; What if identificationQualifier is already filled in and its content does not match the identificationQualifier found in the e.g., sciName field...? Should there be a test for that? &lt;/PZ&gt; &lt;PJM&gt;@PZ sounds like a validation, IDENTIFICATION_QUALIFIER_IN_SCINAME, but could also just be implemented as a part of a test of whether dwc:scientificName is consistent with the atomic parts.   Also noting the Darwin Core term definition doesn't match the Darwin Core term examples, from the definition, I'd expect the value to be "aff." and not include the components of the name. &lt;/PJM&gt;</t>
  </si>
  <si>
    <t xml:space="preserve">c05e91d0-a0c7-40c9-a797-c4b9c7d3276d</t>
  </si>
  <si>
    <t xml:space="preserve">VERBATIM_COORDINATES_UNLIKE_VERBATIM_LAT/LONG</t>
  </si>
  <si>
    <t xml:space="preserve">dwc:verbatimCoordinates do not match verbatimLatitude and/or verbatimLongitude</t>
  </si>
  <si>
    <t xml:space="preserve">verbatimCoordinates/=verbatimLatitude and/or verbatimCoordinates/=verbatimLongitude</t>
  </si>
  <si>
    <t xml:space="preserve">verbatimCoordinates="12.333998, 128.99923", verbatimLatitude="14.33876", verbatimLongitude="96.15679"</t>
  </si>
  <si>
    <t xml:space="preserve">verbatimCoordinates, verbatimLatitude, verbatimLongitude</t>
  </si>
  <si>
    <t xml:space="preserve">Paula Zermoglio</t>
  </si>
  <si>
    <t xml:space="preserve">&lt;PJM&gt;I've always thought of verbatimCoordinates and verbatimLat/Long as being mutually exclusive, if the verbatim value is a latitude/longitude, supply it in verbatimLat/Long, and then supply a verbatimSRS to indicate what the datum is, otherwise (e.g. for PLSS, UTM, MGRS, USNG, etc, provide the value in verbatimCoordinates ("T6N R3W S12 NW1/4") and then provide a verbatimSRS to indicate the coordinate system and datum.  I'd think of cases where both verbatimCoordinates and verbatimLat/Long were supplied as likely errors, regardless of whether they specified the same location or not.&lt;/PJM&gt;</t>
  </si>
  <si>
    <t xml:space="preserve">e7cdbb0f-824d-49f5-ad41-1dcf9000778b</t>
  </si>
  <si>
    <t xml:space="preserve">SCIENTIFIC_NAME_CONSISTENT</t>
  </si>
  <si>
    <t xml:space="preserve">value in dwc:scientificName is not inconsistent with dwc:genus, dwc:specificEpithet, dwc:infraspecificEpithet. (could be less specific, though)</t>
  </si>
  <si>
    <t xml:space="preserve"> [specific epithet in dwc:scientificName]=dwc:specificEpithet AND [infraspecific epithet in dwc:scientificName]=dwc:infraspecificEpithet</t>
  </si>
  <si>
    <t xml:space="preserve">scientificName="Passiflora incarnata", genus="Passiflora", specificEpithet="foetida"</t>
  </si>
  <si>
    <t xml:space="preserve">scientificName, genus, specificEpithet, infraspecificEpithet</t>
  </si>
  <si>
    <t xml:space="preserve">https://github.com/FilteredPush/FP-KurationServices/blob/master/src/main/java/org/filteredpush/kuration/util/SciNameServiceUtil.java#L97</t>
  </si>
  <si>
    <t xml:space="preserve">&lt;AC&gt;Variable name would need changing as this relates to the Positive side of the test rather than the negative. Also the Desription appears for the (test - PASS) column (currently hidden)&lt;/AC&gt;&lt;PJM&gt;@AC: Variable name is fine.  The other validation variable names need to change.  We must specify all of them as positive, not negative.&lt;/PJM&gt;</t>
  </si>
  <si>
    <t xml:space="preserve">dwc:genus is not a parse of dwc:scientificName, it is defined as a classification term, and can be expected to differ from the first word in scientificName.  A term for genericEpithet has been proposed but has not been adopted.</t>
  </si>
  <si>
    <t xml:space="preserve">Authors</t>
  </si>
  <si>
    <t xml:space="preserve">Date</t>
  </si>
  <si>
    <t xml:space="preserve">Title</t>
  </si>
  <si>
    <t xml:space="preserve">Journal</t>
  </si>
  <si>
    <t xml:space="preserve">Ariño, A.H., Chavan, V., Faith, D.P. </t>
  </si>
  <si>
    <t xml:space="preserve">Assessment of user needs of primary biodiversity data: Analysis, concerns, and challenges.</t>
  </si>
  <si>
    <t xml:space="preserve">Biodiversity Informatics 8(2) 59-93.</t>
  </si>
  <si>
    <t xml:space="preserve">Barnett, V. and Lewis, T.</t>
  </si>
  <si>
    <t xml:space="preserve">Outliers in Statistical Data.</t>
  </si>
  <si>
    <t xml:space="preserve">Wiley and Sons, Chichester UK.</t>
  </si>
  <si>
    <t xml:space="preserve">Belbin, L., Daly, J., Hirsch, T., Hobern, D. and LaSalle, J.</t>
  </si>
  <si>
    <t xml:space="preserve">A specialist’s audit of aggregated occurrence records: An ‘aggregators’ response.</t>
  </si>
  <si>
    <t xml:space="preserve">ZooKeys 305: 67–76. doi: 10.3897/zookeys.305.5438.</t>
  </si>
  <si>
    <t xml:space="preserve">Canhos, V.P., de Souza, S., De Giovanni, R. and Canhos, D.A.L.</t>
  </si>
  <si>
    <t xml:space="preserve">Global Biodiversity Informatics: setting the scene for a “new world” of ecological forecasting. </t>
  </si>
  <si>
    <t xml:space="preserve">Biodiversity Informatics, [S.l.], v. 1, nov. 2004. ISSN 15469735. http://dx.doi.org/10.17161/bi.v1i0.3.</t>
  </si>
  <si>
    <t xml:space="preserve">Chapman, A. D. </t>
  </si>
  <si>
    <t xml:space="preserve"> Principles of Data Quality, version 1.0.</t>
  </si>
  <si>
    <t xml:space="preserve"> Report for the Global Biodiversity Information Facility, Copenhagen.</t>
  </si>
  <si>
    <t xml:space="preserve">Principles and Methods of Data Cleaning – Primary Species and SpeciesOccurrence Data, version 1.0.</t>
  </si>
  <si>
    <t xml:space="preserve">Report for the Global Biodiversity Information Facility, Copenhagen.</t>
  </si>
  <si>
    <t xml:space="preserve">Quality Control and Validation of Point-Sourced Environmental Resource Data.</t>
  </si>
  <si>
    <t xml:space="preserve">pp. 409-418 in Lowell, K. and Jaton, A. (eds.) Spatial accuracy assessment: Land information uncertainty in natural resources. Chelsea, MI: Ann Arbor Press.</t>
  </si>
  <si>
    <t xml:space="preserve">Chapman, A.D. and Wieczorek, J. (eds).</t>
  </si>
  <si>
    <t xml:space="preserve">Guide to Best Practices for Georeferencing. BioGeomancer Consortium.</t>
  </si>
  <si>
    <t xml:space="preserve">Global Biodiversity Information Facility. 90pp. ISBN: 87-92020-00-3. http://www.gbif.org/orc/?doc_id=1288.</t>
  </si>
  <si>
    <t xml:space="preserve">Chapman, A.D., Hijmans, R., Marino, A, De Giovanni, R. and de Souza, S.</t>
  </si>
  <si>
    <t xml:space="preserve">Using the concept of “Outlierness” to identify suspect records in Primary Species Occurrence Data.</t>
  </si>
  <si>
    <t xml:space="preserve">In, The Road to Productive Partnerships. The 21st Annual Meeting of the Society for the Preservation of Natural History Collections and the Natural Science Collections Alliance 2006 Annual Meeting. Program &amp; Abstracts. Albuquerque, New Mexico 23-27.</t>
  </si>
  <si>
    <t xml:space="preserve">Chrisman, N.R.</t>
  </si>
  <si>
    <t xml:space="preserve">The Error Component in Spatial Data</t>
  </si>
  <si>
    <t xml:space="preserve">pp. 165-174, in Maguire , D.J., Goodchild M.F. and Rhind D.W. (eds) Geographical Information Systems Vol. 1, Principals: Longman Scientific and Technical.</t>
  </si>
  <si>
    <t xml:space="preserve">Costello, M.J. and Vanden Berghe, E.</t>
  </si>
  <si>
    <t xml:space="preserve">‘Ocean Biodiversity Informatics’ enabling a new era in marine biology research and management.</t>
  </si>
  <si>
    <t xml:space="preserve">Marine Ecology Progress Series 316.</t>
  </si>
  <si>
    <t xml:space="preserve">CSPR Assessment Panel.</t>
  </si>
  <si>
    <t xml:space="preserve">Scientific Data and Information. </t>
  </si>
  <si>
    <t xml:space="preserve"> A Report of the CSPR Assessment Panel. 42pp. ICSI: Paris, France. http://lasp.colorado.edu/media/projects/egy/files/PAA_Data_and_Information.pdf</t>
  </si>
  <si>
    <t xml:space="preserve">Dalcin, E.C.</t>
  </si>
  <si>
    <t xml:space="preserve">Data Quality Concepts and Techniques Applied to Taxonomic Databases.</t>
  </si>
  <si>
    <t xml:space="preserve">PhD Thesis. https://www.researchgate.net/profile/Eduardo_Dalcin/publication/265164076_Data_Quality_Concepts_and_Techniques_Applied_to_Taxonomic_Databases/links/5401cc930cf2bba34c1b3f50.pdf. DOI: 10.13140/2.1.4440.2562.</t>
  </si>
  <si>
    <t xml:space="preserve">Fei, Songlin; Yu, Feng</t>
  </si>
  <si>
    <t xml:space="preserve">Quality of presence data determines species distribution model performance: a novel index to evaluate data quality</t>
  </si>
  <si>
    <t xml:space="preserve">Landscape Ecology, 31(1), 31-42</t>
  </si>
  <si>
    <t xml:space="preserve">Ge, M., Helfert, M.</t>
  </si>
  <si>
    <t xml:space="preserve">A review of information quality research-develop a research agenda.</t>
  </si>
  <si>
    <t xml:space="preserve">In proceedings of the 12th International Conference on Information Quality.  http://mitiq.mit.edu/iciq/pdf/a%20review%20of%20information%20quality%20research.pdf.</t>
  </si>
  <si>
    <t xml:space="preserve">Guralnick, R.P., Wieczorek, J., Beaman, R., Hijmans, R.J., and the BioGeomancer Working Group. </t>
  </si>
  <si>
    <t xml:space="preserve">BioGeomancer: Automated georeferencing to map the world’s biodiversity data.</t>
  </si>
  <si>
    <t xml:space="preserve">PLoS Biol 4(11): e381. DOI: 10.1371/journal.pbio.0040381. </t>
  </si>
  <si>
    <t xml:space="preserve">Heidorn, P. Bryan, Palmer, C.L. and Wright, D.</t>
  </si>
  <si>
    <t xml:space="preserve">Biological information specialists for biological informatics.</t>
  </si>
  <si>
    <t xml:space="preserve">Journal of Biomedical Discovery and Collaboration 2007, 2:1.</t>
  </si>
  <si>
    <t xml:space="preserve">Hill, A.W., Guralnick, R., Flemons, P., Beaman, R., Wieczorek, J., Ranipeta, A., Chavan, V. and Remsen, D.</t>
  </si>
  <si>
    <t xml:space="preserve">Location, location, location: utilizing pipelines and services to more effectively georeference the world's biodiversity data.</t>
  </si>
  <si>
    <t xml:space="preserve"> BMC Bioinformatics 2009, 10(Suppl 14):S3 doi:10.1186/1471-2105-10-S14-S3.</t>
  </si>
  <si>
    <t xml:space="preserve">Jacobs, C. </t>
  </si>
  <si>
    <t xml:space="preserve">Data quality in crowdsourcing for biodiversity research: issues and examples.</t>
  </si>
  <si>
    <t xml:space="preserve">In: Capineri, C. Haklay, M. Huang, H, Antoniou, V., Kettunen, J., Osterman, F. and Purves, R. (eds) European Handbook of Crowdsourced Geographic Information pp. 75-86 London: Ubiquity Press. DOI: ttp://dx.doi.org/10.5334/bax.f. </t>
  </si>
  <si>
    <t xml:space="preserve">Leen Vandepitte, Samuel Bosch, Lennert Tyberghein, Filip Waumans, Bart Vanhoorne, Francisco Hernandez, Olivier De Clerck and Jan Mees</t>
  </si>
  <si>
    <t xml:space="preserve">Fishing for data and sorting the catch: assessing the data quality, completeness and fitness for use of data in marine biogeographic databases</t>
  </si>
  <si>
    <t xml:space="preserve">Database, 2015, 1–14. doi: 10.1093/database/bau125</t>
  </si>
  <si>
    <t xml:space="preserve">Lukyanenko, Roman; Parsons, Jeffrey; Wiersma, Yolanda F.</t>
  </si>
  <si>
    <t xml:space="preserve">Emerging problems of data quality in citizen science: Editorial.</t>
  </si>
  <si>
    <t xml:space="preserve">Conservation Biology, 30(3), 447-449. doi:10.1111/cobi.12706</t>
  </si>
  <si>
    <t xml:space="preserve">Maldonado, C. Molina, C.I.,  Zizka, A., Persson, C., Taylor, C.M., Albán, J., Chilquillo, E. Rønsted, N. and Antonelli, A.</t>
  </si>
  <si>
    <t xml:space="preserve">Estimating species diversity and distributions in the era of Big Data: to what extent can we trust public databases?</t>
  </si>
  <si>
    <t xml:space="preserve">Global Ecology and Biogeography, 24, 973–984.</t>
  </si>
  <si>
    <t xml:space="preserve">Maletic, J.I. and Marcus, A.</t>
  </si>
  <si>
    <t xml:space="preserve">Data Cleansing: Beyond Integrity Analysis.</t>
  </si>
  <si>
    <t xml:space="preserve">pp. 200-209 in Proceedings of the Conference on Information Quality (IQ2000). Boston: Massachusetts Institute of Technology. http://mitiq.mit.edu/iciq/pdf/a%20review%20of%20information%20quality%20research.pdf</t>
  </si>
  <si>
    <t xml:space="preserve">Marino, A., Pavarin, F., de Souza, S. and Chapman, A.D.</t>
  </si>
  <si>
    <t xml:space="preserve">geoLoc and spOutlier: on-line tools for geocoding and validating biological data.</t>
  </si>
  <si>
    <t xml:space="preserve">In Proceedings of Inter-American Workshop on Environmental Data.  http://www.cria.org.br/eventos/iaed/amarino_pre.html Powerpoint Presentation. http://tinyurl.com/mbv93dl.</t>
  </si>
  <si>
    <t xml:space="preserve">Mathew, C., Güntsch, A., Obst, M., Vicario, S., Haines, R., Williams, A., de Jong, Y. and Goble, C.</t>
  </si>
  <si>
    <t xml:space="preserve">A semi-automated workflow for biodiversity data retrieval, cleaning and quality control.</t>
  </si>
  <si>
    <t xml:space="preserve">Biodiversity Data Journal, 2: e4221. doi: 10.3897/BDJ.2.e4221.</t>
  </si>
  <si>
    <t xml:space="preserve">Otegui, J., Ariño, A.H.</t>
  </si>
  <si>
    <t xml:space="preserve">BIDDSAT: visualizing the content of biodiversity data publishers in the Global Biodiversity Information Facility network</t>
  </si>
  <si>
    <t xml:space="preserve">Bioinformatics Applications Note 28, 16, 2207–2208</t>
  </si>
  <si>
    <t xml:space="preserve">Otegui, J., Ariño, A.H., Encinas, M.A., Pando, F.</t>
  </si>
  <si>
    <t xml:space="preserve">Assessing the Primary Data Hosted by the Spanish Node of the Global Biodiversity Information Facility (GBIF).</t>
  </si>
  <si>
    <t xml:space="preserve">PLoS ONE 8(1): e55144. </t>
  </si>
  <si>
    <t xml:space="preserve">Peterson, A.T. et al.</t>
  </si>
  <si>
    <t xml:space="preserve">Detecting Errors in Biological Data based on collectors' itineraries.</t>
  </si>
  <si>
    <t xml:space="preserve">Bull. British Ornithologists Club 124(2): 143-151. http://tinyurl.com/khzarrn.</t>
  </si>
  <si>
    <t xml:space="preserve">Peterson, A.T., Knapp, S., Guralnick, R.,  Soberón, G. and Holder, M.T. </t>
  </si>
  <si>
    <t xml:space="preserve">The big questions for biodiversity informatics.</t>
  </si>
  <si>
    <t xml:space="preserve">Systematics and
Biodiversity, 8:2, 159-168, DOI: 10.1080/14772001003739369.</t>
  </si>
  <si>
    <t xml:space="preserve">Pipino, L.L., Lee, Y.W. and Wang, R.Y.</t>
  </si>
  <si>
    <t xml:space="preserve">Data quality assessment.</t>
  </si>
  <si>
    <t xml:space="preserve">Commun. ACM 45, 4 (April 2002), 211-218. DOI=10.1145/505248.506010.</t>
  </si>
  <si>
    <t xml:space="preserve">Robertson, M.P., Visser, V. and Hui, C. </t>
  </si>
  <si>
    <t xml:space="preserve">Biogeo: an R package for assessing and improving data quality of occurrence record datasets.</t>
  </si>
  <si>
    <t xml:space="preserve">Ecography, http://dx.doi.org/10.1111/ecog.02118.</t>
  </si>
  <si>
    <t xml:space="preserve">Scannapieco, M., Missier, P. and Batini, C.</t>
  </si>
  <si>
    <t xml:space="preserve">Data Quality at a Glance.</t>
  </si>
  <si>
    <t xml:space="preserve">Datenbank-Spektrum 14, 6-14.</t>
  </si>
  <si>
    <t xml:space="preserve">Vandepitte, L.; Bosch, S.; Tyberghein, L.; Waumans, F.; Vanhoorne, B.; Hernandez, F.; De Clerck, O.; Mees, J.</t>
  </si>
  <si>
    <t xml:space="preserve">Fishing for data and sorting the catch: assessing the data quality, completeness and fitness for use of data in marine biogeographic databases.</t>
  </si>
  <si>
    <t xml:space="preserve">Database, bau125-bau125. doi:10.1093/database/bau125</t>
  </si>
  <si>
    <t xml:space="preserve">Veiga, A. K. ; Saraiva, A. M. ; Cartolano, E. A.</t>
  </si>
  <si>
    <t xml:space="preserve">Data quality concepts and methods applied to biological species occurrence data.</t>
  </si>
  <si>
    <t xml:space="preserve">In: Tomas Mildorf; Karel Charvat jr.. (Org.). ICT for Agriculture, Rural Development and Environment: Where we are? Where we will go?. ed.Praga, República Tcheca: , 2012, v. 1, p. 194-205. http://www.enorasis.eu/uploads/files/Modelling/ictbook-120613124719-phpapp02.pdf http://www.enorasis.eu/uploads/files/Modelling/ictbook-120613124719-phpapp02.pdf.</t>
  </si>
  <si>
    <t xml:space="preserve">Wang, R.Y.</t>
  </si>
  <si>
    <t xml:space="preserve">Rasing the bar for Data Quality in the New Millenium.</t>
  </si>
  <si>
    <t xml:space="preserve">PowerPoint Presentation.</t>
  </si>
  <si>
    <t xml:space="preserve">Wieczorek, J., Bloom, D., Guralnick, R., Blum, S., Döring, M., Giovanni, R., Robertson, T., Vieglais, D.</t>
  </si>
  <si>
    <t xml:space="preserve">Darwin Core: An Evolving Community-Developed Biodiversity Data Standard</t>
  </si>
  <si>
    <t xml:space="preserve">PLoS ONE 7(1): e29715. doi:10.1371/journal.pone.0029715</t>
  </si>
  <si>
    <t xml:space="preserve">Wieczorek, J., Guo, Q. and Hijmans, R.J.</t>
  </si>
  <si>
    <t xml:space="preserve">The point-radius method for georeferencing locality descriptions and calculating associated uncertainty</t>
  </si>
  <si>
    <t xml:space="preserve">International Journal of Geographical Information Science, vol. 18, no. 8, pp. 745–767</t>
  </si>
  <si>
    <t xml:space="preserve">Zermoglio, P.F., Guralnick, R.P. and Wieczorek, J.R.</t>
  </si>
  <si>
    <t xml:space="preserve">A Standardized Reference Data Set for Vertebrate Taxon Name Resolution</t>
  </si>
  <si>
    <t xml:space="preserve">PLoS ONE 11(1): e0146894. doi:10.1371/journal.pone.0146894</t>
  </si>
  <si>
    <t xml:space="preserve">TG2</t>
  </si>
  <si>
    <t xml:space="preserve">TG1 CC</t>
  </si>
  <si>
    <t xml:space="preserve">TG3 CC</t>
  </si>
  <si>
    <t xml:space="preserve">Abby Benson &lt;albenson@usgs.gov&gt;</t>
  </si>
  <si>
    <t xml:space="preserve">Alex Thompson &lt;godfoder@acis.ufl.edu&gt;</t>
  </si>
  <si>
    <t xml:space="preserve">Antonio Saraiva &lt;Saraiva@usp.br&gt;</t>
  </si>
  <si>
    <t xml:space="preserve">Miles Nicholls &lt;Miles.Nicholls@csiro.au&gt;</t>
  </si>
  <si>
    <t xml:space="preserve">Allan Koch Veiga &lt;Allan.kv@gmail.com&gt;</t>
  </si>
  <si>
    <t xml:space="preserve">Arthur Chapman &lt;chapman.arthur@gmail.com&gt;</t>
  </si>
  <si>
    <t xml:space="preserve">Tania Laity &lt;tania.laity@environment.gov.au&gt;</t>
  </si>
  <si>
    <t xml:space="preserve">Anne-Sophie Archambeau &lt;archambeau@gbif.fr&gt;</t>
  </si>
  <si>
    <t xml:space="preserve">Arturo H. Ariño Plana" &lt;artarip@unav.es&gt;</t>
  </si>
  <si>
    <t xml:space="preserve">Bertram Ludaescher &lt;Ludaesch@gmail.com&gt;</t>
  </si>
  <si>
    <t xml:space="preserve">Christian Gendreau&lt;cgendreau@gbif.org&gt;</t>
  </si>
  <si>
    <t xml:space="preserve">Dairo Escobar &lt;dairoescobar@gmail.com&gt;</t>
  </si>
  <si>
    <t xml:space="preserve">Daniel Amariles &lt;damariles@humboldt.org.co&gt;</t>
  </si>
  <si>
    <t xml:space="preserve">Daniel Lins &lt;daniel.lins@gmail.com&gt;</t>
  </si>
  <si>
    <t xml:space="preserve">Danny Velez Velandia &lt;dvelez@humboldt.org.co&gt;</t>
  </si>
  <si>
    <t xml:space="preserve">Dave Watts &lt;dave.watts@csiro.au&gt;</t>
  </si>
  <si>
    <t xml:space="preserve">David Bloom &lt;dbloom@vertnet.org&gt;</t>
  </si>
  <si>
    <t xml:space="preserve">David Fichtmueller &lt;d.fichtmueller@bgbm.org&gt;</t>
  </si>
  <si>
    <t xml:space="preserve">Debbie Paul &lt;dpaul@fsu.edu&gt;</t>
  </si>
  <si>
    <t xml:space="preserve">Dimitri Brosens &lt;dimitri.brosens@inbo.be&gt;</t>
  </si>
  <si>
    <t xml:space="preserve">Dmitry Schigel  &lt;dschigel@gbif.org&gt;</t>
  </si>
  <si>
    <t xml:space="preserve">Elspeth Haston &lt;e.haston@rbge.org.uk&gt;</t>
  </si>
  <si>
    <t xml:space="preserve">Gloeckler Falko &lt;Falko.gloeckler@mfn-berlin.de&gt;</t>
  </si>
  <si>
    <t xml:space="preserve">Hanna Koivula &lt;Hanna.koivula@helsinki.fi&gt;</t>
  </si>
  <si>
    <t xml:space="preserve">James Macklin &lt;James.macklin@gmail.com&gt;</t>
  </si>
  <si>
    <t xml:space="preserve">Javier Otegui &lt;Javier.otegui@gmail.com&gt;</t>
  </si>
  <si>
    <t xml:space="preserve">John Wiezorek &lt;gtuco.btuco@gmail.com&gt;</t>
  </si>
  <si>
    <t xml:space="preserve">Lee Belbin &lt;leebelbin@gmail.com&gt;</t>
  </si>
  <si>
    <t xml:space="preserve">Luiz Gadelha &lt;lgadelha@lncc.br&gt;</t>
  </si>
  <si>
    <t xml:space="preserve">Marie-Elise Lecoq &lt;melecoq@gbif.fr&gt;</t>
  </si>
  <si>
    <t xml:space="preserve">Matt Collins &lt;mcollins@acis.ufl.edu&gt;</t>
  </si>
  <si>
    <t xml:space="preserve">Matthias.obst@bioenv.gu.se</t>
  </si>
  <si>
    <t xml:space="preserve">Nelyda Beltran &lt;nbeltran@gmail.com&gt;</t>
  </si>
  <si>
    <t xml:space="preserve">Nicolas Noe &lt;n.noe@biodiversity.be&gt;</t>
  </si>
  <si>
    <t xml:space="preserve">Paul J. Morris &lt;mole@morris.net&gt;</t>
  </si>
  <si>
    <t xml:space="preserve">Paula Zermoglio &lt;pzermoglio@gmail.com&gt;</t>
  </si>
  <si>
    <t xml:space="preserve">Rui Figueira &lt;rui.figueira@iict.pt&gt;</t>
  </si>
  <si>
    <t xml:space="preserve">Shelley James &lt;Shelley.James@bgcp.nsw.gov.au&gt;</t>
  </si>
  <si>
    <t xml:space="preserve">Sophie Pamerlon &lt;pamerlon@gbif.fr&gt;</t>
  </si>
  <si>
    <t xml:space="preserve">Vijay Barve &lt;vijay.barve@gmail.com&gt;</t>
  </si>
  <si>
    <t xml:space="preserve">Principles</t>
  </si>
  <si>
    <t xml:space="preserve">Added By</t>
  </si>
  <si>
    <t xml:space="preserve">Where possible, DQ Framework terms will be used. Where expedient, new terms will be added (e.g., Record Resolution, Term Resolution)</t>
  </si>
  <si>
    <t xml:space="preserve">Tests/assertions will be more stable than any software tools that may happen to use them</t>
  </si>
  <si>
    <t xml:space="preserve">We are seeking a CORE set of tests and assertions that all or the great majority of Data Publishers/Providers/Aggregators can implement</t>
  </si>
  <si>
    <t xml:space="preserve">The tests and resulting assertions will be based on Darwin Core Terms</t>
  </si>
  <si>
    <t xml:space="preserve">Darwin Core terms are either 1) verbatim (can't validate but can interpret/use to improve other terms), 2) bounded by vocabulary or extents (therefore checkable), ...therefore each term has valid test types?</t>
  </si>
  <si>
    <t xml:space="preserve">Tests - criteria for inclusion: 1) informative, 2) simple to implement, 3) mandatory for enhancements, 4) in use with decent % of hits</t>
  </si>
  <si>
    <t xml:space="preserve">All tests require a concise description with an example</t>
  </si>
  <si>
    <t xml:space="preserve">Tests can 1) count hits, 2) flag NULL (for significant dimensions or terms), 3) flag invalid, 4) improve</t>
  </si>
  <si>
    <t xml:space="preserve">Tests that FAIL, generate an ASSERTION about the data (add a new column to the record). In some cases, additional parameters are added (e.g., number of flagged tests)</t>
  </si>
  <si>
    <t xml:space="preserve">Globally unique identifiers (GUIDs) will be assigned to each test/assertion/vocabulary - document link for efficiency</t>
  </si>
  <si>
    <t xml:space="preserve">Missing (null) Darwin Core Terms will not normally create an assertion unless all taxon, all spatial or all temporal are missing</t>
  </si>
  <si>
    <t xml:space="preserve">Unparseable fields can be either 1) a lack of adherence to field specifications or 2) a lack of a match to external information, e.g., calendar, vocabularies</t>
  </si>
  <si>
    <t xml:space="preserve">A repository of vocabularies or links to existing vocabularies or ontologies will be established</t>
  </si>
  <si>
    <t xml:space="preserve">Arthur Chapman, John Wieczorek</t>
  </si>
  <si>
    <t xml:space="preserve">Where possible, lookup tables of permitted values (or range extents) should be used. This strategy will facilitate local implementations. This does not always imply a strict Darwin Core vocabulary, but the lookups may mature?</t>
  </si>
  <si>
    <t xml:space="preserve">We anticipate Use Case-specific tests. For example, “minimum depth in meters is greater than indicated on GEBCO chart”. Additions must follow the core template (documentation and format).</t>
  </si>
  <si>
    <t xml:space="preserve">Defaults in different Use Cases will need to be accommodated- e.g., WGS84 assumed as a geodetic datum</t>
  </si>
  <si>
    <t xml:space="preserve">Spatial intersections may require spatial buffering, e.g., COUNTRY_INFERRED_FROM_COORDINATES, COUNTRY_COORDINATE_MISMATCH</t>
  </si>
  <si>
    <t xml:space="preserve">Variable names have been added to encourage code-level standardization, e.g., COORDINATES_CENTRE_OF_COUNTRY</t>
  </si>
  <si>
    <t xml:space="preserve">Severity can either be "warning" or "error"</t>
  </si>
  <si>
    <t xml:space="preserve">"Record Resolution" indicates test is single or multiple record focus. "SingeRecord"= one record or "Multirecord"=multiple records required for test</t>
  </si>
  <si>
    <t xml:space="preserve">"Term Resolution" indicates the scope of the terms required for the test: "SingleTerm"=single Term focus, "Multiterm"=multiple terms in one record</t>
  </si>
  <si>
    <t xml:space="preserve">Lee Belbin, Allan Koch Veiga</t>
  </si>
  <si>
    <t xml:space="preserve">"Data Dependency" indicates if the test is dependent on internal (database data) or requires access to external data, e.g., vocabulary, lookup table etc.</t>
  </si>
  <si>
    <t xml:space="preserve">Output Type can either be "validation" or "enhancement" or both</t>
  </si>
  <si>
    <t xml:space="preserve">Outlier tests will be dependent on resources: Classes of test could include 1) environmental, 2) expert distribution, 3) 'habitat'/'biome' 4) temporal</t>
  </si>
  <si>
    <t xml:space="preserve">Tests should feed into data collection tools (biocollect, eNaturalist)</t>
  </si>
  <si>
    <t xml:space="preserve">Lee Belbin, Arthur Chapman? (Monash)</t>
  </si>
  <si>
    <t xml:space="preserve">Need to service standard interface and API (ALA4R, RGBIF)</t>
  </si>
  <si>
    <t xml:space="preserve">Don't overwrite anything</t>
  </si>
  <si>
    <t xml:space="preserve">Collection-level stats stored with metadata, i.e., percentage of each test failed.</t>
  </si>
  <si>
    <t xml:space="preserve">Filtering for Fitness for Use is dependent on more than tests, e.g., filtering on "Country"</t>
  </si>
  <si>
    <t xml:space="preserve">Tests/assertions are currently 'negative' in identifying potential (warning) and actual (error) problems with the record/s. But, tests can be structrured as 'pass filters' that assign efficacy to one or more records. While 'negative' tests can be complemented into 'positive' tests, the philosophy and process suggests an independent start: A conclusion from the 'reflection' of the current tests/assertions.</t>
  </si>
  <si>
    <t xml:space="preserve">Tests can be order dependent. For example, if coordinates are within country, no need to test that lat/long=0?</t>
  </si>
  <si>
    <t xml:space="preserve">Task</t>
  </si>
  <si>
    <t xml:space="preserve">Status</t>
  </si>
  <si>
    <t xml:space="preserve">Dependencies</t>
  </si>
  <si>
    <t xml:space="preserve">Team Member/s Responsible</t>
  </si>
  <si>
    <t xml:space="preserve">Review references to add relevant (available), and remove unavailable or less relevant documents. Solicit useful additions and develop criteria for list</t>
  </si>
  <si>
    <t xml:space="preserve">Review columns of latest tests worksheet and the Principles worksheet and ensure all Principles are covered and all columns necessary to support the Principles are present </t>
  </si>
  <si>
    <t xml:space="preserve">Review column names of latest tests worksheet and ensure they align with TG1</t>
  </si>
  <si>
    <t xml:space="preserve">#2</t>
  </si>
  <si>
    <t xml:space="preserve">Review test name variables</t>
  </si>
  <si>
    <t xml:space="preserve">Review Descriptions for structural and term consistency, conciseness and readability</t>
  </si>
  <si>
    <t xml:space="preserve">Completed 2017-02-02</t>
  </si>
  <si>
    <t xml:space="preserve">Shelley James (1), reveiwed by AC then LB</t>
  </si>
  <si>
    <t xml:space="preserve">Review Techical Specifications for consistency of structure and terminology</t>
  </si>
  <si>
    <t xml:space="preserve">Completed 2017-02-10</t>
  </si>
  <si>
    <t xml:space="preserve">Abby Benson</t>
  </si>
  <si>
    <t xml:space="preserve">Review Examples for structural consistency and accuracy</t>
  </si>
  <si>
    <t xml:space="preserve">Review Tools worksheet for recent additions or tools for currency? Develop criteria for list (why is a tool added?)</t>
  </si>
  <si>
    <t xml:space="preserve">Review Data Dimension and see if the classification is useful vs Darwin Core Class</t>
  </si>
  <si>
    <t xml:space="preserve">Danny Vélez</t>
  </si>
  <si>
    <t xml:space="preserve">Review Principles ensuring consistency and ordered from broad to narrow. These will form the sections/paragraphs of a paper and presentations at TDWG.</t>
  </si>
  <si>
    <t xml:space="preserve">Completed 2017-02-28</t>
  </si>
  <si>
    <t xml:space="preserve">Review Severity for consistency and accuracy</t>
  </si>
  <si>
    <t xml:space="preserve">Review tests and add a column for "ease of implementation". Maybe a 1-5 scale? I expect this will reflect complexity as we move from "term" to "external" but it would be wise to classify then reflect as this information may suggest at least a two-level implementation - core and extended?</t>
  </si>
  <si>
    <t xml:space="preserve">Alex Thompson</t>
  </si>
  <si>
    <t xml:space="preserve">Develop a test dataset that will exercise all tests in- Darwin Core Archive format</t>
  </si>
  <si>
    <t xml:space="preserve">Alex Thompson, Lee Belbin, Paul Morris</t>
  </si>
  <si>
    <t xml:space="preserve">Write stand-alone code that implements the tests against the test dataset. Ideally, the code should be as simple as possible and documented so that it can be picked up in a modular fashion and implemented broadly.</t>
  </si>
  <si>
    <t xml:space="preserve">Classify Darwin Core Terms into classes that reflect testablity, e.g., verbatim, vocabulary, range checkable...</t>
  </si>
  <si>
    <t xml:space="preserve">John raised option of 2-3 standard tests applicable to each Darwin Core Term. Using #15, can we write a concise high level logic? If we had tables like the tests spreadsheet, but at an atomic level (DwC Term "Type", lookup values such as vocabs or range limits), we could generate test code. For example if Darwin Core Term is decimalLatitude and is of type "has range bounds" and the corresponding range bounds entry is &gt;=-90&lt;=90 then we could generate the test code. BUT, that is only for tests of type "Term", and "External", not "Muliterm" (where permutations of combinations could grow complex)?</t>
  </si>
  <si>
    <t xml:space="preserve">#15</t>
  </si>
  <si>
    <t xml:space="preserve">Write paper, post TDWG 2016.</t>
  </si>
  <si>
    <t xml:space="preserve">#10</t>
  </si>
  <si>
    <t xml:space="preserve">Arthur Chapman to coordinate via outline. Sections to be allocated to team members on the basis of accepted tasks?</t>
  </si>
  <si>
    <t xml:space="preserve">Recommendation on implications from tests for Darwin Core, e.g., "&lt;JW&gt;It would be great to maintain a community vocabulary for unambiguous lookups (e.g., https://github.com/tucotuco/DwCVocabs/blob/master/vocabs/basisOfRecord.txt)&lt;/JW&gt;"</t>
  </si>
  <si>
    <t xml:space="preserve">John Wieczorek?, Alex Thompson, Paula Zermoglio?</t>
  </si>
  <si>
    <t xml:space="preserve">Link tools to relative test numbers? (Support Matrix)</t>
  </si>
  <si>
    <t xml:space="preserve">Create new column in Tests for Notes and populate (NB currently a number of the comments could be included in Notes. Also there are a few notes currently included within the description.</t>
  </si>
  <si>
    <t xml:space="preserve">Check the order and grouping of the tests make sense. &lt;Lee&gt;As long as we have good columns, we can sort the tests according to the criteria&lt;/Lee&gt;</t>
  </si>
  <si>
    <t xml:space="preserve">Create agenda for discussion at TDWG2016</t>
  </si>
  <si>
    <t xml:space="preserve">COMPLETED</t>
  </si>
  <si>
    <t xml:space="preserve">Arthur Chapman, Lee Belbin</t>
  </si>
  <si>
    <t xml:space="preserve">Establish GUIDs for Tests/Assertions/Vocabularies (See Principle #6)</t>
  </si>
  <si>
    <t xml:space="preserve">Alex Thompson (If you're ok with UUIDs)</t>
  </si>
  <si>
    <t xml:space="preserve">Review how best to handle scale (coastlines for terrestrial/marine, etc.) and buffering for Centre of Country.</t>
  </si>
  <si>
    <t xml:space="preserve">Arthur Chapman +++</t>
  </si>
  <si>
    <t xml:space="preserve">Add POSTIVE versions of the tests</t>
  </si>
  <si>
    <t xml:space="preserve">Completed 2017-02-14</t>
  </si>
  <si>
    <t xml:space="preserve">Item</t>
  </si>
  <si>
    <t xml:space="preserve">Notes</t>
  </si>
  <si>
    <t xml:space="preserve">Vocabulary/Lookup repository</t>
  </si>
  <si>
    <t xml:space="preserve">&lt;JW&gt;It would be great to maintain a community vocabulary for unambiguous lookups (e.g., https://github.com/tucotuco/DwCVocabs/blob/master/vocabs/basisOfRecord.txt)&lt;/JW&gt; (See Principle #18).</t>
  </si>
  <si>
    <t xml:space="preserve">Occurrence not Natural</t>
  </si>
  <si>
    <t xml:space="preserve">Wording should be "cultivated or captive" (i.e. Zoo) and these should be flagged as such a (warning) and are not necessarily an error - depends on use. (AC) &lt;JW&gt;All of this might change as a result of the work of the group interested in proposing Darwin Core changes to deal separately with invasivity. &lt;/JW&gt; </t>
  </si>
  <si>
    <t xml:space="preserve">Occurrence Status</t>
  </si>
  <si>
    <t xml:space="preserve">&lt;JW&gt;Darwin Core does not recommend anything other than 'present' and 'absent'&lt;JRW&gt; Interesting - where did those others come from? ALA I guess &lt;&lt;AC&gt;&gt;&lt;Lee&gt;ALA has 55,935,859 records "present", 392,883 "absent", 22,676 "unknown", 9801 "common", 4371 "rare". Is there a case for expanding vocab?&lt;/Lee&gt;&lt;&lt;AC&gt;Looks like this could be solved with another lookup table&lt;&lt;AC&gt;&gt;&lt;JW2&gt;For Occurrences, nothing other than 'present' and 'absent' make sense given the semantics of the term. In other contexts, such as a species checklist for a region, other values such as those on the ALA list could be sensible.&lt;/JW2&gt;&lt;Lee&gt;Raises utility of lookup that is locally extensible, as Arthur says&lt;/Lee&gt;&lt;AC&gt;Perhaps we need to add something to the NOTES Column&lt;/AC&gt;</t>
  </si>
  <si>
    <t xml:space="preserve">Examine and discuss.</t>
  </si>
  <si>
    <t xml:space="preserve">Totality of tests</t>
  </si>
  <si>
    <t xml:space="preserve">Should we have tests for all Darwin Core fields (3 tests each -  e.g. validation check (Validation); Added (Improvement) Replaced (Improvement)). See Task #16 See also Principle #3.</t>
  </si>
  <si>
    <t xml:space="preserve">John Wieczorek, Lee Belbin, Arthur Chapman</t>
  </si>
  <si>
    <t xml:space="preserve">Links to Framework (TG1)</t>
  </si>
  <si>
    <t xml:space="preserve">Vocabulary/terminology</t>
  </si>
  <si>
    <t xml:space="preserve">Develop a test dataset</t>
  </si>
  <si>
    <t xml:space="preserve">See Task #13</t>
  </si>
  <si>
    <t xml:space="preserve">Lee Belbin ?</t>
  </si>
  <si>
    <t xml:space="preserve">Writing of Code for tests</t>
  </si>
  <si>
    <t xml:space="preserve">See Task #14</t>
  </si>
  <si>
    <t xml:space="preserve">Buffers</t>
  </si>
  <si>
    <t xml:space="preserve">How do we handle country boundaries, centre of country, etc. Do we need to come up with standard recommendations on buffering or just mention that scale and buffering are issues to be considered when carrying out these tests?</t>
  </si>
  <si>
    <t xml:space="preserve">Use cases</t>
  </si>
  <si>
    <t xml:space="preserve">Output good and editable - analysis done - profiles, GBIF FFU projects (Paul Moriss - stories INTO use cases)</t>
  </si>
  <si>
    <t xml:space="preserve">Miles Nicholls</t>
  </si>
  <si>
    <t xml:space="preserve">GUIDs</t>
  </si>
  <si>
    <t xml:space="preserve">UUID, screen name</t>
  </si>
  <si>
    <t xml:space="preserve">Expose it</t>
  </si>
  <si>
    <t xml:space="preserve">Need to get it out there - lnding page - copy spreadsheet - machine readable - render it to purpose. Landing page ASAP</t>
  </si>
  <si>
    <t xml:space="preserve">test dataset</t>
  </si>
  <si>
    <t xml:space="preserve">Who does it? Start with real data. </t>
  </si>
  <si>
    <t xml:space="preserve">Takes tests, machine readable, framework, test dataset</t>
  </si>
  <si>
    <t xml:space="preserve">Paul Morris</t>
  </si>
  <si>
    <t xml:space="preserve">TG1 - vocab for error cases, before/after fuel guages report.</t>
  </si>
  <si>
    <t xml:space="preserve">TG2 - separate out darwin Core fields to input and output e.g., eventdate from day, month, year.</t>
  </si>
  <si>
    <t xml:space="preserve">Annotations</t>
  </si>
  <si>
    <t xml:space="preserve">Annotations Group and TG2</t>
  </si>
  <si>
    <t xml:space="preserve">Documentaion</t>
  </si>
  <si>
    <t xml:space="preserve">Audiences - aggregators, research community, collections</t>
  </si>
  <si>
    <t xml:space="preserve">Identification of data publishers (GBIF, ALA, iDigBio, BISON etc)</t>
  </si>
  <si>
    <t xml:space="preserve">Buy in from data publishers</t>
  </si>
  <si>
    <t xml:space="preserve">Tying assertions to downloads - make assertions mandatory</t>
  </si>
  <si>
    <t xml:space="preserve">Data core extensions</t>
  </si>
  <si>
    <t xml:space="preserve">Alpha publishing tools integration</t>
  </si>
  <si>
    <t xml:space="preserve">Glossary on landing page about tests</t>
  </si>
  <si>
    <t xml:space="preserve">Standard</t>
  </si>
  <si>
    <t xml:space="preserve">Document, applicability page for Principles. Technical standard, applicability, best current practice, data standard (e.g., vocabs)</t>
  </si>
  <si>
    <t xml:space="preserve">Feedback</t>
  </si>
  <si>
    <t xml:space="preserve">Push assertions to the data provider (as in Annotations)</t>
  </si>
  <si>
    <t xml:space="preserve">Reference to Test #</t>
  </si>
  <si>
    <t xml:space="preserve">Added Date</t>
  </si>
  <si>
    <t xml:space="preserve">COORDINATE_PRECISION_MISMATCH: I think it would be better to only throw a warning/error when coordinatePrecision indicates a more precise location than the coordinates do. My understanding is that you should always deliver decimalLatitude and decimalLongitude with plenty of decimals and use coordinatePrecision to indicate what the actual precision is. So you'd expect the coordinate precision to have fewer decimals than decimalLatitude and decimalLongitude when you are delivering the correct data, and having a test that fails when there is nothing wrong with the data seems counter-productive. In many databases decimalLatitude and decimalLongitude have a standard number of decimals. Also many coordinates will be converted from DMS; all but a few of those will fail the COORDINATE_PRECISION_MISMATCH test. What if I were to deliver coordinatePrecision=0.500000, decimalLatitude=-35.123456? I think precision is being confounded with the number of significant decimals.</t>
  </si>
  <si>
    <t xml:space="preserve">Niels Klazenga</t>
  </si>
  <si>
    <t xml:space="preserve">Tim Robinson has reminded me of 'annotations'. The ALA has these but they are treated separate to the 'tests' - but they should not be. We do therefore need a 'test' that reports the presence or number of annotations against a record similar to tests #1-3.</t>
  </si>
  <si>
    <t xml:space="preserve">Principle #27. Perhaps we need to expand here and suggest that if a correction is made, the "old" information should be stored in an associated Verbatim field or "-old" field so that information is not lost.</t>
  </si>
  <si>
    <t xml:space="preserve">#27</t>
  </si>
  <si>
    <t xml:space="preserve">Generally speaking, I think tests related to dates are too granualar. I would not mind to get there eventually but I would not, 
personnaly, start at this level. I would prefer to start with simpler set that basicaly checks if we can parse the date and if it is not
in contradiction with the other fields. </t>
  </si>
  <si>
    <t xml:space="preserve">Christian Gendreau</t>
  </si>
</sst>
</file>

<file path=xl/styles.xml><?xml version="1.0" encoding="utf-8"?>
<styleSheet xmlns="http://schemas.openxmlformats.org/spreadsheetml/2006/main">
  <numFmts count="5">
    <numFmt numFmtId="164" formatCode="General"/>
    <numFmt numFmtId="165" formatCode="@"/>
    <numFmt numFmtId="166" formatCode="M/D/YYYY"/>
    <numFmt numFmtId="167" formatCode="YYYY\-MM\-DD"/>
    <numFmt numFmtId="168" formatCode="M\-D"/>
  </numFmts>
  <fonts count="42">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000000"/>
      <name val="Calibri"/>
      <family val="2"/>
      <charset val="1"/>
    </font>
    <font>
      <b val="true"/>
      <sz val="11"/>
      <color rgb="FF000000"/>
      <name val="Calibri"/>
      <family val="2"/>
      <charset val="1"/>
    </font>
    <font>
      <sz val="9"/>
      <color rgb="FF333333"/>
      <name val="Calibri"/>
      <family val="2"/>
      <charset val="1"/>
    </font>
    <font>
      <u val="single"/>
      <sz val="9"/>
      <color rgb="FF000000"/>
      <name val="Calibri"/>
      <family val="2"/>
      <charset val="1"/>
    </font>
    <font>
      <sz val="9"/>
      <name val="Calibri"/>
      <family val="2"/>
      <charset val="1"/>
    </font>
    <font>
      <b val="true"/>
      <sz val="11"/>
      <name val="Cambria"/>
      <family val="1"/>
      <charset val="1"/>
    </font>
    <font>
      <sz val="9"/>
      <color rgb="FFB15D24"/>
      <name val="Calibri"/>
      <family val="2"/>
      <charset val="1"/>
    </font>
    <font>
      <sz val="11"/>
      <name val="Cambria"/>
      <family val="1"/>
      <charset val="1"/>
    </font>
    <font>
      <sz val="9"/>
      <name val="Cambria"/>
      <family val="1"/>
      <charset val="1"/>
    </font>
    <font>
      <b val="true"/>
      <sz val="9"/>
      <color rgb="FFFF0000"/>
      <name val="Calibri"/>
      <family val="2"/>
      <charset val="1"/>
    </font>
    <font>
      <sz val="10"/>
      <color rgb="FF000000"/>
      <name val="Calibri"/>
      <family val="2"/>
      <charset val="1"/>
    </font>
    <font>
      <sz val="11"/>
      <color rgb="FFFF0000"/>
      <name val="Cambria"/>
      <family val="1"/>
      <charset val="1"/>
    </font>
    <font>
      <sz val="9"/>
      <color rgb="FFFF0000"/>
      <name val="Calibri"/>
      <family val="2"/>
      <charset val="1"/>
    </font>
    <font>
      <sz val="9"/>
      <color rgb="FF000000"/>
      <name val="'Calibri'"/>
      <family val="2"/>
      <charset val="1"/>
    </font>
    <font>
      <b val="true"/>
      <sz val="10"/>
      <color rgb="FF000000"/>
      <name val="Calibri"/>
      <family val="2"/>
      <charset val="1"/>
    </font>
    <font>
      <sz val="10"/>
      <name val="Calibri"/>
      <family val="2"/>
      <charset val="1"/>
    </font>
    <font>
      <sz val="10"/>
      <name val="Cambria"/>
      <family val="1"/>
      <charset val="1"/>
    </font>
    <font>
      <sz val="10"/>
      <color rgb="FF333333"/>
      <name val="Calibri"/>
      <family val="2"/>
      <charset val="1"/>
    </font>
    <font>
      <sz val="10"/>
      <color rgb="FF000000"/>
      <name val="'Calibri'"/>
      <family val="2"/>
      <charset val="1"/>
    </font>
    <font>
      <sz val="10"/>
      <color rgb="FFB15D24"/>
      <name val="Calibri"/>
      <family val="2"/>
      <charset val="1"/>
    </font>
    <font>
      <sz val="10"/>
      <color rgb="FF000000"/>
      <name val="Noto Sans CJK SC Regular"/>
      <family val="2"/>
      <charset val="1"/>
    </font>
    <font>
      <sz val="10"/>
      <color rgb="FF000000"/>
      <name val="Cambria"/>
      <family val="1"/>
      <charset val="1"/>
    </font>
    <font>
      <u val="single"/>
      <sz val="11"/>
      <color rgb="FF0000FF"/>
      <name val="Calibri"/>
      <family val="2"/>
      <charset val="1"/>
    </font>
    <font>
      <u val="single"/>
      <sz val="11"/>
      <color rgb="FF0000FF"/>
      <name val="Cambria"/>
      <family val="1"/>
      <charset val="1"/>
    </font>
    <font>
      <sz val="11"/>
      <color rgb="FFFF9900"/>
      <name val="Calibri"/>
      <family val="2"/>
      <charset val="1"/>
    </font>
    <font>
      <b val="true"/>
      <sz val="11"/>
      <name val="Calibri"/>
      <family val="2"/>
      <charset val="1"/>
    </font>
    <font>
      <sz val="11"/>
      <name val="Calibri"/>
      <family val="2"/>
      <charset val="1"/>
    </font>
    <font>
      <sz val="11"/>
      <color rgb="FF333333"/>
      <name val="Calibri"/>
      <family val="2"/>
      <charset val="1"/>
    </font>
    <font>
      <sz val="11"/>
      <color rgb="FF000000"/>
      <name val="Calibri"/>
      <family val="2"/>
    </font>
    <font>
      <sz val="11"/>
      <color rgb="FF000000"/>
      <name val="Arial"/>
      <family val="2"/>
      <charset val="1"/>
    </font>
    <font>
      <sz val="11"/>
      <color rgb="FFB15D24"/>
      <name val="Calibri"/>
      <family val="2"/>
      <charset val="1"/>
    </font>
    <font>
      <sz val="11"/>
      <color rgb="FF000000"/>
      <name val="Noto Sans CJK SC Regular"/>
      <family val="2"/>
      <charset val="1"/>
    </font>
    <font>
      <sz val="11"/>
      <color rgb="FF000000"/>
      <name val="'Calibri'"/>
      <family val="2"/>
      <charset val="1"/>
    </font>
    <font>
      <sz val="11"/>
      <color rgb="FF231F20"/>
      <name val="Calibri"/>
      <family val="2"/>
      <charset val="1"/>
    </font>
    <font>
      <sz val="9"/>
      <color rgb="FF222222"/>
      <name val="Arial"/>
      <family val="2"/>
      <charset val="1"/>
    </font>
    <font>
      <sz val="9"/>
      <name val="Arial"/>
      <family val="2"/>
      <charset val="1"/>
    </font>
    <font>
      <sz val="9"/>
      <color rgb="FF000000"/>
      <name val="Arial"/>
      <family val="2"/>
      <charset val="1"/>
    </font>
  </fonts>
  <fills count="42">
    <fill>
      <patternFill patternType="none"/>
    </fill>
    <fill>
      <patternFill patternType="gray125"/>
    </fill>
    <fill>
      <patternFill patternType="solid">
        <fgColor rgb="FFFFD965"/>
        <bgColor rgb="FFFFD966"/>
      </patternFill>
    </fill>
    <fill>
      <patternFill patternType="solid">
        <fgColor rgb="FFFFD966"/>
        <bgColor rgb="FFFFD965"/>
      </patternFill>
    </fill>
    <fill>
      <patternFill patternType="solid">
        <fgColor rgb="FFFFFFFF"/>
        <bgColor rgb="FFEFEFEF"/>
      </patternFill>
    </fill>
    <fill>
      <patternFill patternType="solid">
        <fgColor rgb="FFFFE598"/>
        <bgColor rgb="FFFFE599"/>
      </patternFill>
    </fill>
    <fill>
      <patternFill patternType="solid">
        <fgColor rgb="FFDEEAF6"/>
        <bgColor rgb="FFCFE2F3"/>
      </patternFill>
    </fill>
    <fill>
      <patternFill patternType="solid">
        <fgColor rgb="FFFF0000"/>
        <bgColor rgb="FF800000"/>
      </patternFill>
    </fill>
    <fill>
      <patternFill patternType="solid">
        <fgColor rgb="FFF7CAAC"/>
        <bgColor rgb="FFF9CB9C"/>
      </patternFill>
    </fill>
    <fill>
      <patternFill patternType="solid">
        <fgColor rgb="FFB4C6E7"/>
        <bgColor rgb="FFBDD6EE"/>
      </patternFill>
    </fill>
    <fill>
      <patternFill patternType="solid">
        <fgColor rgb="FFB6D7A8"/>
        <bgColor rgb="FFC5E0B3"/>
      </patternFill>
    </fill>
    <fill>
      <patternFill patternType="solid">
        <fgColor rgb="FF6AA84F"/>
        <bgColor rgb="FF93C47D"/>
      </patternFill>
    </fill>
    <fill>
      <patternFill patternType="solid">
        <fgColor rgb="FFC5E0B3"/>
        <bgColor rgb="FFB6D7A8"/>
      </patternFill>
    </fill>
    <fill>
      <patternFill patternType="solid">
        <fgColor rgb="FFEAD1DC"/>
        <bgColor rgb="FFD9D2E9"/>
      </patternFill>
    </fill>
    <fill>
      <patternFill patternType="solid">
        <fgColor rgb="FFF9CB9C"/>
        <bgColor rgb="FFF7CAAC"/>
      </patternFill>
    </fill>
    <fill>
      <patternFill patternType="solid">
        <fgColor rgb="FFFF9900"/>
        <bgColor rgb="FFE69138"/>
      </patternFill>
    </fill>
    <fill>
      <patternFill patternType="solid">
        <fgColor rgb="FF38761D"/>
        <bgColor rgb="FF6AA84F"/>
      </patternFill>
    </fill>
    <fill>
      <patternFill patternType="solid">
        <fgColor rgb="FFE06666"/>
        <bgColor rgb="FFB15D24"/>
      </patternFill>
    </fill>
    <fill>
      <patternFill patternType="solid">
        <fgColor rgb="FFEA9999"/>
        <bgColor rgb="FFD5A6BD"/>
      </patternFill>
    </fill>
    <fill>
      <patternFill patternType="solid">
        <fgColor rgb="FFFF00FF"/>
        <bgColor rgb="FF800080"/>
      </patternFill>
    </fill>
    <fill>
      <patternFill patternType="solid">
        <fgColor rgb="FF3C78D8"/>
        <bgColor rgb="FF6D9EEB"/>
      </patternFill>
    </fill>
    <fill>
      <patternFill patternType="solid">
        <fgColor rgb="FFBABABA"/>
        <bgColor rgb="FFAAAAAA"/>
      </patternFill>
    </fill>
    <fill>
      <patternFill patternType="solid">
        <fgColor rgb="FFD8D8D8"/>
        <bgColor rgb="FFDDDDDD"/>
      </patternFill>
    </fill>
    <fill>
      <patternFill patternType="solid">
        <fgColor rgb="FFF4B083"/>
        <bgColor rgb="FFF6B26B"/>
      </patternFill>
    </fill>
    <fill>
      <patternFill patternType="solid">
        <fgColor rgb="FF00FF00"/>
        <bgColor rgb="FF6AA84F"/>
      </patternFill>
    </fill>
    <fill>
      <patternFill patternType="solid">
        <fgColor rgb="FFEFEFEF"/>
        <bgColor rgb="FFDEEAF6"/>
      </patternFill>
    </fill>
    <fill>
      <patternFill patternType="solid">
        <fgColor rgb="FF6D9EEB"/>
        <bgColor rgb="FF3C78D8"/>
      </patternFill>
    </fill>
    <fill>
      <patternFill patternType="solid">
        <fgColor rgb="FFE69138"/>
        <bgColor rgb="FFFF9900"/>
      </patternFill>
    </fill>
    <fill>
      <patternFill patternType="solid">
        <fgColor rgb="FF93C47D"/>
        <bgColor rgb="FFAAAAAA"/>
      </patternFill>
    </fill>
    <fill>
      <patternFill patternType="solid">
        <fgColor rgb="FFF6B26B"/>
        <bgColor rgb="FFF4B083"/>
      </patternFill>
    </fill>
    <fill>
      <patternFill patternType="solid">
        <fgColor rgb="FFD5A6BD"/>
        <bgColor rgb="FFEA9999"/>
      </patternFill>
    </fill>
    <fill>
      <patternFill patternType="solid">
        <fgColor rgb="FFD9EAD3"/>
        <bgColor rgb="FFDDDDDD"/>
      </patternFill>
    </fill>
    <fill>
      <patternFill patternType="solid">
        <fgColor rgb="FFFBE4D5"/>
        <bgColor rgb="FFFCE8B2"/>
      </patternFill>
    </fill>
    <fill>
      <patternFill patternType="solid">
        <fgColor rgb="FFBDD6EE"/>
        <bgColor rgb="FFC9DAF8"/>
      </patternFill>
    </fill>
    <fill>
      <patternFill patternType="solid">
        <fgColor rgb="FFFFFF00"/>
        <bgColor rgb="FFFFD965"/>
      </patternFill>
    </fill>
    <fill>
      <patternFill patternType="solid">
        <fgColor rgb="FFCFE2F3"/>
        <bgColor rgb="FFC9DAF8"/>
      </patternFill>
    </fill>
    <fill>
      <patternFill patternType="solid">
        <fgColor rgb="FFFCE8B2"/>
        <bgColor rgb="FFFFE599"/>
      </patternFill>
    </fill>
    <fill>
      <patternFill patternType="solid">
        <fgColor rgb="FFC9DAF8"/>
        <bgColor rgb="FFCFE2F3"/>
      </patternFill>
    </fill>
    <fill>
      <patternFill patternType="solid">
        <fgColor rgb="FFB7E1CD"/>
        <bgColor rgb="FFC5E0B3"/>
      </patternFill>
    </fill>
    <fill>
      <patternFill patternType="solid">
        <fgColor rgb="FFFFE599"/>
        <bgColor rgb="FFFFE598"/>
      </patternFill>
    </fill>
    <fill>
      <patternFill patternType="solid">
        <fgColor rgb="FFF4C7C3"/>
        <bgColor rgb="FFF7CAAC"/>
      </patternFill>
    </fill>
    <fill>
      <patternFill patternType="solid">
        <fgColor rgb="FFD9D2E9"/>
        <bgColor rgb="FFD8D8D8"/>
      </patternFill>
    </fill>
  </fills>
  <borders count="22">
    <border diagonalUp="false" diagonalDown="false">
      <left/>
      <right/>
      <top/>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color rgb="FFAAAAAA"/>
      </left>
      <right style="thin">
        <color rgb="FFAAAAAA"/>
      </right>
      <top style="thin">
        <color rgb="FFAAAAAA"/>
      </top>
      <bottom/>
      <diagonal/>
    </border>
    <border diagonalUp="false" diagonalDown="false">
      <left style="thin">
        <color rgb="FFAAAAAA"/>
      </left>
      <right/>
      <top style="thin">
        <color rgb="FFAAAAAA"/>
      </top>
      <bottom style="thin">
        <color rgb="FFAAAAAA"/>
      </bottom>
      <diagonal/>
    </border>
    <border diagonalUp="false" diagonalDown="false">
      <left/>
      <right style="thin">
        <color rgb="FFAAAAAA"/>
      </right>
      <top style="thin">
        <color rgb="FFAAAAAA"/>
      </top>
      <bottom style="thin">
        <color rgb="FFAAAAAA"/>
      </bottom>
      <diagonal/>
    </border>
    <border diagonalUp="false" diagonalDown="false">
      <left style="thin">
        <color rgb="FFAAAAAA"/>
      </left>
      <right style="thin">
        <color rgb="FFAAAAAA"/>
      </right>
      <top/>
      <bottom style="thin">
        <color rgb="FFAAAAAA"/>
      </bottom>
      <diagonal/>
    </border>
    <border diagonalUp="false" diagonalDown="false">
      <left style="thin">
        <color rgb="FFAAAAAA"/>
      </left>
      <right style="thin">
        <color rgb="FFAAAAAA"/>
      </right>
      <top style="thin">
        <color rgb="FFAAAAAA"/>
      </top>
      <bottom style="medium">
        <color rgb="FFDDDDDD"/>
      </bottom>
      <diagonal/>
    </border>
    <border diagonalUp="false" diagonalDown="false">
      <left style="thin">
        <color rgb="FFAAAAAA"/>
      </left>
      <right style="medium">
        <color rgb="FFDDDDDD"/>
      </right>
      <top style="thin">
        <color rgb="FFAAAAAA"/>
      </top>
      <bottom style="thin">
        <color rgb="FFAAAAAA"/>
      </bottom>
      <diagonal/>
    </border>
    <border diagonalUp="false" diagonalDown="false">
      <left style="medium">
        <color rgb="FFDDDDDD"/>
      </left>
      <right style="medium">
        <color rgb="FFDDDDDD"/>
      </right>
      <top style="medium">
        <color rgb="FFDDDDDD"/>
      </top>
      <bottom style="medium">
        <color rgb="FFDDDDDD"/>
      </bottom>
      <diagonal/>
    </border>
    <border diagonalUp="false" diagonalDown="false">
      <left style="medium">
        <color rgb="FFDDDDDD"/>
      </left>
      <right/>
      <top/>
      <bottom/>
      <diagonal/>
    </border>
    <border diagonalUp="false" diagonalDown="false">
      <left style="medium">
        <color rgb="FFDDDDDD"/>
      </left>
      <right style="thin">
        <color rgb="FFAAAAAA"/>
      </right>
      <top style="thin">
        <color rgb="FFAAAAAA"/>
      </top>
      <bottom style="thin">
        <color rgb="FFAAAAAA"/>
      </bottom>
      <diagonal/>
    </border>
    <border diagonalUp="false" diagonalDown="false">
      <left style="thin">
        <color rgb="FFAAAAAA"/>
      </left>
      <right style="thin">
        <color rgb="FFAAAAAA"/>
      </right>
      <top style="medium">
        <color rgb="FFDDDDDD"/>
      </top>
      <bottom style="thin">
        <color rgb="FFAAAAAA"/>
      </bottom>
      <diagonal/>
    </border>
    <border diagonalUp="false" diagonalDown="false">
      <left/>
      <right/>
      <top/>
      <bottom style="thin"/>
      <diagonal/>
    </border>
    <border diagonalUp="false" diagonalDown="false">
      <left style="thin">
        <color rgb="FFAAAAAA"/>
      </left>
      <right style="thin">
        <color rgb="FFAAAAAA"/>
      </right>
      <top style="thin">
        <color rgb="FFAAAAAA"/>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AAAAAA"/>
      </left>
      <right/>
      <top style="thin"/>
      <bottom style="thin">
        <color rgb="FFAAAAAA"/>
      </bottom>
      <diagonal/>
    </border>
    <border diagonalUp="false" diagonalDown="false">
      <left/>
      <right/>
      <top style="thin"/>
      <bottom/>
      <diagonal/>
    </border>
    <border diagonalUp="false" diagonalDown="false">
      <left/>
      <right/>
      <top/>
      <bottom style="thin">
        <color rgb="FFAAAAAA"/>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left" vertical="center" textRotation="0" wrapText="true" indent="0" shrinkToFit="false"/>
      <protection locked="true" hidden="false"/>
    </xf>
    <xf numFmtId="165" fontId="4" fillId="5" borderId="1" xfId="0" applyFont="true" applyBorder="true" applyAlignment="true" applyProtection="false">
      <alignment horizontal="general" vertical="center" textRotation="0" wrapText="true" indent="0" shrinkToFit="false"/>
      <protection locked="true" hidden="false"/>
    </xf>
    <xf numFmtId="165" fontId="4" fillId="4"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5" fontId="4" fillId="4" borderId="2" xfId="0" applyFont="true" applyBorder="true" applyAlignment="true" applyProtection="false">
      <alignment horizontal="general" vertical="center" textRotation="0" wrapText="true" indent="0" shrinkToFit="false"/>
      <protection locked="true" hidden="false"/>
    </xf>
    <xf numFmtId="165" fontId="4" fillId="4" borderId="2" xfId="0" applyFont="true" applyBorder="true" applyAlignment="true" applyProtection="false">
      <alignment horizontal="left" vertical="center" textRotation="0" wrapText="true" indent="0" shrinkToFit="false"/>
      <protection locked="true" hidden="false"/>
    </xf>
    <xf numFmtId="165" fontId="4" fillId="4" borderId="3" xfId="0" applyFont="true" applyBorder="true" applyAlignment="true" applyProtection="false">
      <alignment horizontal="general" vertical="center" textRotation="0" wrapText="true" indent="0" shrinkToFit="false"/>
      <protection locked="true" hidden="false"/>
    </xf>
    <xf numFmtId="165" fontId="4" fillId="6" borderId="0" xfId="0" applyFont="true" applyBorder="true" applyAlignment="true" applyProtection="false">
      <alignment horizontal="general" vertical="center" textRotation="0" wrapText="true" indent="0" shrinkToFit="false"/>
      <protection locked="true" hidden="false"/>
    </xf>
    <xf numFmtId="165" fontId="4" fillId="4" borderId="0" xfId="0" applyFont="true" applyBorder="true" applyAlignment="true" applyProtection="false">
      <alignment horizontal="left" vertical="center" textRotation="0" wrapText="true" indent="0" shrinkToFit="false"/>
      <protection locked="true" hidden="false"/>
    </xf>
    <xf numFmtId="165" fontId="4" fillId="4" borderId="4" xfId="0" applyFont="true" applyBorder="true" applyAlignment="true" applyProtection="false">
      <alignment horizontal="left" vertical="center" textRotation="0" wrapText="true" indent="0" shrinkToFit="false"/>
      <protection locked="true" hidden="false"/>
    </xf>
    <xf numFmtId="165" fontId="4" fillId="5" borderId="1" xfId="0" applyFont="true" applyBorder="true" applyAlignment="true" applyProtection="false">
      <alignment horizontal="left"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5" fontId="4" fillId="7" borderId="3" xfId="0" applyFont="true" applyBorder="true" applyAlignment="true" applyProtection="false">
      <alignment horizontal="left" vertical="center" textRotation="0" wrapText="true" indent="0" shrinkToFit="false"/>
      <protection locked="true" hidden="false"/>
    </xf>
    <xf numFmtId="165" fontId="4" fillId="7" borderId="0" xfId="0" applyFont="true" applyBorder="true" applyAlignment="true" applyProtection="false">
      <alignment horizontal="left" vertical="center" textRotation="0" wrapText="true" indent="0" shrinkToFit="false"/>
      <protection locked="true" hidden="false"/>
    </xf>
    <xf numFmtId="165" fontId="0" fillId="7" borderId="1" xfId="0" applyFont="true" applyBorder="true" applyAlignment="true" applyProtection="false">
      <alignment horizontal="general" vertical="center" textRotation="0" wrapText="false" indent="0" shrinkToFit="false"/>
      <protection locked="true" hidden="false"/>
    </xf>
    <xf numFmtId="165" fontId="4" fillId="7" borderId="4" xfId="0" applyFont="true" applyBorder="true" applyAlignment="true" applyProtection="false">
      <alignment horizontal="left" vertical="center" textRotation="0" wrapText="true" indent="0" shrinkToFit="false"/>
      <protection locked="true" hidden="false"/>
    </xf>
    <xf numFmtId="165" fontId="4" fillId="7" borderId="1" xfId="0" applyFont="true" applyBorder="true" applyAlignment="true" applyProtection="false">
      <alignment horizontal="left" vertical="center" textRotation="0" wrapText="true" indent="0" shrinkToFit="false"/>
      <protection locked="true" hidden="false"/>
    </xf>
    <xf numFmtId="164" fontId="4" fillId="7" borderId="1" xfId="0" applyFont="true" applyBorder="true" applyAlignment="true" applyProtection="false">
      <alignment horizontal="left" vertical="center"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4" fillId="4" borderId="3" xfId="0" applyFont="true" applyBorder="true" applyAlignment="true" applyProtection="false">
      <alignment horizontal="left" vertical="center" textRotation="0" wrapText="true" indent="0" shrinkToFit="false"/>
      <protection locked="true" hidden="false"/>
    </xf>
    <xf numFmtId="165" fontId="4" fillId="6" borderId="0" xfId="0" applyFont="true" applyBorder="true" applyAlignment="true" applyProtection="false">
      <alignment horizontal="left" vertical="center" textRotation="0" wrapText="true" indent="0" shrinkToFit="false"/>
      <protection locked="true" hidden="false"/>
    </xf>
    <xf numFmtId="165" fontId="4" fillId="8"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5" fontId="7" fillId="7" borderId="3" xfId="0" applyFont="true" applyBorder="true" applyAlignment="true" applyProtection="false">
      <alignment horizontal="left" vertical="center" textRotation="0" wrapText="true" indent="0" shrinkToFit="false"/>
      <protection locked="true" hidden="false"/>
    </xf>
    <xf numFmtId="165" fontId="7" fillId="7" borderId="0" xfId="0" applyFont="true" applyBorder="true" applyAlignment="true" applyProtection="false">
      <alignment horizontal="left" vertical="center" textRotation="0" wrapText="true" indent="0" shrinkToFit="false"/>
      <protection locked="true" hidden="false"/>
    </xf>
    <xf numFmtId="164" fontId="4" fillId="7" borderId="1" xfId="0" applyFont="true" applyBorder="true" applyAlignment="true" applyProtection="false">
      <alignment horizontal="general" vertical="center" textRotation="0" wrapText="true" indent="0" shrinkToFit="false"/>
      <protection locked="true" hidden="false"/>
    </xf>
    <xf numFmtId="165" fontId="4" fillId="7" borderId="1" xfId="0" applyFont="true" applyBorder="true" applyAlignment="true" applyProtection="false">
      <alignment horizontal="general" vertical="center" textRotation="0" wrapText="true" indent="0" shrinkToFit="false"/>
      <protection locked="true" hidden="false"/>
    </xf>
    <xf numFmtId="165" fontId="4" fillId="4" borderId="0" xfId="0" applyFont="true" applyBorder="true" applyAlignment="true" applyProtection="false">
      <alignment horizontal="general" vertical="center"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4" fillId="4" borderId="5" xfId="0" applyFont="true" applyBorder="true" applyAlignment="true" applyProtection="false">
      <alignment horizontal="left" vertical="center" textRotation="0" wrapText="true" indent="0" shrinkToFit="false"/>
      <protection locked="true" hidden="false"/>
    </xf>
    <xf numFmtId="165" fontId="4" fillId="9" borderId="1" xfId="0" applyFont="true" applyBorder="true" applyAlignment="true" applyProtection="false">
      <alignment horizontal="left" vertical="center" textRotation="0" wrapText="true" indent="0" shrinkToFit="false"/>
      <protection locked="true" hidden="false"/>
    </xf>
    <xf numFmtId="165" fontId="4" fillId="4" borderId="0" xfId="0" applyFont="true" applyBorder="false" applyAlignment="true" applyProtection="false">
      <alignment horizontal="left" vertical="center" textRotation="0" wrapText="true" indent="0" shrinkToFit="false"/>
      <protection locked="true" hidden="false"/>
    </xf>
    <xf numFmtId="165" fontId="4" fillId="10" borderId="1" xfId="0" applyFont="true" applyBorder="true" applyAlignment="true" applyProtection="false">
      <alignment horizontal="left" vertical="center" textRotation="0" wrapText="true" indent="0" shrinkToFit="false"/>
      <protection locked="true" hidden="false"/>
    </xf>
    <xf numFmtId="165" fontId="7" fillId="7" borderId="1" xfId="0" applyFont="true" applyBorder="true" applyAlignment="true" applyProtection="false">
      <alignment horizontal="left" vertical="center" textRotation="0" wrapText="true" indent="0" shrinkToFit="false"/>
      <protection locked="true" hidden="false"/>
    </xf>
    <xf numFmtId="165" fontId="8" fillId="7" borderId="1" xfId="0" applyFont="true" applyBorder="true" applyAlignment="true" applyProtection="false">
      <alignment horizontal="left" vertical="center" textRotation="0" wrapText="true" indent="0" shrinkToFit="false"/>
      <protection locked="true" hidden="false"/>
    </xf>
    <xf numFmtId="165" fontId="4" fillId="11" borderId="1" xfId="0" applyFont="true" applyBorder="true" applyAlignment="true" applyProtection="false">
      <alignment horizontal="general" vertical="center" textRotation="0" wrapText="true" indent="0" shrinkToFit="false"/>
      <protection locked="true" hidden="false"/>
    </xf>
    <xf numFmtId="165" fontId="4" fillId="12" borderId="1"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general" vertical="center" textRotation="0" wrapText="true" indent="0" shrinkToFit="false"/>
      <protection locked="true" hidden="false"/>
    </xf>
    <xf numFmtId="164" fontId="4" fillId="13" borderId="0" xfId="0" applyFont="true" applyBorder="false" applyAlignment="true" applyProtection="false">
      <alignment horizontal="general" vertical="bottom" textRotation="0" wrapText="true" indent="0" shrinkToFit="false"/>
      <protection locked="true" hidden="false"/>
    </xf>
    <xf numFmtId="165" fontId="7" fillId="4" borderId="1" xfId="0" applyFont="true" applyBorder="true" applyAlignment="true" applyProtection="false">
      <alignment horizontal="left" vertical="center" textRotation="0" wrapText="true" indent="0" shrinkToFit="false"/>
      <protection locked="true" hidden="false"/>
    </xf>
    <xf numFmtId="165" fontId="4" fillId="12" borderId="1" xfId="0" applyFont="true" applyBorder="true" applyAlignment="true" applyProtection="false">
      <alignment horizontal="general" vertical="center" textRotation="0" wrapText="true" indent="0" shrinkToFit="false"/>
      <protection locked="true" hidden="false"/>
    </xf>
    <xf numFmtId="164" fontId="4" fillId="14" borderId="1" xfId="0" applyFont="true" applyBorder="true" applyAlignment="true" applyProtection="false">
      <alignment horizontal="center" vertical="center" textRotation="0" wrapText="true" indent="0" shrinkToFit="false"/>
      <protection locked="true" hidden="false"/>
    </xf>
    <xf numFmtId="165" fontId="4" fillId="14" borderId="1" xfId="0" applyFont="true" applyBorder="true" applyAlignment="true" applyProtection="false">
      <alignment horizontal="left" vertical="center" textRotation="0" wrapText="tru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4" fontId="4" fillId="14" borderId="0" xfId="0" applyFont="true" applyBorder="false" applyAlignment="true" applyProtection="false">
      <alignment horizontal="general" vertical="bottom" textRotation="0" wrapText="tru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5" fontId="4" fillId="11" borderId="1" xfId="0" applyFont="true" applyBorder="true" applyAlignment="true" applyProtection="false">
      <alignment horizontal="left" vertical="center" textRotation="0" wrapText="true" indent="0" shrinkToFit="false"/>
      <protection locked="true" hidden="false"/>
    </xf>
    <xf numFmtId="164" fontId="4" fillId="15" borderId="1" xfId="0" applyFont="true" applyBorder="true" applyAlignment="true" applyProtection="false">
      <alignment horizontal="center" vertical="center" textRotation="0" wrapText="true" indent="0" shrinkToFit="false"/>
      <protection locked="true" hidden="false"/>
    </xf>
    <xf numFmtId="165" fontId="7" fillId="15" borderId="1" xfId="0" applyFont="true" applyBorder="true" applyAlignment="true" applyProtection="false">
      <alignment horizontal="left" vertical="center" textRotation="0" wrapText="true" indent="0" shrinkToFit="false"/>
      <protection locked="true" hidden="false"/>
    </xf>
    <xf numFmtId="165" fontId="8" fillId="15" borderId="1" xfId="0" applyFont="true" applyBorder="true" applyAlignment="true" applyProtection="false">
      <alignment horizontal="left" vertical="center" textRotation="0" wrapText="true" indent="0" shrinkToFit="false"/>
      <protection locked="true" hidden="false"/>
    </xf>
    <xf numFmtId="165" fontId="4" fillId="15" borderId="1" xfId="0" applyFont="true" applyBorder="true" applyAlignment="true" applyProtection="false">
      <alignment horizontal="left" vertical="center" textRotation="0" wrapText="true" indent="0" shrinkToFit="false"/>
      <protection locked="true" hidden="false"/>
    </xf>
    <xf numFmtId="165" fontId="4" fillId="16" borderId="1" xfId="0" applyFont="true" applyBorder="true" applyAlignment="true" applyProtection="false">
      <alignment horizontal="general" vertical="center" textRotation="0" wrapText="true" indent="0" shrinkToFit="false"/>
      <protection locked="true" hidden="false"/>
    </xf>
    <xf numFmtId="165" fontId="4" fillId="15" borderId="1" xfId="0" applyFont="true" applyBorder="true" applyAlignment="true" applyProtection="false">
      <alignment horizontal="general" vertical="center" textRotation="0" wrapText="true" indent="0" shrinkToFit="false"/>
      <protection locked="true" hidden="false"/>
    </xf>
    <xf numFmtId="164" fontId="4" fillId="15"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true" indent="0" shrinkToFit="false"/>
      <protection locked="true" hidden="false"/>
    </xf>
    <xf numFmtId="165" fontId="7" fillId="17" borderId="1" xfId="0" applyFont="true" applyBorder="true" applyAlignment="true" applyProtection="false">
      <alignment horizontal="left" vertical="center" textRotation="0" wrapText="true" indent="0" shrinkToFit="false"/>
      <protection locked="true" hidden="false"/>
    </xf>
    <xf numFmtId="165" fontId="4" fillId="18" borderId="1" xfId="0" applyFont="true" applyBorder="true" applyAlignment="true" applyProtection="false">
      <alignment horizontal="left" vertical="center" textRotation="0" wrapText="true" indent="0" shrinkToFit="false"/>
      <protection locked="true" hidden="false"/>
    </xf>
    <xf numFmtId="164" fontId="4" fillId="19" borderId="1" xfId="0" applyFont="true" applyBorder="true" applyAlignment="true" applyProtection="false">
      <alignment horizontal="center" vertical="center" textRotation="0" wrapText="true" indent="0" shrinkToFit="false"/>
      <protection locked="true" hidden="false"/>
    </xf>
    <xf numFmtId="164" fontId="4" fillId="19" borderId="1" xfId="0" applyFont="true" applyBorder="true" applyAlignment="true" applyProtection="false">
      <alignment horizontal="general" vertical="center" textRotation="0" wrapText="true" indent="0" shrinkToFit="false"/>
      <protection locked="true" hidden="false"/>
    </xf>
    <xf numFmtId="165" fontId="4" fillId="19" borderId="1" xfId="0" applyFont="true" applyBorder="true" applyAlignment="true" applyProtection="false">
      <alignment horizontal="general" vertical="center" textRotation="0" wrapText="true" indent="0" shrinkToFit="false"/>
      <protection locked="true" hidden="false"/>
    </xf>
    <xf numFmtId="165" fontId="4" fillId="19" borderId="1" xfId="0" applyFont="true" applyBorder="true" applyAlignment="true" applyProtection="false">
      <alignment horizontal="left" vertical="center" textRotation="0" wrapText="true" indent="0" shrinkToFit="false"/>
      <protection locked="true" hidden="false"/>
    </xf>
    <xf numFmtId="164" fontId="0" fillId="19" borderId="1" xfId="0" applyFont="true" applyBorder="true" applyAlignment="true" applyProtection="false">
      <alignment horizontal="general" vertical="center" textRotation="0" wrapText="false" indent="0" shrinkToFit="false"/>
      <protection locked="true" hidden="false"/>
    </xf>
    <xf numFmtId="164" fontId="4" fillId="19" borderId="0" xfId="0" applyFont="true" applyBorder="false" applyAlignment="true" applyProtection="false">
      <alignment horizontal="general" vertical="bottom" textRotation="0" wrapText="tru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5" fontId="4" fillId="20" borderId="1" xfId="0" applyFont="true" applyBorder="true" applyAlignment="true" applyProtection="false">
      <alignment horizontal="left"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5" fontId="4" fillId="21" borderId="1" xfId="0" applyFont="true" applyBorder="true" applyAlignment="true" applyProtection="false">
      <alignment horizontal="left" vertical="center" textRotation="0" wrapText="true" indent="0" shrinkToFit="false"/>
      <protection locked="true" hidden="false"/>
    </xf>
    <xf numFmtId="165" fontId="4" fillId="4" borderId="6" xfId="0" applyFont="true" applyBorder="true" applyAlignment="true" applyProtection="false">
      <alignment horizontal="general" vertical="center" textRotation="0" wrapText="true" indent="0" shrinkToFit="false"/>
      <protection locked="true" hidden="false"/>
    </xf>
    <xf numFmtId="164" fontId="4" fillId="7" borderId="7" xfId="0" applyFont="true" applyBorder="true" applyAlignment="true" applyProtection="false">
      <alignment horizontal="center" vertical="center" textRotation="0" wrapText="true" indent="0" shrinkToFit="false"/>
      <protection locked="true" hidden="false"/>
    </xf>
    <xf numFmtId="165" fontId="4" fillId="7" borderId="8" xfId="0" applyFont="true" applyBorder="true" applyAlignment="true" applyProtection="false">
      <alignment horizontal="left" vertical="center" textRotation="0" wrapText="true" indent="0" shrinkToFit="false"/>
      <protection locked="true" hidden="false"/>
    </xf>
    <xf numFmtId="165" fontId="4" fillId="7" borderId="9" xfId="0" applyFont="true" applyBorder="true" applyAlignment="true" applyProtection="false">
      <alignment horizontal="left" vertical="center" textRotation="0" wrapText="true" indent="0" shrinkToFit="false"/>
      <protection locked="true" hidden="false"/>
    </xf>
    <xf numFmtId="165" fontId="4" fillId="7" borderId="10" xfId="0" applyFont="true" applyBorder="true" applyAlignment="true" applyProtection="false">
      <alignment horizontal="left" vertical="center" textRotation="0" wrapText="true" indent="0" shrinkToFit="false"/>
      <protection locked="true" hidden="false"/>
    </xf>
    <xf numFmtId="165" fontId="4" fillId="7" borderId="7" xfId="0" applyFont="true" applyBorder="true" applyAlignment="true" applyProtection="false">
      <alignment horizontal="left" vertical="center" textRotation="0" wrapText="true" indent="0" shrinkToFit="false"/>
      <protection locked="true" hidden="false"/>
    </xf>
    <xf numFmtId="164" fontId="4" fillId="4" borderId="7" xfId="0" applyFont="true" applyBorder="true" applyAlignment="true" applyProtection="false">
      <alignment horizontal="center" vertical="center" textRotation="0" wrapText="true" indent="0" shrinkToFit="false"/>
      <protection locked="true" hidden="false"/>
    </xf>
    <xf numFmtId="165" fontId="4" fillId="4" borderId="8" xfId="0" applyFont="true" applyBorder="true" applyAlignment="true" applyProtection="false">
      <alignment horizontal="left" vertical="center" textRotation="0" wrapText="true" indent="0" shrinkToFit="false"/>
      <protection locked="true" hidden="false"/>
    </xf>
    <xf numFmtId="165" fontId="4" fillId="4" borderId="9" xfId="0" applyFont="true" applyBorder="true" applyAlignment="true" applyProtection="false">
      <alignment horizontal="left" vertical="center" textRotation="0" wrapText="true" indent="0" shrinkToFit="false"/>
      <protection locked="true" hidden="false"/>
    </xf>
    <xf numFmtId="165" fontId="4" fillId="4" borderId="10" xfId="0" applyFont="true" applyBorder="true" applyAlignment="true" applyProtection="false">
      <alignment horizontal="left" vertical="center" textRotation="0" wrapText="true" indent="0" shrinkToFit="false"/>
      <protection locked="true" hidden="false"/>
    </xf>
    <xf numFmtId="165" fontId="4" fillId="4" borderId="7" xfId="0" applyFont="true" applyBorder="true" applyAlignment="true" applyProtection="false">
      <alignment horizontal="left" vertical="center" textRotation="0" wrapText="true" indent="0" shrinkToFit="false"/>
      <protection locked="true" hidden="false"/>
    </xf>
    <xf numFmtId="164" fontId="11" fillId="4" borderId="7" xfId="0" applyFont="true" applyBorder="true" applyAlignment="true" applyProtection="false">
      <alignment horizontal="center" vertical="center" textRotation="0" wrapText="true" indent="0" shrinkToFit="false"/>
      <protection locked="true" hidden="false"/>
    </xf>
    <xf numFmtId="165" fontId="11" fillId="4" borderId="8"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5" fontId="11" fillId="4" borderId="8" xfId="0" applyFont="true" applyBorder="true" applyAlignment="true" applyProtection="false">
      <alignment horizontal="left" vertical="center" textRotation="0" wrapText="true" indent="0" shrinkToFit="false"/>
      <protection locked="true" hidden="false"/>
    </xf>
    <xf numFmtId="164" fontId="4" fillId="15" borderId="7" xfId="0" applyFont="true" applyBorder="true" applyAlignment="true" applyProtection="false">
      <alignment horizontal="left" vertical="center" textRotation="0" wrapText="true" indent="0" shrinkToFit="false"/>
      <protection locked="true" hidden="false"/>
    </xf>
    <xf numFmtId="165" fontId="4" fillId="22" borderId="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15" borderId="7" xfId="0" applyFont="true" applyBorder="true" applyAlignment="true" applyProtection="false">
      <alignment horizontal="center" vertical="center" textRotation="0" wrapText="true" indent="0" shrinkToFit="false"/>
      <protection locked="true" hidden="false"/>
    </xf>
    <xf numFmtId="165" fontId="7" fillId="15" borderId="8" xfId="0" applyFont="true" applyBorder="true" applyAlignment="true" applyProtection="false">
      <alignment horizontal="left" vertical="center" textRotation="0" wrapText="true" indent="0" shrinkToFit="false"/>
      <protection locked="true" hidden="false"/>
    </xf>
    <xf numFmtId="165" fontId="8" fillId="15" borderId="8" xfId="0" applyFont="true" applyBorder="true" applyAlignment="true" applyProtection="false">
      <alignment horizontal="left" vertical="center" textRotation="0" wrapText="true" indent="0" shrinkToFit="false"/>
      <protection locked="true" hidden="false"/>
    </xf>
    <xf numFmtId="165" fontId="4" fillId="15" borderId="8" xfId="0" applyFont="true" applyBorder="true" applyAlignment="true" applyProtection="false">
      <alignment horizontal="left" vertical="center" textRotation="0" wrapText="true" indent="0" shrinkToFit="false"/>
      <protection locked="true" hidden="false"/>
    </xf>
    <xf numFmtId="165" fontId="4" fillId="15" borderId="9" xfId="0" applyFont="true" applyBorder="true" applyAlignment="true" applyProtection="false">
      <alignment horizontal="left" vertical="center" textRotation="0" wrapText="true" indent="0" shrinkToFit="false"/>
      <protection locked="true" hidden="false"/>
    </xf>
    <xf numFmtId="165" fontId="4" fillId="15" borderId="10" xfId="0" applyFont="true" applyBorder="true" applyAlignment="true" applyProtection="false">
      <alignment horizontal="left" vertical="center" textRotation="0" wrapText="true" indent="0" shrinkToFit="false"/>
      <protection locked="true" hidden="false"/>
    </xf>
    <xf numFmtId="165" fontId="4" fillId="15" borderId="7" xfId="0" applyFont="true" applyBorder="true" applyAlignment="true" applyProtection="false">
      <alignment horizontal="general" vertical="center" textRotation="0" wrapText="true" indent="0" shrinkToFit="false"/>
      <protection locked="true" hidden="false"/>
    </xf>
    <xf numFmtId="164" fontId="4" fillId="15" borderId="10" xfId="0" applyFont="true" applyBorder="true" applyAlignment="true" applyProtection="false">
      <alignment horizontal="general" vertical="center" textRotation="0" wrapText="true" indent="0" shrinkToFit="false"/>
      <protection locked="true" hidden="false"/>
    </xf>
    <xf numFmtId="165" fontId="4" fillId="23"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4" borderId="8" xfId="0" applyFont="true" applyBorder="true" applyAlignment="true" applyProtection="false">
      <alignment horizontal="general" vertical="center" textRotation="0" wrapText="true" indent="0" shrinkToFit="false"/>
      <protection locked="true" hidden="false"/>
    </xf>
    <xf numFmtId="165" fontId="4" fillId="4" borderId="8" xfId="0" applyFont="true" applyBorder="true" applyAlignment="true" applyProtection="false">
      <alignment horizontal="general" vertical="center" textRotation="0" wrapText="true" indent="0" shrinkToFit="false"/>
      <protection locked="true" hidden="false"/>
    </xf>
    <xf numFmtId="165" fontId="4" fillId="23" borderId="1" xfId="0" applyFont="true" applyBorder="true" applyAlignment="true" applyProtection="false">
      <alignment horizontal="general" vertical="center" textRotation="0" wrapText="true" indent="0" shrinkToFit="false"/>
      <protection locked="true" hidden="false"/>
    </xf>
    <xf numFmtId="165" fontId="4" fillId="4" borderId="7" xfId="0" applyFont="true" applyBorder="true" applyAlignment="true" applyProtection="false">
      <alignment horizontal="general" vertical="center" textRotation="0" wrapText="true" indent="0" shrinkToFit="false"/>
      <protection locked="true" hidden="false"/>
    </xf>
    <xf numFmtId="164" fontId="4" fillId="4" borderId="10" xfId="0" applyFont="true" applyBorder="true" applyAlignment="true" applyProtection="false">
      <alignment horizontal="general" vertical="center" textRotation="0" wrapText="true" indent="0" shrinkToFit="false"/>
      <protection locked="true" hidden="false"/>
    </xf>
    <xf numFmtId="165" fontId="4" fillId="4" borderId="11" xfId="0" applyFont="true" applyBorder="true" applyAlignment="true" applyProtection="false">
      <alignment horizontal="left" vertical="center"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14" fillId="4" borderId="1" xfId="0" applyFont="true" applyBorder="true" applyAlignment="true" applyProtection="false">
      <alignment horizontal="left" vertical="center" textRotation="0" wrapText="true" indent="0" shrinkToFit="false"/>
      <protection locked="true" hidden="false"/>
    </xf>
    <xf numFmtId="165" fontId="4" fillId="24"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left" vertical="center"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5" fontId="9" fillId="0" borderId="0" xfId="0" applyFont="true" applyBorder="true" applyAlignment="true" applyProtection="false">
      <alignment horizontal="left" vertical="center" textRotation="0" wrapText="true" indent="0" shrinkToFit="false"/>
      <protection locked="true" hidden="false"/>
    </xf>
    <xf numFmtId="164" fontId="4" fillId="25" borderId="0" xfId="0" applyFont="true" applyBorder="false" applyAlignment="true" applyProtection="false">
      <alignment horizontal="general" vertical="bottom" textRotation="0" wrapText="true" indent="0" shrinkToFit="false"/>
      <protection locked="true" hidden="false"/>
    </xf>
    <xf numFmtId="164" fontId="4" fillId="26" borderId="1" xfId="0" applyFont="true" applyBorder="true" applyAlignment="true" applyProtection="false">
      <alignment horizontal="center" vertical="center" textRotation="0" wrapText="true" indent="0" shrinkToFit="false"/>
      <protection locked="true" hidden="false"/>
    </xf>
    <xf numFmtId="165" fontId="4" fillId="26" borderId="1" xfId="0" applyFont="true" applyBorder="true" applyAlignment="true" applyProtection="false">
      <alignment horizontal="left" vertical="center" textRotation="0" wrapText="true" indent="0" shrinkToFit="false"/>
      <protection locked="true" hidden="false"/>
    </xf>
    <xf numFmtId="164" fontId="4" fillId="26" borderId="1" xfId="0" applyFont="true" applyBorder="true" applyAlignment="true" applyProtection="false">
      <alignment horizontal="left" vertical="center" textRotation="0" wrapText="true" indent="0" shrinkToFit="false"/>
      <protection locked="true" hidden="false"/>
    </xf>
    <xf numFmtId="164" fontId="0" fillId="26" borderId="1" xfId="0" applyFont="true" applyBorder="true" applyAlignment="true" applyProtection="false">
      <alignment horizontal="general" vertical="center" textRotation="0" wrapText="false" indent="0" shrinkToFit="false"/>
      <protection locked="true" hidden="false"/>
    </xf>
    <xf numFmtId="164" fontId="4" fillId="26" borderId="0" xfId="0" applyFont="true" applyBorder="false" applyAlignment="true" applyProtection="false">
      <alignment horizontal="general" vertical="bottom" textRotation="0" wrapText="true" indent="0" shrinkToFit="false"/>
      <protection locked="true" hidden="false"/>
    </xf>
    <xf numFmtId="164" fontId="0" fillId="26"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5" fontId="4" fillId="27" borderId="1" xfId="0" applyFont="true" applyBorder="true" applyAlignment="true" applyProtection="false">
      <alignment horizontal="left" vertical="center" textRotation="0" wrapText="true" indent="0" shrinkToFit="false"/>
      <protection locked="true" hidden="false"/>
    </xf>
    <xf numFmtId="164" fontId="4" fillId="24" borderId="0" xfId="0" applyFont="true" applyBorder="false" applyAlignment="true" applyProtection="false">
      <alignment horizontal="general" vertical="bottom" textRotation="0" wrapText="true" indent="0" shrinkToFit="false"/>
      <protection locked="true" hidden="false"/>
    </xf>
    <xf numFmtId="164" fontId="4" fillId="24"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5" fontId="4" fillId="12" borderId="2"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left" vertical="center" textRotation="0" wrapText="tru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4" fontId="4" fillId="2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5" fontId="4" fillId="4" borderId="0" xfId="0" applyFont="true" applyBorder="false" applyAlignment="true" applyProtection="false">
      <alignment horizontal="general" vertical="center" textRotation="0" wrapText="true" indent="0" shrinkToFit="false"/>
      <protection locked="true" hidden="false"/>
    </xf>
    <xf numFmtId="165" fontId="4" fillId="12" borderId="0" xfId="0" applyFont="true" applyBorder="fals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4" fillId="27" borderId="0" xfId="0" applyFont="true" applyBorder="false" applyAlignment="true" applyProtection="false">
      <alignment horizontal="general" vertical="bottom" textRotation="0" wrapText="true" indent="0" shrinkToFit="false"/>
      <protection locked="true" hidden="false"/>
    </xf>
    <xf numFmtId="164" fontId="4" fillId="4" borderId="5" xfId="0" applyFont="true" applyBorder="true" applyAlignment="true" applyProtection="false">
      <alignment horizontal="center" vertical="center" textRotation="0" wrapText="true" indent="0" shrinkToFit="false"/>
      <protection locked="true" hidden="false"/>
    </xf>
    <xf numFmtId="165" fontId="4" fillId="16" borderId="5" xfId="0" applyFont="true" applyBorder="true" applyAlignment="true" applyProtection="false">
      <alignment horizontal="general" vertical="center" textRotation="0" wrapText="true" indent="0" shrinkToFit="false"/>
      <protection locked="true" hidden="false"/>
    </xf>
    <xf numFmtId="165" fontId="4" fillId="12" borderId="5" xfId="0" applyFont="true" applyBorder="true" applyAlignment="true" applyProtection="false">
      <alignment horizontal="left" vertical="center" textRotation="0" wrapText="true" indent="0" shrinkToFit="false"/>
      <protection locked="true" hidden="false"/>
    </xf>
    <xf numFmtId="164" fontId="4" fillId="4" borderId="5" xfId="0" applyFont="true" applyBorder="true" applyAlignment="true" applyProtection="false">
      <alignment horizontal="left" vertical="center" textRotation="0" wrapText="true" indent="0" shrinkToFit="false"/>
      <protection locked="true" hidden="false"/>
    </xf>
    <xf numFmtId="164" fontId="0" fillId="4" borderId="5" xfId="0" applyFont="true" applyBorder="true" applyAlignment="true" applyProtection="false">
      <alignment horizontal="general" vertical="center" textRotation="0" wrapText="false" indent="0" shrinkToFit="false"/>
      <protection locked="true" hidden="false"/>
    </xf>
    <xf numFmtId="165" fontId="4" fillId="0" borderId="5" xfId="0" applyFont="true" applyBorder="true" applyAlignment="true" applyProtection="false">
      <alignment horizontal="left" vertical="center" textRotation="0" wrapText="true" indent="0" shrinkToFit="false"/>
      <protection locked="true" hidden="false"/>
    </xf>
    <xf numFmtId="164" fontId="4" fillId="4" borderId="13" xfId="0" applyFont="true" applyBorder="true" applyAlignment="true" applyProtection="false">
      <alignment horizontal="center" vertical="center" textRotation="0" wrapText="true" indent="0" shrinkToFit="false"/>
      <protection locked="true" hidden="false"/>
    </xf>
    <xf numFmtId="165" fontId="4" fillId="4" borderId="13" xfId="0" applyFont="true" applyBorder="true" applyAlignment="true" applyProtection="false">
      <alignment horizontal="left" vertical="center" textRotation="0" wrapText="true" indent="0" shrinkToFit="false"/>
      <protection locked="true" hidden="false"/>
    </xf>
    <xf numFmtId="165" fontId="4" fillId="4" borderId="13" xfId="0" applyFont="true" applyBorder="true" applyAlignment="true" applyProtection="false">
      <alignment horizontal="general" vertical="center" textRotation="0" wrapText="true" indent="0" shrinkToFit="false"/>
      <protection locked="true" hidden="false"/>
    </xf>
    <xf numFmtId="165" fontId="4" fillId="12" borderId="13" xfId="0" applyFont="true" applyBorder="true" applyAlignment="true" applyProtection="false">
      <alignment horizontal="left" vertical="center" textRotation="0" wrapText="true" indent="0" shrinkToFit="false"/>
      <protection locked="true" hidden="false"/>
    </xf>
    <xf numFmtId="164" fontId="4" fillId="4" borderId="13" xfId="0" applyFont="true" applyBorder="true" applyAlignment="true" applyProtection="false">
      <alignment horizontal="left" vertical="center" textRotation="0" wrapText="true" indent="0" shrinkToFit="false"/>
      <protection locked="true" hidden="false"/>
    </xf>
    <xf numFmtId="164" fontId="0" fillId="4" borderId="13" xfId="0" applyFont="true" applyBorder="true" applyAlignment="true" applyProtection="false">
      <alignment horizontal="general" vertical="center" textRotation="0" wrapText="fals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15" fillId="26"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5" fontId="17" fillId="4" borderId="1" xfId="0" applyFont="true" applyBorder="true" applyAlignment="true" applyProtection="false">
      <alignment horizontal="left" vertical="center" textRotation="0" wrapText="true" indent="0" shrinkToFit="false"/>
      <protection locked="true" hidden="false"/>
    </xf>
    <xf numFmtId="165" fontId="4" fillId="28" borderId="1" xfId="0" applyFont="true" applyBorder="true" applyAlignment="true" applyProtection="false">
      <alignment horizontal="general" vertical="center"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5" fontId="4" fillId="0" borderId="2" xfId="0" applyFont="true" applyBorder="true" applyAlignment="true" applyProtection="false">
      <alignment horizontal="left" vertical="center" textRotation="0" wrapText="true" indent="0" shrinkToFit="false"/>
      <protection locked="true" hidden="false"/>
    </xf>
    <xf numFmtId="165" fontId="17" fillId="4" borderId="13" xfId="0" applyFont="true" applyBorder="true" applyAlignment="true" applyProtection="false">
      <alignment horizontal="left" vertical="center" textRotation="0" wrapText="true" indent="0" shrinkToFit="false"/>
      <protection locked="true" hidden="false"/>
    </xf>
    <xf numFmtId="165" fontId="4" fillId="28" borderId="13" xfId="0" applyFont="true" applyBorder="true" applyAlignment="true" applyProtection="false">
      <alignment horizontal="general" vertical="center" textRotation="0" wrapText="true" indent="0" shrinkToFit="false"/>
      <protection locked="true" hidden="false"/>
    </xf>
    <xf numFmtId="165" fontId="18" fillId="0" borderId="12" xfId="0" applyFont="true" applyBorder="true" applyAlignment="true" applyProtection="false">
      <alignment horizontal="general" vertical="bottom" textRotation="0" wrapText="true" indent="0" shrinkToFit="false"/>
      <protection locked="true" hidden="false"/>
    </xf>
    <xf numFmtId="164" fontId="11" fillId="4" borderId="5" xfId="0" applyFont="true" applyBorder="true" applyAlignment="true" applyProtection="false">
      <alignment horizontal="center" vertical="center" textRotation="0" wrapText="true" indent="0" shrinkToFit="false"/>
      <protection locked="true" hidden="false"/>
    </xf>
    <xf numFmtId="165" fontId="4" fillId="4" borderId="5" xfId="0" applyFont="true" applyBorder="true" applyAlignment="true" applyProtection="false">
      <alignment horizontal="general" vertical="center" textRotation="0" wrapText="true" indent="0" shrinkToFit="false"/>
      <protection locked="true" hidden="false"/>
    </xf>
    <xf numFmtId="165" fontId="4" fillId="21" borderId="5" xfId="0" applyFont="true" applyBorder="true" applyAlignment="true" applyProtection="false">
      <alignment horizontal="left" vertical="center" textRotation="0" wrapText="true" indent="0" shrinkToFit="false"/>
      <protection locked="true" hidden="false"/>
    </xf>
    <xf numFmtId="165" fontId="4" fillId="27" borderId="5"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4" borderId="8" xfId="0" applyFont="true" applyBorder="true" applyAlignment="true" applyProtection="false">
      <alignment horizontal="general" vertical="center" textRotation="0" wrapText="true" indent="0" shrinkToFit="false"/>
      <protection locked="true" hidden="false"/>
    </xf>
    <xf numFmtId="165" fontId="9" fillId="4" borderId="8"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5" fillId="27" borderId="0" xfId="0" applyFont="tru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4" fontId="13" fillId="2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general" vertical="bottom" textRotation="0" wrapText="false" indent="0" shrinkToFit="false"/>
      <protection locked="true" hidden="false"/>
    </xf>
    <xf numFmtId="165" fontId="4" fillId="27" borderId="10" xfId="0" applyFont="true" applyBorder="true" applyAlignment="true" applyProtection="false">
      <alignment horizontal="left" vertical="center" textRotation="0" wrapText="true" indent="0" shrinkToFit="false"/>
      <protection locked="true" hidden="false"/>
    </xf>
    <xf numFmtId="164" fontId="10" fillId="27" borderId="0" xfId="0" applyFont="true" applyBorder="false" applyAlignment="true" applyProtection="false">
      <alignment horizontal="general" vertical="bottom" textRotation="0" wrapText="true" indent="0" shrinkToFit="false"/>
      <protection locked="true" hidden="false"/>
    </xf>
    <xf numFmtId="164" fontId="17" fillId="4" borderId="8"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5" fontId="7" fillId="0" borderId="8" xfId="0" applyFont="true" applyBorder="true" applyAlignment="true" applyProtection="false">
      <alignment horizontal="left" vertical="center" textRotation="0" wrapText="true" indent="0" shrinkToFit="false"/>
      <protection locked="true" hidden="false"/>
    </xf>
    <xf numFmtId="165" fontId="9" fillId="0" borderId="8" xfId="0" applyFont="true" applyBorder="true" applyAlignment="true" applyProtection="false">
      <alignment horizontal="left" vertical="center" textRotation="0" wrapText="true" indent="0" shrinkToFit="false"/>
      <protection locked="true" hidden="false"/>
    </xf>
    <xf numFmtId="165" fontId="4" fillId="0" borderId="10" xfId="0" applyFont="true" applyBorder="true" applyAlignment="true" applyProtection="false">
      <alignment horizontal="left" vertical="center" textRotation="0" wrapText="true" indent="0" shrinkToFit="false"/>
      <protection locked="true" hidden="false"/>
    </xf>
    <xf numFmtId="165" fontId="4" fillId="0" borderId="7" xfId="0" applyFont="true" applyBorder="true" applyAlignment="true" applyProtection="false">
      <alignment horizontal="general" vertical="center" textRotation="0" wrapText="true" indent="0" shrinkToFit="false"/>
      <protection locked="true" hidden="false"/>
    </xf>
    <xf numFmtId="164" fontId="4" fillId="0" borderId="10"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5" fontId="4" fillId="29" borderId="1" xfId="0" applyFont="true" applyBorder="true" applyAlignment="true" applyProtection="false">
      <alignment horizontal="left" vertical="center" textRotation="0" wrapText="true" indent="0" shrinkToFit="false"/>
      <protection locked="true" hidden="false"/>
    </xf>
    <xf numFmtId="165" fontId="15" fillId="2" borderId="14" xfId="0" applyFont="true" applyBorder="true" applyAlignment="true" applyProtection="false">
      <alignment horizontal="center" vertical="center" textRotation="0" wrapText="true" indent="0" shrinkToFit="false"/>
      <protection locked="true" hidden="false"/>
    </xf>
    <xf numFmtId="165" fontId="19" fillId="2" borderId="14" xfId="0" applyFont="true" applyBorder="true" applyAlignment="true" applyProtection="false">
      <alignment horizontal="center" vertical="center" textRotation="0" wrapText="true" indent="0" shrinkToFit="false"/>
      <protection locked="true" hidden="false"/>
    </xf>
    <xf numFmtId="164" fontId="19" fillId="3" borderId="14" xfId="0" applyFont="true" applyBorder="true" applyAlignment="true" applyProtection="false">
      <alignment horizontal="center" vertical="center" textRotation="0" wrapText="true" indent="0" shrinkToFit="false"/>
      <protection locked="true" hidden="false"/>
    </xf>
    <xf numFmtId="164" fontId="19" fillId="3" borderId="14" xfId="0" applyFont="true" applyBorder="true" applyAlignment="true" applyProtection="false">
      <alignment horizontal="general" vertical="center" textRotation="0" wrapText="true" indent="0" shrinkToFit="false"/>
      <protection locked="true" hidden="false"/>
    </xf>
    <xf numFmtId="164" fontId="15" fillId="28" borderId="14" xfId="0" applyFont="true" applyBorder="true" applyAlignment="true" applyProtection="false">
      <alignment horizontal="center" vertical="center" textRotation="0" wrapText="true" indent="0" shrinkToFit="false"/>
      <protection locked="true" hidden="false"/>
    </xf>
    <xf numFmtId="164" fontId="19" fillId="28" borderId="14" xfId="0" applyFont="true" applyBorder="true" applyAlignment="true" applyProtection="false">
      <alignment horizontal="center" vertical="center" textRotation="0" wrapText="true" indent="0" shrinkToFit="false"/>
      <protection locked="true" hidden="false"/>
    </xf>
    <xf numFmtId="164" fontId="19" fillId="28" borderId="14" xfId="0" applyFont="true" applyBorder="true" applyAlignment="true" applyProtection="false">
      <alignment horizontal="left" vertical="center" textRotation="0" wrapText="true" indent="0" shrinkToFit="false"/>
      <protection locked="true" hidden="false"/>
    </xf>
    <xf numFmtId="164" fontId="15" fillId="28" borderId="14" xfId="0" applyFont="true" applyBorder="true" applyAlignment="true" applyProtection="false">
      <alignment horizontal="general" vertical="center" textRotation="0" wrapText="true" indent="0" shrinkToFit="false"/>
      <protection locked="true" hidden="false"/>
    </xf>
    <xf numFmtId="165" fontId="15" fillId="28" borderId="14" xfId="0" applyFont="true" applyBorder="true" applyAlignment="true" applyProtection="false">
      <alignment horizontal="left" vertical="center" textRotation="0" wrapText="true" indent="0" shrinkToFit="false"/>
      <protection locked="true" hidden="false"/>
    </xf>
    <xf numFmtId="165" fontId="15" fillId="28" borderId="14" xfId="0" applyFont="true" applyBorder="true" applyAlignment="true" applyProtection="false">
      <alignment horizontal="general" vertical="center" textRotation="0" wrapText="true" indent="0" shrinkToFit="false"/>
      <protection locked="true" hidden="false"/>
    </xf>
    <xf numFmtId="164" fontId="15" fillId="28" borderId="14" xfId="0" applyFont="true" applyBorder="true" applyAlignment="true" applyProtection="false">
      <alignment horizontal="left" vertical="center" textRotation="0" wrapText="true" indent="0" shrinkToFit="false"/>
      <protection locked="true" hidden="false"/>
    </xf>
    <xf numFmtId="164" fontId="12" fillId="28" borderId="0" xfId="0" applyFont="true" applyBorder="false" applyAlignment="false" applyProtection="false">
      <alignment horizontal="general" vertical="bottom" textRotation="0" wrapText="false" indent="0" shrinkToFit="false"/>
      <protection locked="true" hidden="false"/>
    </xf>
    <xf numFmtId="164" fontId="15" fillId="4" borderId="14" xfId="0" applyFont="true" applyBorder="true" applyAlignment="true" applyProtection="false">
      <alignment horizontal="center" vertical="center" textRotation="0" wrapText="true" indent="0" shrinkToFit="false"/>
      <protection locked="true" hidden="false"/>
    </xf>
    <xf numFmtId="165" fontId="15" fillId="4" borderId="14" xfId="0" applyFont="true" applyBorder="true" applyAlignment="true" applyProtection="false">
      <alignment horizontal="general" vertical="center" textRotation="0" wrapText="true" indent="0" shrinkToFit="false"/>
      <protection locked="true" hidden="false"/>
    </xf>
    <xf numFmtId="164" fontId="15" fillId="0" borderId="14" xfId="0" applyFont="true" applyBorder="true" applyAlignment="true" applyProtection="false">
      <alignment horizontal="left" vertical="center" textRotation="0" wrapText="true" indent="0" shrinkToFit="false"/>
      <protection locked="true" hidden="false"/>
    </xf>
    <xf numFmtId="165" fontId="15" fillId="0" borderId="14" xfId="0" applyFont="true" applyBorder="true" applyAlignment="true" applyProtection="false">
      <alignment horizontal="general" vertical="center" textRotation="0" wrapText="true" indent="0" shrinkToFit="false"/>
      <protection locked="true" hidden="false"/>
    </xf>
    <xf numFmtId="164" fontId="15" fillId="0" borderId="14" xfId="0" applyFont="true" applyBorder="true" applyAlignment="true" applyProtection="false">
      <alignment horizontal="general" vertical="center" textRotation="0" wrapText="true" indent="0" shrinkToFit="false"/>
      <protection locked="true" hidden="false"/>
    </xf>
    <xf numFmtId="165" fontId="15" fillId="0" borderId="14" xfId="0" applyFont="true" applyBorder="true" applyAlignment="true" applyProtection="false">
      <alignment horizontal="left" vertical="center" textRotation="0" wrapText="true" indent="0" shrinkToFit="false"/>
      <protection locked="true" hidden="false"/>
    </xf>
    <xf numFmtId="165" fontId="15" fillId="4" borderId="14" xfId="0" applyFont="true" applyBorder="true" applyAlignment="true" applyProtection="false">
      <alignment horizontal="left" vertical="center" textRotation="0" wrapText="true" indent="0" shrinkToFit="false"/>
      <protection locked="true" hidden="false"/>
    </xf>
    <xf numFmtId="164" fontId="15" fillId="4" borderId="14" xfId="0" applyFont="true" applyBorder="true" applyAlignment="true" applyProtection="false">
      <alignment horizontal="left" vertical="center" textRotation="0" wrapText="true" indent="0" shrinkToFit="false"/>
      <protection locked="true" hidden="false"/>
    </xf>
    <xf numFmtId="164" fontId="15" fillId="4" borderId="14" xfId="0" applyFont="true" applyBorder="true" applyAlignment="true" applyProtection="false">
      <alignment horizontal="general" vertical="center" textRotation="0" wrapText="true" indent="0" shrinkToFit="false"/>
      <protection locked="true" hidden="false"/>
    </xf>
    <xf numFmtId="165" fontId="15" fillId="4" borderId="0" xfId="0" applyFont="true" applyBorder="false" applyAlignment="true" applyProtection="false">
      <alignment horizontal="left" vertical="bottom" textRotation="0" wrapText="true" indent="0" shrinkToFit="false"/>
      <protection locked="true" hidden="false"/>
    </xf>
    <xf numFmtId="164" fontId="15" fillId="25" borderId="14" xfId="0" applyFont="true" applyBorder="true" applyAlignment="true" applyProtection="false">
      <alignment horizontal="general" vertical="center" textRotation="0" wrapText="true" indent="0" shrinkToFit="false"/>
      <protection locked="true" hidden="false"/>
    </xf>
    <xf numFmtId="165" fontId="20" fillId="0" borderId="14" xfId="0" applyFont="true" applyBorder="true" applyAlignment="true" applyProtection="false">
      <alignment horizontal="left"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21" fillId="0" borderId="14" xfId="0" applyFont="true" applyBorder="true" applyAlignment="true" applyProtection="false">
      <alignment horizontal="general" vertical="center" textRotation="0" wrapText="true" indent="0" shrinkToFit="false"/>
      <protection locked="true" hidden="false"/>
    </xf>
    <xf numFmtId="164" fontId="20" fillId="4" borderId="14" xfId="0" applyFont="true" applyBorder="true" applyAlignment="true" applyProtection="false">
      <alignment horizontal="general" vertical="center" textRotation="0" wrapText="true" indent="0" shrinkToFit="false"/>
      <protection locked="true" hidden="false"/>
    </xf>
    <xf numFmtId="164" fontId="15" fillId="30" borderId="14" xfId="0" applyFont="true" applyBorder="true" applyAlignment="true" applyProtection="false">
      <alignment horizontal="general" vertical="center" textRotation="0" wrapText="true" indent="0" shrinkToFit="false"/>
      <protection locked="true" hidden="false"/>
    </xf>
    <xf numFmtId="164" fontId="15" fillId="24" borderId="14" xfId="0" applyFont="true" applyBorder="true" applyAlignment="true" applyProtection="false">
      <alignment horizontal="center" vertical="center" textRotation="0" wrapText="true" indent="0" shrinkToFit="false"/>
      <protection locked="true" hidden="false"/>
    </xf>
    <xf numFmtId="165" fontId="22" fillId="4" borderId="14" xfId="0" applyFont="true" applyBorder="true" applyAlignment="true" applyProtection="false">
      <alignment horizontal="left" vertical="center" textRotation="0" wrapText="true" indent="0" shrinkToFit="false"/>
      <protection locked="true" hidden="false"/>
    </xf>
    <xf numFmtId="165" fontId="23" fillId="0" borderId="14" xfId="0" applyFont="true" applyBorder="true" applyAlignment="true" applyProtection="false">
      <alignment horizontal="general" vertical="center" textRotation="0" wrapText="true" indent="0" shrinkToFit="false"/>
      <protection locked="true" hidden="false"/>
    </xf>
    <xf numFmtId="164" fontId="15" fillId="15" borderId="14" xfId="0" applyFont="true" applyBorder="true" applyAlignment="true" applyProtection="false">
      <alignment horizontal="general" vertical="center" textRotation="0" wrapText="true" indent="0" shrinkToFit="false"/>
      <protection locked="true" hidden="false"/>
    </xf>
    <xf numFmtId="165" fontId="22" fillId="15" borderId="14" xfId="0" applyFont="true" applyBorder="true" applyAlignment="true" applyProtection="false">
      <alignment horizontal="left" vertical="center" textRotation="0" wrapText="true" indent="0" shrinkToFit="false"/>
      <protection locked="true" hidden="false"/>
    </xf>
    <xf numFmtId="164" fontId="15" fillId="27" borderId="14" xfId="0" applyFont="true" applyBorder="true" applyAlignment="true" applyProtection="false">
      <alignment horizontal="general"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3" fillId="0" borderId="14"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64" fontId="15" fillId="4" borderId="14" xfId="0" applyFont="true" applyBorder="true" applyAlignment="true" applyProtection="false">
      <alignment horizontal="center" vertical="bottom" textRotation="0" wrapText="true" indent="0" shrinkToFit="false"/>
      <protection locked="true" hidden="false"/>
    </xf>
    <xf numFmtId="164" fontId="15" fillId="4" borderId="15" xfId="0" applyFont="true" applyBorder="true" applyAlignment="true" applyProtection="false">
      <alignment horizontal="center" vertical="bottom" textRotation="0" wrapText="true" indent="0" shrinkToFit="false"/>
      <protection locked="true" hidden="false"/>
    </xf>
    <xf numFmtId="165" fontId="15" fillId="4" borderId="15" xfId="0" applyFont="true" applyBorder="true" applyAlignment="true" applyProtection="false">
      <alignment horizontal="left" vertical="bottom" textRotation="0" wrapText="true" indent="0" shrinkToFit="false"/>
      <protection locked="true" hidden="false"/>
    </xf>
    <xf numFmtId="164" fontId="15" fillId="4" borderId="15" xfId="0" applyFont="true" applyBorder="true" applyAlignment="true" applyProtection="false">
      <alignment horizontal="general" vertical="bottom" textRotation="0" wrapText="true" indent="0" shrinkToFit="false"/>
      <protection locked="true" hidden="false"/>
    </xf>
    <xf numFmtId="165" fontId="15" fillId="4" borderId="15" xfId="0" applyFont="true" applyBorder="true" applyAlignment="true" applyProtection="false">
      <alignment horizontal="general" vertical="bottom" textRotation="0" wrapText="true" indent="0" shrinkToFit="false"/>
      <protection locked="true" hidden="false"/>
    </xf>
    <xf numFmtId="165" fontId="20" fillId="4" borderId="15" xfId="0" applyFont="true" applyBorder="true" applyAlignment="true" applyProtection="false">
      <alignment horizontal="general" vertical="bottom" textRotation="0" wrapText="false" indent="0" shrinkToFit="false"/>
      <protection locked="true" hidden="false"/>
    </xf>
    <xf numFmtId="164" fontId="20" fillId="4" borderId="15" xfId="0" applyFont="true" applyBorder="true" applyAlignment="true" applyProtection="false">
      <alignment horizontal="general" vertical="bottom" textRotation="0" wrapText="fals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10" fillId="4" borderId="14" xfId="0" applyFont="true" applyBorder="true" applyAlignment="true" applyProtection="false">
      <alignment horizontal="general" vertical="center" textRotation="0" wrapText="true" indent="0" shrinkToFit="false"/>
      <protection locked="true" hidden="false"/>
    </xf>
    <xf numFmtId="165" fontId="20" fillId="4" borderId="14" xfId="0" applyFont="true" applyBorder="true" applyAlignment="true" applyProtection="false">
      <alignment horizontal="left" vertical="center" textRotation="0" wrapText="true" indent="0" shrinkToFit="false"/>
      <protection locked="true" hidden="false"/>
    </xf>
    <xf numFmtId="164" fontId="15" fillId="0" borderId="14" xfId="0" applyFont="true" applyBorder="true" applyAlignment="true" applyProtection="false">
      <alignment horizontal="general" vertical="bottom" textRotation="0" wrapText="true" indent="0" shrinkToFit="false"/>
      <protection locked="true" hidden="false"/>
    </xf>
    <xf numFmtId="164" fontId="15" fillId="31" borderId="1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15" fillId="4" borderId="14"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4" fillId="0" borderId="14"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5" fontId="6" fillId="4" borderId="13" xfId="0" applyFont="true" applyBorder="true" applyAlignment="true" applyProtection="false">
      <alignment horizontal="center" vertical="center" textRotation="0" wrapText="false" indent="0" shrinkToFit="false"/>
      <protection locked="true" hidden="false"/>
    </xf>
    <xf numFmtId="165" fontId="6" fillId="4" borderId="13"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4" borderId="16" xfId="0" applyFont="true" applyBorder="true" applyAlignment="true" applyProtection="false">
      <alignment horizontal="center" vertical="center" textRotation="0" wrapText="false" indent="0" shrinkToFit="false"/>
      <protection locked="true" hidden="false"/>
    </xf>
    <xf numFmtId="165" fontId="0" fillId="32" borderId="17"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center" vertical="center" textRotation="0" wrapText="false" indent="0" shrinkToFit="false"/>
      <protection locked="true" hidden="false"/>
    </xf>
    <xf numFmtId="165" fontId="0" fillId="32" borderId="0" xfId="0" applyFont="true" applyBorder="true" applyAlignment="true" applyProtection="false">
      <alignment horizontal="left" vertical="center" textRotation="0" wrapText="true" indent="0" shrinkToFit="false"/>
      <protection locked="true" hidden="false"/>
    </xf>
    <xf numFmtId="165" fontId="0" fillId="32" borderId="1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6" fillId="33" borderId="0" xfId="0" applyFont="true" applyBorder="true" applyAlignment="true" applyProtection="false">
      <alignment horizontal="center" vertical="bottom" textRotation="0" wrapText="true" indent="0" shrinkToFit="false"/>
      <protection locked="true" hidden="false"/>
    </xf>
    <xf numFmtId="164" fontId="6" fillId="33" borderId="0" xfId="0" applyFont="true" applyBorder="true" applyAlignment="true" applyProtection="false">
      <alignment horizontal="center" vertical="center" textRotation="0" wrapText="false" indent="0" shrinkToFit="false"/>
      <protection locked="true" hidden="false"/>
    </xf>
    <xf numFmtId="164" fontId="6" fillId="33" borderId="0"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6" fontId="0" fillId="12"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6" fontId="0" fillId="12"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34" borderId="0" xfId="0" applyFont="true" applyBorder="true" applyAlignment="false" applyProtection="false">
      <alignment horizontal="general" vertical="bottom" textRotation="0" wrapText="false" indent="0" shrinkToFit="false"/>
      <protection locked="true" hidden="false"/>
    </xf>
    <xf numFmtId="164" fontId="0" fillId="34" borderId="0" xfId="0" applyFont="true" applyBorder="false" applyAlignment="true" applyProtection="false">
      <alignment horizontal="general" vertical="bottom" textRotation="0" wrapText="false" indent="0" shrinkToFit="false"/>
      <protection locked="true" hidden="false"/>
    </xf>
    <xf numFmtId="164" fontId="0" fillId="34"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29" fillId="2" borderId="14" xfId="0" applyFont="true" applyBorder="true" applyAlignment="true" applyProtection="false">
      <alignment horizontal="center" vertical="center" textRotation="0" wrapText="true" indent="0" shrinkToFit="false"/>
      <protection locked="true" hidden="false"/>
    </xf>
    <xf numFmtId="165" fontId="29" fillId="2" borderId="15" xfId="0" applyFont="true" applyBorder="true" applyAlignment="true" applyProtection="false">
      <alignment horizontal="center" vertical="center" textRotation="0" wrapText="true" indent="0" shrinkToFit="false"/>
      <protection locked="true" hidden="false"/>
    </xf>
    <xf numFmtId="165" fontId="6" fillId="2" borderId="15" xfId="0" applyFont="true" applyBorder="true" applyAlignment="true" applyProtection="false">
      <alignment horizontal="center" vertical="center" textRotation="0" wrapText="true" indent="0" shrinkToFit="false"/>
      <protection locked="true" hidden="false"/>
    </xf>
    <xf numFmtId="164" fontId="6" fillId="3" borderId="15" xfId="0" applyFont="true" applyBorder="true" applyAlignment="true" applyProtection="false">
      <alignment horizontal="center" vertical="center" textRotation="0" wrapText="true" indent="0" shrinkToFit="false"/>
      <protection locked="true" hidden="false"/>
    </xf>
    <xf numFmtId="164" fontId="6" fillId="3" borderId="15" xfId="0" applyFont="true" applyBorder="true" applyAlignment="true" applyProtection="false">
      <alignment horizontal="general" vertical="center" textRotation="0" wrapText="true" indent="0" shrinkToFit="false"/>
      <protection locked="true" hidden="false"/>
    </xf>
    <xf numFmtId="164" fontId="30" fillId="3" borderId="0" xfId="0" applyFont="true" applyBorder="false" applyAlignment="true" applyProtection="false">
      <alignment horizontal="center" vertical="center" textRotation="0" wrapText="true" indent="0" shrinkToFit="false"/>
      <protection locked="true" hidden="false"/>
    </xf>
    <xf numFmtId="164" fontId="10" fillId="26"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6" fillId="2" borderId="14"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1" fillId="0" borderId="19" xfId="0" applyFont="true" applyBorder="true" applyAlignment="true" applyProtection="false">
      <alignment horizontal="general" vertical="center" textRotation="0" wrapText="true" indent="0" shrinkToFit="false"/>
      <protection locked="true" hidden="false"/>
    </xf>
    <xf numFmtId="164" fontId="31" fillId="0" borderId="20" xfId="0" applyFont="true" applyBorder="true" applyAlignment="true" applyProtection="false">
      <alignment horizontal="general" vertical="center" textRotation="0" wrapText="true" indent="0" shrinkToFit="false"/>
      <protection locked="true" hidden="false"/>
    </xf>
    <xf numFmtId="164" fontId="0" fillId="0" borderId="20" xfId="0" applyFont="true" applyBorder="true" applyAlignment="true" applyProtection="false">
      <alignment horizontal="general" vertical="center" textRotation="0" wrapText="true" indent="0" shrinkToFit="false"/>
      <protection locked="true" hidden="false"/>
    </xf>
    <xf numFmtId="164" fontId="0" fillId="35" borderId="20" xfId="0" applyFont="true" applyBorder="true" applyAlignment="true" applyProtection="false">
      <alignment horizontal="general" vertical="center" textRotation="0" wrapText="true" indent="0" shrinkToFit="false"/>
      <protection locked="true" hidden="false"/>
    </xf>
    <xf numFmtId="164" fontId="0" fillId="36" borderId="20" xfId="0" applyFont="true" applyBorder="true" applyAlignment="true" applyProtection="false">
      <alignment horizontal="general" vertical="center" textRotation="0" wrapText="true" indent="0" shrinkToFit="false"/>
      <protection locked="true" hidden="false"/>
    </xf>
    <xf numFmtId="165" fontId="0" fillId="15" borderId="20" xfId="0" applyFont="true" applyBorder="true" applyAlignment="true" applyProtection="false">
      <alignment horizontal="general" vertical="center" textRotation="0" wrapText="true" indent="0" shrinkToFit="false"/>
      <protection locked="true" hidden="false"/>
    </xf>
    <xf numFmtId="164" fontId="0" fillId="0" borderId="20" xfId="0" applyFont="true" applyBorder="true" applyAlignment="true" applyProtection="false">
      <alignment horizontal="center" vertical="center" textRotation="0" wrapText="true" indent="0" shrinkToFit="false"/>
      <protection locked="true" hidden="false"/>
    </xf>
    <xf numFmtId="164" fontId="31" fillId="31" borderId="20" xfId="0" applyFont="true" applyBorder="true" applyAlignment="true" applyProtection="false">
      <alignment horizontal="general" vertical="center" textRotation="0" wrapText="true" indent="0" shrinkToFit="false"/>
      <protection locked="true" hidden="false"/>
    </xf>
    <xf numFmtId="164" fontId="31" fillId="4" borderId="20"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bottom" textRotation="0" wrapText="true" indent="0" shrinkToFit="false"/>
      <protection locked="true" hidden="false"/>
    </xf>
    <xf numFmtId="164" fontId="0" fillId="4" borderId="19" xfId="0" applyFont="true" applyBorder="true" applyAlignment="true" applyProtection="false">
      <alignment horizontal="center" vertical="center" textRotation="0" wrapText="true" indent="0" shrinkToFit="false"/>
      <protection locked="true" hidden="false"/>
    </xf>
    <xf numFmtId="164" fontId="0" fillId="4" borderId="20" xfId="0" applyFont="true" applyBorder="true" applyAlignment="true" applyProtection="false">
      <alignment horizontal="center" vertical="center" textRotation="0" wrapText="true" indent="0" shrinkToFit="false"/>
      <protection locked="true" hidden="false"/>
    </xf>
    <xf numFmtId="164" fontId="0" fillId="4" borderId="20" xfId="0" applyFont="true" applyBorder="true" applyAlignment="true" applyProtection="false">
      <alignment horizontal="left" vertical="center" textRotation="0" wrapText="true" indent="0" shrinkToFit="false"/>
      <protection locked="true" hidden="false"/>
    </xf>
    <xf numFmtId="165" fontId="0" fillId="4" borderId="20" xfId="0" applyFont="true" applyBorder="true" applyAlignment="true" applyProtection="false">
      <alignment horizontal="left" vertical="center" textRotation="0" wrapText="true" indent="0" shrinkToFit="false"/>
      <protection locked="true" hidden="false"/>
    </xf>
    <xf numFmtId="164" fontId="0" fillId="37" borderId="20" xfId="0" applyFont="true" applyBorder="true" applyAlignment="true" applyProtection="false">
      <alignment horizontal="general" vertical="center" textRotation="0" wrapText="true" indent="0" shrinkToFit="false"/>
      <protection locked="true" hidden="false"/>
    </xf>
    <xf numFmtId="165" fontId="0" fillId="0" borderId="20" xfId="0" applyFont="true" applyBorder="true" applyAlignment="true" applyProtection="false">
      <alignment horizontal="left" vertical="center" textRotation="0" wrapText="true" indent="0" shrinkToFit="false"/>
      <protection locked="true" hidden="false"/>
    </xf>
    <xf numFmtId="165" fontId="0" fillId="0" borderId="20" xfId="0" applyFont="true" applyBorder="true" applyAlignment="true" applyProtection="false">
      <alignment horizontal="general" vertical="center" textRotation="0" wrapText="true" indent="0" shrinkToFit="false"/>
      <protection locked="true" hidden="false"/>
    </xf>
    <xf numFmtId="165" fontId="0" fillId="4" borderId="20" xfId="0" applyFont="true" applyBorder="true" applyAlignment="true" applyProtection="false">
      <alignment horizontal="general" vertical="center" textRotation="0" wrapText="true" indent="0" shrinkToFit="false"/>
      <protection locked="true" hidden="false"/>
    </xf>
    <xf numFmtId="164" fontId="0" fillId="38" borderId="20" xfId="0" applyFont="true" applyBorder="true" applyAlignment="true" applyProtection="false">
      <alignment horizontal="general" vertical="center" textRotation="0" wrapText="true" indent="0" shrinkToFit="false"/>
      <protection locked="true" hidden="false"/>
    </xf>
    <xf numFmtId="165" fontId="0" fillId="0" borderId="20" xfId="0" applyFont="true" applyBorder="true" applyAlignment="true" applyProtection="false">
      <alignment horizontal="center" vertical="center" textRotation="0" wrapText="true" indent="0" shrinkToFit="false"/>
      <protection locked="true" hidden="false"/>
    </xf>
    <xf numFmtId="165" fontId="0" fillId="4" borderId="19" xfId="0" applyFont="true" applyBorder="true" applyAlignment="true" applyProtection="false">
      <alignment horizontal="center" vertical="bottom" textRotation="0" wrapText="true" indent="0" shrinkToFit="false"/>
      <protection locked="true" hidden="false"/>
    </xf>
    <xf numFmtId="164" fontId="12" fillId="0" borderId="20" xfId="0" applyFont="true" applyBorder="true" applyAlignment="true" applyProtection="false">
      <alignment horizontal="general" vertical="center" textRotation="0" wrapText="true" indent="0" shrinkToFit="false"/>
      <protection locked="true" hidden="false"/>
    </xf>
    <xf numFmtId="164" fontId="31" fillId="0" borderId="20" xfId="0" applyFont="true" applyBorder="true" applyAlignment="true" applyProtection="false">
      <alignment horizontal="center" vertical="center" textRotation="0" wrapText="true" indent="0" shrinkToFit="false"/>
      <protection locked="true" hidden="false"/>
    </xf>
    <xf numFmtId="164" fontId="31" fillId="0" borderId="19" xfId="0" applyFont="true" applyBorder="true" applyAlignment="true" applyProtection="false">
      <alignment horizontal="center" vertical="bottom" textRotation="0" wrapText="true" indent="0" shrinkToFit="false"/>
      <protection locked="true" hidden="false"/>
    </xf>
    <xf numFmtId="164" fontId="0" fillId="39" borderId="20" xfId="0" applyFont="true" applyBorder="true" applyAlignment="true" applyProtection="false">
      <alignment horizontal="general" vertical="center" textRotation="0" wrapText="true" indent="0" shrinkToFit="false"/>
      <protection locked="true" hidden="false"/>
    </xf>
    <xf numFmtId="165" fontId="0" fillId="15" borderId="20" xfId="0" applyFont="true" applyBorder="true" applyAlignment="true" applyProtection="false">
      <alignment horizontal="left" vertical="center" textRotation="0" wrapText="true" indent="0" shrinkToFit="false"/>
      <protection locked="true" hidden="false"/>
    </xf>
    <xf numFmtId="165" fontId="0" fillId="4" borderId="20" xfId="0" applyFont="true" applyBorder="true" applyAlignment="true" applyProtection="false">
      <alignment horizontal="center" vertical="center" textRotation="0" wrapText="true" indent="0" shrinkToFit="false"/>
      <protection locked="true" hidden="false"/>
    </xf>
    <xf numFmtId="164" fontId="0" fillId="13" borderId="20" xfId="0" applyFont="true" applyBorder="true" applyAlignment="true" applyProtection="false">
      <alignment horizontal="general" vertical="center" textRotation="0" wrapText="true" indent="0" shrinkToFit="false"/>
      <protection locked="true" hidden="false"/>
    </xf>
    <xf numFmtId="164" fontId="27" fillId="4" borderId="20" xfId="0" applyFont="true" applyBorder="true" applyAlignment="true" applyProtection="false">
      <alignment horizontal="general" vertical="center" textRotation="0" wrapText="true" indent="0" shrinkToFit="false"/>
      <protection locked="true" hidden="false"/>
    </xf>
    <xf numFmtId="165" fontId="0" fillId="0" borderId="19" xfId="0" applyFont="true" applyBorder="true" applyAlignment="true" applyProtection="false">
      <alignment horizontal="center" vertical="bottom" textRotation="0" wrapText="true" indent="0" shrinkToFit="false"/>
      <protection locked="true" hidden="false"/>
    </xf>
    <xf numFmtId="164" fontId="0" fillId="40" borderId="20" xfId="0" applyFont="true" applyBorder="true" applyAlignment="true" applyProtection="false">
      <alignment horizontal="general" vertical="center" textRotation="0" wrapText="tru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5" fontId="31" fillId="4" borderId="20" xfId="0" applyFont="true" applyBorder="true" applyAlignment="true" applyProtection="false">
      <alignment horizontal="center" vertical="center" textRotation="0" wrapText="true" indent="0" shrinkToFit="false"/>
      <protection locked="true" hidden="false"/>
    </xf>
    <xf numFmtId="165" fontId="31" fillId="4" borderId="20" xfId="0" applyFont="true" applyBorder="true" applyAlignment="true" applyProtection="false">
      <alignment horizontal="general" vertical="center" textRotation="0" wrapText="true" indent="0" shrinkToFit="false"/>
      <protection locked="true" hidden="false"/>
    </xf>
    <xf numFmtId="164" fontId="31" fillId="25" borderId="20"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5" fontId="0" fillId="19" borderId="20" xfId="0" applyFont="true" applyBorder="true" applyAlignment="true" applyProtection="false">
      <alignment horizontal="left" vertical="center" textRotation="0" wrapText="true" indent="0" shrinkToFit="false"/>
      <protection locked="true" hidden="false"/>
    </xf>
    <xf numFmtId="164" fontId="0" fillId="7" borderId="19" xfId="0" applyFont="true" applyBorder="true" applyAlignment="true" applyProtection="false">
      <alignment horizontal="center" vertical="center" textRotation="0" wrapText="true" indent="0" shrinkToFit="false"/>
      <protection locked="true" hidden="false"/>
    </xf>
    <xf numFmtId="164" fontId="0" fillId="7" borderId="20" xfId="0" applyFont="true" applyBorder="true" applyAlignment="true" applyProtection="false">
      <alignment horizontal="center" vertical="center" textRotation="0" wrapText="true" indent="0" shrinkToFit="false"/>
      <protection locked="true" hidden="false"/>
    </xf>
    <xf numFmtId="165" fontId="0" fillId="7" borderId="20" xfId="0" applyFont="true" applyBorder="true" applyAlignment="true" applyProtection="false">
      <alignment horizontal="left" vertical="center" textRotation="0" wrapText="true" indent="0" shrinkToFit="false"/>
      <protection locked="true" hidden="false"/>
    </xf>
    <xf numFmtId="164" fontId="0" fillId="7" borderId="20" xfId="0" applyFont="true" applyBorder="true" applyAlignment="true" applyProtection="false">
      <alignment horizontal="general" vertical="center" textRotation="0" wrapText="true" indent="0" shrinkToFit="false"/>
      <protection locked="true" hidden="false"/>
    </xf>
    <xf numFmtId="165" fontId="0" fillId="7" borderId="20" xfId="0" applyFont="true" applyBorder="true" applyAlignment="true" applyProtection="false">
      <alignment horizontal="center" vertical="center" textRotation="0" wrapText="true" indent="0" shrinkToFit="false"/>
      <protection locked="true" hidden="false"/>
    </xf>
    <xf numFmtId="164" fontId="31" fillId="7" borderId="20" xfId="0" applyFont="true" applyBorder="true" applyAlignment="true" applyProtection="false">
      <alignment horizontal="general" vertical="center" textRotation="0" wrapText="true" indent="0" shrinkToFit="false"/>
      <protection locked="true" hidden="false"/>
    </xf>
    <xf numFmtId="164" fontId="31" fillId="7" borderId="0" xfId="0" applyFont="true" applyBorder="false" applyAlignment="true" applyProtection="false">
      <alignment horizontal="general" vertical="center" textRotation="0" wrapText="true" indent="0" shrinkToFit="false"/>
      <protection locked="true" hidden="false"/>
    </xf>
    <xf numFmtId="164" fontId="12" fillId="7" borderId="0" xfId="0" applyFont="true" applyBorder="false" applyAlignment="true" applyProtection="false">
      <alignment horizontal="center" vertical="center" textRotation="0" wrapText="true" indent="0" shrinkToFit="false"/>
      <protection locked="true" hidden="false"/>
    </xf>
    <xf numFmtId="164" fontId="12" fillId="7" borderId="0" xfId="0" applyFont="true" applyBorder="false" applyAlignment="true" applyProtection="false">
      <alignment horizontal="general" vertical="center" textRotation="0" wrapText="true" indent="0" shrinkToFit="false"/>
      <protection locked="true" hidden="false"/>
    </xf>
    <xf numFmtId="165" fontId="0" fillId="7" borderId="19" xfId="0" applyFont="true" applyBorder="true" applyAlignment="true" applyProtection="false">
      <alignment horizontal="center" vertical="bottom" textRotation="0" wrapText="true" indent="0" shrinkToFit="false"/>
      <protection locked="true" hidden="false"/>
    </xf>
    <xf numFmtId="164" fontId="0" fillId="19" borderId="20" xfId="0" applyFont="true" applyBorder="true" applyAlignment="true" applyProtection="false">
      <alignment horizontal="left" vertical="center" textRotation="0" wrapText="true" indent="0" shrinkToFit="false"/>
      <protection locked="true" hidden="false"/>
    </xf>
    <xf numFmtId="164" fontId="0" fillId="19" borderId="20" xfId="0" applyFont="true" applyBorder="true" applyAlignment="true" applyProtection="false">
      <alignment horizontal="general" vertical="center" textRotation="0" wrapText="true" indent="0" shrinkToFit="false"/>
      <protection locked="true" hidden="false"/>
    </xf>
    <xf numFmtId="164" fontId="0" fillId="24" borderId="19" xfId="0" applyFont="true" applyBorder="true" applyAlignment="true" applyProtection="false">
      <alignment horizontal="center" vertical="center" textRotation="0" wrapText="true" indent="0" shrinkToFit="false"/>
      <protection locked="true" hidden="false"/>
    </xf>
    <xf numFmtId="164" fontId="0" fillId="24" borderId="20" xfId="0" applyFont="true" applyBorder="true" applyAlignment="true" applyProtection="false">
      <alignment horizontal="center" vertical="center" textRotation="0" wrapText="true" indent="0" shrinkToFit="false"/>
      <protection locked="true" hidden="false"/>
    </xf>
    <xf numFmtId="165" fontId="32" fillId="4" borderId="20" xfId="0" applyFont="true" applyBorder="true" applyAlignment="true" applyProtection="false">
      <alignment horizontal="left" vertical="center" textRotation="0" wrapText="true" indent="0" shrinkToFit="false"/>
      <protection locked="true" hidden="false"/>
    </xf>
    <xf numFmtId="164" fontId="0" fillId="4" borderId="20" xfId="0" applyFont="true" applyBorder="true" applyAlignment="true" applyProtection="false">
      <alignment horizontal="general" vertical="center" textRotation="0" wrapText="true" indent="0" shrinkToFit="false"/>
      <protection locked="true" hidden="false"/>
    </xf>
    <xf numFmtId="165" fontId="31" fillId="4" borderId="20" xfId="0" applyFont="true" applyBorder="true" applyAlignment="true" applyProtection="false">
      <alignment horizontal="left" vertical="center" textRotation="0" wrapText="true" indent="0" shrinkToFit="false"/>
      <protection locked="true" hidden="false"/>
    </xf>
    <xf numFmtId="165" fontId="33" fillId="4" borderId="20" xfId="0" applyFont="true" applyBorder="true" applyAlignment="true" applyProtection="false">
      <alignment horizontal="left" vertical="center" textRotation="0" wrapText="true" indent="0" shrinkToFit="false"/>
      <protection locked="true" hidden="false"/>
    </xf>
    <xf numFmtId="164" fontId="31" fillId="4" borderId="19" xfId="0" applyFont="true" applyBorder="true" applyAlignment="true" applyProtection="false">
      <alignment horizontal="general" vertical="center" textRotation="0" wrapText="true" indent="0" shrinkToFit="false"/>
      <protection locked="true" hidden="false"/>
    </xf>
    <xf numFmtId="165" fontId="0" fillId="4" borderId="0" xfId="0" applyFont="true" applyBorder="false" applyAlignment="true" applyProtection="false">
      <alignment horizontal="left" vertical="center" textRotation="0" wrapText="true" indent="0" shrinkToFit="false"/>
      <protection locked="true" hidden="false"/>
    </xf>
    <xf numFmtId="165" fontId="0" fillId="4" borderId="0" xfId="0" applyFont="true" applyBorder="false" applyAlignment="true" applyProtection="false">
      <alignment horizontal="center" vertical="bottom" textRotation="0" wrapText="true" indent="0" shrinkToFit="false"/>
      <protection locked="true" hidden="false"/>
    </xf>
    <xf numFmtId="164" fontId="0" fillId="15" borderId="19" xfId="0" applyFont="true" applyBorder="true" applyAlignment="true" applyProtection="false">
      <alignment horizontal="center" vertical="center" textRotation="0" wrapText="true" indent="0" shrinkToFit="false"/>
      <protection locked="true" hidden="false"/>
    </xf>
    <xf numFmtId="164" fontId="0" fillId="15" borderId="20" xfId="0" applyFont="true" applyBorder="true" applyAlignment="true" applyProtection="false">
      <alignment horizontal="center" vertical="center" textRotation="0" wrapText="true" indent="0" shrinkToFit="false"/>
      <protection locked="true" hidden="false"/>
    </xf>
    <xf numFmtId="164" fontId="31" fillId="15" borderId="20" xfId="0" applyFont="true" applyBorder="true" applyAlignment="true" applyProtection="false">
      <alignment horizontal="general" vertical="center" textRotation="0" wrapText="true" indent="0" shrinkToFit="false"/>
      <protection locked="true" hidden="false"/>
    </xf>
    <xf numFmtId="164" fontId="0" fillId="15" borderId="20" xfId="0" applyFont="true" applyBorder="true" applyAlignment="true" applyProtection="false">
      <alignment horizontal="general" vertical="center" textRotation="0" wrapText="true" indent="0" shrinkToFit="false"/>
      <protection locked="true" hidden="false"/>
    </xf>
    <xf numFmtId="165" fontId="32" fillId="15" borderId="20" xfId="0" applyFont="true" applyBorder="true" applyAlignment="true" applyProtection="false">
      <alignment horizontal="left" vertical="center" textRotation="0" wrapText="true" indent="0" shrinkToFit="false"/>
      <protection locked="true" hidden="false"/>
    </xf>
    <xf numFmtId="165" fontId="31" fillId="15" borderId="20" xfId="0" applyFont="true" applyBorder="true" applyAlignment="true" applyProtection="false">
      <alignment horizontal="general" vertical="center" textRotation="0" wrapText="true" indent="0" shrinkToFit="false"/>
      <protection locked="true" hidden="false"/>
    </xf>
    <xf numFmtId="165" fontId="0" fillId="15" borderId="20" xfId="0" applyFont="true" applyBorder="true" applyAlignment="true" applyProtection="false">
      <alignment horizontal="center" vertical="center" textRotation="0" wrapText="true" indent="0" shrinkToFit="false"/>
      <protection locked="true" hidden="false"/>
    </xf>
    <xf numFmtId="164" fontId="31" fillId="15" borderId="0" xfId="0" applyFont="true" applyBorder="false" applyAlignment="true" applyProtection="false">
      <alignment horizontal="general" vertical="center" textRotation="0" wrapText="true" indent="0" shrinkToFit="false"/>
      <protection locked="true" hidden="false"/>
    </xf>
    <xf numFmtId="164" fontId="12" fillId="15" borderId="0" xfId="0" applyFont="true" applyBorder="false" applyAlignment="true" applyProtection="false">
      <alignment horizontal="center" vertical="center" textRotation="0" wrapText="true" indent="0" shrinkToFit="false"/>
      <protection locked="true" hidden="false"/>
    </xf>
    <xf numFmtId="164" fontId="12" fillId="15" borderId="0" xfId="0" applyFont="true" applyBorder="false" applyAlignment="true" applyProtection="false">
      <alignment horizontal="general" vertical="center" textRotation="0" wrapText="true" indent="0" shrinkToFit="false"/>
      <protection locked="true" hidden="false"/>
    </xf>
    <xf numFmtId="165" fontId="31" fillId="15" borderId="19" xfId="0" applyFont="true" applyBorder="true" applyAlignment="true" applyProtection="false">
      <alignment horizontal="general" vertical="bottom" textRotation="0" wrapText="true" indent="0" shrinkToFit="false"/>
      <protection locked="true" hidden="false"/>
    </xf>
    <xf numFmtId="164" fontId="31" fillId="19" borderId="20" xfId="0" applyFont="true" applyBorder="true" applyAlignment="true" applyProtection="false">
      <alignment horizontal="general" vertical="center" textRotation="0" wrapText="true" indent="0" shrinkToFit="false"/>
      <protection locked="true" hidden="false"/>
    </xf>
    <xf numFmtId="164" fontId="34" fillId="4" borderId="0" xfId="0" applyFont="true" applyBorder="false" applyAlignment="true" applyProtection="false">
      <alignment horizontal="general" vertical="bottom" textRotation="0" wrapText="true" indent="0" shrinkToFit="false"/>
      <protection locked="true" hidden="false"/>
    </xf>
    <xf numFmtId="164" fontId="0" fillId="30" borderId="20" xfId="0" applyFont="true" applyBorder="true" applyAlignment="true" applyProtection="false">
      <alignment horizontal="general" vertical="center" textRotation="0" wrapText="true" indent="0" shrinkToFit="false"/>
      <protection locked="true" hidden="false"/>
    </xf>
    <xf numFmtId="164" fontId="31" fillId="30" borderId="20" xfId="0" applyFont="true" applyBorder="true" applyAlignment="true" applyProtection="false">
      <alignment horizontal="general" vertical="center" textRotation="0" wrapText="true" indent="0" shrinkToFit="false"/>
      <protection locked="true" hidden="false"/>
    </xf>
    <xf numFmtId="164" fontId="0" fillId="4" borderId="20" xfId="0" applyFont="true" applyBorder="true" applyAlignment="true" applyProtection="false">
      <alignment horizontal="left" vertical="bottom" textRotation="0" wrapText="true" indent="0" shrinkToFit="false"/>
      <protection locked="true" hidden="false"/>
    </xf>
    <xf numFmtId="164" fontId="0" fillId="41" borderId="20" xfId="0" applyFont="true" applyBorder="true" applyAlignment="true" applyProtection="false">
      <alignment horizontal="general" vertical="center" textRotation="0" wrapText="true" indent="0" shrinkToFit="false"/>
      <protection locked="true" hidden="false"/>
    </xf>
    <xf numFmtId="164" fontId="35" fillId="4" borderId="20" xfId="0" applyFont="true" applyBorder="true" applyAlignment="true" applyProtection="false">
      <alignment horizontal="center" vertical="center" textRotation="0" wrapText="true" indent="0" shrinkToFit="false"/>
      <protection locked="true" hidden="false"/>
    </xf>
    <xf numFmtId="165" fontId="31" fillId="4" borderId="19"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general" vertical="center" textRotation="0" wrapText="true" indent="0" shrinkToFit="false"/>
      <protection locked="true" hidden="false"/>
    </xf>
    <xf numFmtId="164" fontId="0" fillId="4" borderId="21" xfId="0" applyFont="true" applyBorder="true" applyAlignment="true" applyProtection="false">
      <alignment horizontal="general" vertical="center" textRotation="0" wrapText="true" indent="0" shrinkToFit="false"/>
      <protection locked="true" hidden="false"/>
    </xf>
    <xf numFmtId="164" fontId="0" fillId="34" borderId="19" xfId="0" applyFont="true" applyBorder="true" applyAlignment="true" applyProtection="false">
      <alignment horizontal="center" vertical="center" textRotation="0" wrapText="true" indent="0" shrinkToFit="false"/>
      <protection locked="true" hidden="false"/>
    </xf>
    <xf numFmtId="164" fontId="0" fillId="34" borderId="20" xfId="0" applyFont="true" applyBorder="true" applyAlignment="true" applyProtection="false">
      <alignment horizontal="center" vertical="center" textRotation="0" wrapText="true" indent="0" shrinkToFit="false"/>
      <protection locked="true" hidden="false"/>
    </xf>
    <xf numFmtId="164" fontId="31" fillId="34" borderId="20" xfId="0" applyFont="true" applyBorder="true" applyAlignment="true" applyProtection="false">
      <alignment horizontal="general" vertical="center" textRotation="0" wrapText="true" indent="0" shrinkToFit="false"/>
      <protection locked="true" hidden="false"/>
    </xf>
    <xf numFmtId="165" fontId="0" fillId="34" borderId="20" xfId="0" applyFont="true" applyBorder="true" applyAlignment="true" applyProtection="false">
      <alignment horizontal="left" vertical="center" textRotation="0" wrapText="true" indent="0" shrinkToFit="false"/>
      <protection locked="true" hidden="false"/>
    </xf>
    <xf numFmtId="165" fontId="12" fillId="34" borderId="20" xfId="0" applyFont="true" applyBorder="true" applyAlignment="true" applyProtection="false">
      <alignment horizontal="left" vertical="center" textRotation="0" wrapText="true" indent="0" shrinkToFit="false"/>
      <protection locked="true" hidden="false"/>
    </xf>
    <xf numFmtId="165" fontId="12" fillId="0" borderId="20" xfId="0" applyFont="true" applyBorder="true" applyAlignment="true" applyProtection="false">
      <alignment horizontal="left" vertical="center" textRotation="0" wrapText="true" indent="0" shrinkToFit="false"/>
      <protection locked="true" hidden="false"/>
    </xf>
    <xf numFmtId="164" fontId="0" fillId="34" borderId="20" xfId="0" applyFont="true" applyBorder="true" applyAlignment="true" applyProtection="false">
      <alignment horizontal="general" vertical="center" textRotation="0" wrapText="true" indent="0" shrinkToFit="false"/>
      <protection locked="true" hidden="false"/>
    </xf>
    <xf numFmtId="165" fontId="0" fillId="34" borderId="20" xfId="0" applyFont="true" applyBorder="true" applyAlignment="true" applyProtection="false">
      <alignment horizontal="center" vertical="center" textRotation="0" wrapText="true" indent="0" shrinkToFit="false"/>
      <protection locked="true" hidden="false"/>
    </xf>
    <xf numFmtId="164" fontId="37" fillId="0" borderId="20" xfId="0" applyFont="true" applyBorder="true" applyAlignment="true" applyProtection="false">
      <alignment horizontal="general" vertical="bottom" textRotation="0" wrapText="true" indent="0" shrinkToFit="false"/>
      <protection locked="true" hidden="false"/>
    </xf>
    <xf numFmtId="165" fontId="31" fillId="34" borderId="19" xfId="0" applyFont="true" applyBorder="true" applyAlignment="true" applyProtection="false">
      <alignment horizontal="general" vertical="bottom" textRotation="0" wrapText="true" indent="0" shrinkToFit="false"/>
      <protection locked="true" hidden="false"/>
    </xf>
    <xf numFmtId="164" fontId="12" fillId="34" borderId="20" xfId="0" applyFont="true" applyBorder="true" applyAlignment="true" applyProtection="false">
      <alignment horizontal="left" vertical="center" textRotation="0" wrapText="true" indent="0" shrinkToFit="false"/>
      <protection locked="true" hidden="false"/>
    </xf>
    <xf numFmtId="165" fontId="0" fillId="34" borderId="20" xfId="0" applyFont="true" applyBorder="true" applyAlignment="true" applyProtection="false">
      <alignment horizontal="general" vertical="center" textRotation="0" wrapText="true" indent="0" shrinkToFit="false"/>
      <protection locked="true" hidden="false"/>
    </xf>
    <xf numFmtId="165" fontId="31" fillId="34" borderId="20" xfId="0" applyFont="true" applyBorder="true" applyAlignment="true" applyProtection="false">
      <alignment horizontal="general" vertical="center" textRotation="0" wrapText="true" indent="0" shrinkToFit="false"/>
      <protection locked="true" hidden="false"/>
    </xf>
    <xf numFmtId="164" fontId="31" fillId="4" borderId="0" xfId="0" applyFont="true" applyBorder="false" applyAlignment="true" applyProtection="false">
      <alignment horizontal="general" vertical="center" textRotation="0" wrapText="true" indent="0" shrinkToFit="false"/>
      <protection locked="true" hidden="false"/>
    </xf>
    <xf numFmtId="165" fontId="31" fillId="4" borderId="19" xfId="0" applyFont="true" applyBorder="true" applyAlignment="true" applyProtection="false">
      <alignment horizontal="center" vertical="bottom" textRotation="0" wrapText="true" indent="0" shrinkToFit="false"/>
      <protection locked="true" hidden="false"/>
    </xf>
    <xf numFmtId="164" fontId="0" fillId="4" borderId="14" xfId="0" applyFont="true" applyBorder="true" applyAlignment="true" applyProtection="false">
      <alignment horizontal="center" vertical="center" textRotation="0" wrapText="true" indent="0" shrinkToFit="false"/>
      <protection locked="true" hidden="false"/>
    </xf>
    <xf numFmtId="165" fontId="0" fillId="4" borderId="14" xfId="0" applyFont="true" applyBorder="true" applyAlignment="true" applyProtection="false">
      <alignment horizontal="left" vertical="center" textRotation="0" wrapText="true" indent="0" shrinkToFit="false"/>
      <protection locked="true" hidden="false"/>
    </xf>
    <xf numFmtId="164" fontId="0" fillId="35" borderId="14" xfId="0" applyFont="true" applyBorder="true" applyAlignment="true" applyProtection="false">
      <alignment horizontal="general" vertical="center" textRotation="0" wrapText="true" indent="0" shrinkToFit="false"/>
      <protection locked="true" hidden="false"/>
    </xf>
    <xf numFmtId="165" fontId="0"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5" fontId="0" fillId="4" borderId="14" xfId="0" applyFont="true" applyBorder="true" applyAlignment="true" applyProtection="false">
      <alignment horizontal="general" vertical="center" textRotation="0" wrapText="true" indent="0" shrinkToFit="false"/>
      <protection locked="true" hidden="false"/>
    </xf>
    <xf numFmtId="164" fontId="0" fillId="37" borderId="14"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5" fontId="0" fillId="0" borderId="14" xfId="0" applyFont="true" applyBorder="true" applyAlignment="true" applyProtection="false">
      <alignment horizontal="general" vertical="center" textRotation="0" wrapText="true" indent="0" shrinkToFit="false"/>
      <protection locked="true" hidden="false"/>
    </xf>
    <xf numFmtId="165" fontId="0" fillId="0" borderId="14" xfId="0" applyFont="true" applyBorder="true" applyAlignment="true" applyProtection="false">
      <alignment horizontal="left" vertical="center" textRotation="0" wrapText="true" indent="0" shrinkToFit="false"/>
      <protection locked="true" hidden="false"/>
    </xf>
    <xf numFmtId="165" fontId="0" fillId="4" borderId="14" xfId="0" applyFont="true" applyBorder="true" applyAlignment="true" applyProtection="false">
      <alignment horizontal="center" vertical="center" textRotation="0" wrapText="true" indent="0" shrinkToFit="false"/>
      <protection locked="true" hidden="false"/>
    </xf>
    <xf numFmtId="164" fontId="31" fillId="4" borderId="14" xfId="0" applyFont="true" applyBorder="true" applyAlignment="true" applyProtection="false">
      <alignment horizontal="general" vertical="center" textRotation="0" wrapText="true" indent="0" shrinkToFit="false"/>
      <protection locked="true" hidden="false"/>
    </xf>
    <xf numFmtId="164" fontId="31" fillId="0" borderId="14"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36" borderId="14" xfId="0" applyFont="true" applyBorder="true" applyAlignment="true" applyProtection="false">
      <alignment horizontal="general" vertical="center" textRotation="0" wrapText="true" indent="0" shrinkToFit="false"/>
      <protection locked="true" hidden="false"/>
    </xf>
    <xf numFmtId="164" fontId="0" fillId="19" borderId="14"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31" fillId="0" borderId="19" xfId="0" applyFont="true" applyBorder="true" applyAlignment="true" applyProtection="false">
      <alignment horizontal="general" vertical="bottom" textRotation="0" wrapText="true" indent="0" shrinkToFit="false"/>
      <protection locked="true" hidden="false"/>
    </xf>
    <xf numFmtId="164" fontId="31" fillId="31" borderId="14"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31" fillId="31"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5" borderId="0" xfId="0" applyFont="true" applyBorder="false" applyAlignment="true" applyProtection="false">
      <alignment horizontal="general" vertical="center" textRotation="0" wrapText="true" indent="0" shrinkToFit="false"/>
      <protection locked="true" hidden="false"/>
    </xf>
    <xf numFmtId="164" fontId="0" fillId="37" borderId="0" xfId="0" applyFont="true" applyBorder="false" applyAlignment="true" applyProtection="false">
      <alignment horizontal="general" vertical="center" textRotation="0" wrapText="true" indent="0" shrinkToFit="false"/>
      <protection locked="true" hidden="false"/>
    </xf>
    <xf numFmtId="164" fontId="0" fillId="13"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true" indent="0" shrinkToFit="false"/>
      <protection locked="true" hidden="false"/>
    </xf>
    <xf numFmtId="165" fontId="0" fillId="30" borderId="0" xfId="0" applyFont="true" applyBorder="false" applyAlignment="true" applyProtection="false">
      <alignment horizontal="left" vertical="center" textRotation="0" wrapText="true" indent="0" shrinkToFit="false"/>
      <protection locked="true" hidden="false"/>
    </xf>
    <xf numFmtId="164" fontId="0" fillId="36"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31" fillId="4" borderId="0" xfId="0" applyFont="true" applyBorder="false" applyAlignment="true" applyProtection="false">
      <alignment horizontal="general" vertical="bottom" textRotation="0" wrapText="true" indent="0" shrinkToFit="false"/>
      <protection locked="true" hidden="false"/>
    </xf>
    <xf numFmtId="164" fontId="31" fillId="34" borderId="0" xfId="0" applyFont="true" applyBorder="false" applyAlignment="true" applyProtection="false">
      <alignment horizontal="general" vertical="center" textRotation="0" wrapText="true" indent="0" shrinkToFit="false"/>
      <protection locked="true" hidden="false"/>
    </xf>
    <xf numFmtId="164" fontId="31" fillId="34" borderId="0" xfId="0" applyFont="true" applyBorder="false" applyAlignment="true" applyProtection="false">
      <alignment horizontal="center" vertical="center" textRotation="0" wrapText="true" indent="0" shrinkToFit="false"/>
      <protection locked="true" hidden="false"/>
    </xf>
    <xf numFmtId="164" fontId="12" fillId="34" borderId="0" xfId="0" applyFont="true" applyBorder="false" applyAlignment="true" applyProtection="false">
      <alignment horizontal="center" vertical="center" textRotation="0" wrapText="true" indent="0" shrinkToFit="false"/>
      <protection locked="true" hidden="false"/>
    </xf>
    <xf numFmtId="164" fontId="12" fillId="34" borderId="0" xfId="0" applyFont="true" applyBorder="false" applyAlignment="true" applyProtection="false">
      <alignment horizontal="general" vertical="center" textRotation="0" wrapText="true" indent="0" shrinkToFit="false"/>
      <protection locked="true" hidden="false"/>
    </xf>
    <xf numFmtId="164" fontId="31" fillId="34" borderId="0" xfId="0" applyFont="true" applyBorder="false" applyAlignment="true" applyProtection="false">
      <alignment horizontal="general" vertical="bottom" textRotation="0" wrapText="true" indent="0" shrinkToFit="false"/>
      <protection locked="true" hidden="false"/>
    </xf>
    <xf numFmtId="164" fontId="27" fillId="34" borderId="0" xfId="0" applyFont="true" applyBorder="false" applyAlignment="true" applyProtection="false">
      <alignment horizontal="general"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32" fillId="4"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39" fillId="34" borderId="0" xfId="0" applyFont="true" applyBorder="true" applyAlignment="false" applyProtection="false">
      <alignment horizontal="general" vertical="bottom" textRotation="0" wrapText="false" indent="0" shrinkToFit="false"/>
      <protection locked="true" hidden="false"/>
    </xf>
    <xf numFmtId="165" fontId="39" fillId="4" borderId="0" xfId="0" applyFont="true" applyBorder="true" applyAlignment="true" applyProtection="false">
      <alignment horizontal="general" vertical="top" textRotation="0" wrapText="true" indent="0" shrinkToFit="false"/>
      <protection locked="true" hidden="false"/>
    </xf>
    <xf numFmtId="165" fontId="39" fillId="4" borderId="0" xfId="0" applyFont="true" applyBorder="false" applyAlignment="true" applyProtection="false">
      <alignment horizontal="general" vertical="top" textRotation="0" wrapText="true" indent="0" shrinkToFit="false"/>
      <protection locked="true" hidden="false"/>
    </xf>
    <xf numFmtId="164" fontId="39" fillId="4" borderId="0" xfId="0" applyFont="true" applyBorder="true" applyAlignment="true" applyProtection="false">
      <alignment horizontal="general" vertical="top" textRotation="0" wrapText="true" indent="0" shrinkToFit="false"/>
      <protection locked="true" hidden="false"/>
    </xf>
    <xf numFmtId="164" fontId="40" fillId="34" borderId="0" xfId="0" applyFont="true" applyBorder="true" applyAlignment="true" applyProtection="false">
      <alignment horizontal="left" vertical="top" textRotation="0" wrapText="false" indent="0" shrinkToFit="false"/>
      <protection locked="true" hidden="false"/>
    </xf>
    <xf numFmtId="165" fontId="39" fillId="28" borderId="0" xfId="0" applyFont="true" applyBorder="true" applyAlignment="true" applyProtection="false">
      <alignment horizontal="general" vertical="top" textRotation="0" wrapText="true" indent="0" shrinkToFit="false"/>
      <protection locked="true" hidden="false"/>
    </xf>
    <xf numFmtId="164" fontId="41" fillId="34" borderId="0" xfId="0" applyFont="true" applyBorder="true" applyAlignment="true" applyProtection="false">
      <alignment horizontal="general" vertical="bottom" textRotation="0" wrapText="false" indent="0" shrinkToFit="false"/>
      <protection locked="true" hidden="false"/>
    </xf>
    <xf numFmtId="165" fontId="39" fillId="0" borderId="0" xfId="0" applyFont="true" applyBorder="true" applyAlignment="true" applyProtection="false">
      <alignment horizontal="general" vertical="top" textRotation="0" wrapText="true" indent="0" shrinkToFit="false"/>
      <protection locked="true" hidden="false"/>
    </xf>
    <xf numFmtId="164" fontId="40" fillId="34" borderId="0" xfId="0" applyFont="true" applyBorder="true" applyAlignment="true" applyProtection="false">
      <alignment horizontal="left" vertical="center" textRotation="0" wrapText="false" indent="0" shrinkToFit="false"/>
      <protection locked="true" hidden="false"/>
    </xf>
    <xf numFmtId="165" fontId="39" fillId="34" borderId="0" xfId="0" applyFont="true" applyBorder="true" applyAlignment="true" applyProtection="false">
      <alignment horizontal="general" vertical="top" textRotation="0" wrapText="true" indent="0" shrinkToFit="false"/>
      <protection locked="true" hidden="false"/>
    </xf>
    <xf numFmtId="165" fontId="39" fillId="4" borderId="0" xfId="0" applyFont="true" applyBorder="true" applyAlignment="false" applyProtection="false">
      <alignment horizontal="general" vertical="bottom" textRotation="0" wrapText="false" indent="0" shrinkToFit="false"/>
      <protection locked="true" hidden="false"/>
    </xf>
    <xf numFmtId="164" fontId="39" fillId="4" borderId="0" xfId="0" applyFont="true" applyBorder="false" applyAlignment="true" applyProtection="false">
      <alignment horizontal="general" vertical="top" textRotation="0" wrapText="true" indent="0" shrinkToFit="false"/>
      <protection locked="true" hidden="false"/>
    </xf>
    <xf numFmtId="164" fontId="41" fillId="4"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1" fillId="24" borderId="0" xfId="0" applyFont="true" applyBorder="false" applyAlignment="true" applyProtection="false">
      <alignment horizontal="center" vertical="bottom" textRotation="0" wrapText="false" indent="0" shrinkToFit="false"/>
      <protection locked="true" hidden="false"/>
    </xf>
    <xf numFmtId="164" fontId="31" fillId="24" borderId="0" xfId="0" applyFont="true" applyBorder="false" applyAlignment="false" applyProtection="false">
      <alignment horizontal="general" vertical="bottom" textRotation="0" wrapText="false" indent="0" shrinkToFit="false"/>
      <protection locked="true" hidden="false"/>
    </xf>
    <xf numFmtId="164" fontId="31" fillId="24" borderId="0" xfId="0" applyFont="true" applyBorder="false" applyAlignment="true" applyProtection="false">
      <alignment horizontal="general" vertical="bottom" textRotation="0" wrapText="false" indent="0" shrinkToFit="false"/>
      <protection locked="true" hidden="false"/>
    </xf>
    <xf numFmtId="164" fontId="31" fillId="24"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tru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5" fontId="31" fillId="0" borderId="0" xfId="0" applyFont="true" applyBorder="false" applyAlignment="true" applyProtection="false">
      <alignment horizontal="general" vertical="bottom" textRotation="0" wrapText="true" indent="0" shrinkToFit="false"/>
      <protection locked="true" hidden="false"/>
    </xf>
    <xf numFmtId="167" fontId="3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C5E0B3"/>
      <rgbColor rgb="FF800000"/>
      <rgbColor rgb="FF38761D"/>
      <rgbColor rgb="FF000080"/>
      <rgbColor rgb="FFF6B26B"/>
      <rgbColor rgb="FFFFE598"/>
      <rgbColor rgb="FFD9D2E9"/>
      <rgbColor rgb="FFBABABA"/>
      <rgbColor rgb="FFF4B083"/>
      <rgbColor rgb="FF6D9EEB"/>
      <rgbColor rgb="FFF4C7C3"/>
      <rgbColor rgb="FFEFEFEF"/>
      <rgbColor rgb="FFDEEAF6"/>
      <rgbColor rgb="FF660066"/>
      <rgbColor rgb="FFE06666"/>
      <rgbColor rgb="FFEAD1DC"/>
      <rgbColor rgb="FFC9DAF8"/>
      <rgbColor rgb="FF000080"/>
      <rgbColor rgb="FFFBE4D5"/>
      <rgbColor rgb="FFFFD966"/>
      <rgbColor rgb="FFD8D8D8"/>
      <rgbColor rgb="FF800080"/>
      <rgbColor rgb="FF800000"/>
      <rgbColor rgb="FFDDDDDD"/>
      <rgbColor rgb="FF0000FF"/>
      <rgbColor rgb="FFB7E1CD"/>
      <rgbColor rgb="FFCFE2F3"/>
      <rgbColor rgb="FFD9EAD3"/>
      <rgbColor rgb="FFFCE8B2"/>
      <rgbColor rgb="FFB4C6E7"/>
      <rgbColor rgb="FFEA9999"/>
      <rgbColor rgb="FFD5A6BD"/>
      <rgbColor rgb="FFF9CB9C"/>
      <rgbColor rgb="FF3C78D8"/>
      <rgbColor rgb="FFB6D7A8"/>
      <rgbColor rgb="FF93C47D"/>
      <rgbColor rgb="FFFFD965"/>
      <rgbColor rgb="FFFF9900"/>
      <rgbColor rgb="FFE69138"/>
      <rgbColor rgb="FFBDD6EE"/>
      <rgbColor rgb="FFAAAAAA"/>
      <rgbColor rgb="FF003366"/>
      <rgbColor rgb="FF6AA84F"/>
      <rgbColor rgb="FF231F20"/>
      <rgbColor rgb="FF222222"/>
      <rgbColor rgb="FFB15D24"/>
      <rgbColor rgb="FFF7CAAC"/>
      <rgbColor rgb="FFFFE5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tatukgis.com/Products/CoordinateCalculator/Description.aspx" TargetMode="External"/><Relationship Id="rId3"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github.com/FilteredPush/event_date_qc/blob/master/src/main/java/org/filteredpush/qc/date/DwCEventDQ.java" TargetMode="External"/><Relationship Id="rId3" Type="http://schemas.openxmlformats.org/officeDocument/2006/relationships/hyperlink" Target="https://github.com/FilteredPush/event_date_qc/blob/master/src/main/java/org/filteredpush/qc/date/DwCEventDQ.java" TargetMode="External"/><Relationship Id="rId4" Type="http://schemas.openxmlformats.org/officeDocument/2006/relationships/hyperlink" Target="https://github.com/FilteredPush/event_date_qc/blob/master/src/main/java/org/filteredpush/qc/date/DwCEventDQ.java" TargetMode="External"/><Relationship Id="rId5" Type="http://schemas.openxmlformats.org/officeDocument/2006/relationships/hyperlink" Target="https://github.com/FilteredPush/event_date_qc/blob/master/src/main/java/org/filteredpush/qc/date/DwCEventDQ.java" TargetMode="External"/><Relationship Id="rId6" Type="http://schemas.openxmlformats.org/officeDocument/2006/relationships/hyperlink" Target="https://github.com/FilteredPush/geo_ref_qc/blob/master/src/main/java/org/filteredpush/qc/georeference/DwCGeoRefDQ.java" TargetMode="External"/><Relationship Id="rId7" Type="http://schemas.openxmlformats.org/officeDocument/2006/relationships/hyperlink" Target="https://github.com/FilteredPush/geo_ref_qc/blob/master/src/main/java/org/filteredpush/qc/georeference/DwCGeoRefDQ.java" TargetMode="External"/><Relationship Id="rId8" Type="http://schemas.openxmlformats.org/officeDocument/2006/relationships/hyperlink" Target="https://github.com/FilteredPush/FP-KurationServices/blob/master/src/main/java/org/filteredpush/kuration/util/SciNameServiceUtil.java" TargetMode="External"/><Relationship Id="rId9" Type="http://schemas.openxmlformats.org/officeDocument/2006/relationships/drawing" Target="../drawings/drawing2.xml"/><Relationship Id="rId10"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62"/>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8" activeCellId="0" sqref="F8"/>
    </sheetView>
  </sheetViews>
  <sheetFormatPr defaultRowHeight="15"/>
  <cols>
    <col collapsed="false" hidden="false" max="1" min="1" style="0" width="4.82186234817814"/>
    <col collapsed="false" hidden="false" max="2" min="2" style="0" width="6"/>
    <col collapsed="false" hidden="false" max="3" min="3" style="0" width="23.3522267206478"/>
    <col collapsed="false" hidden="false" max="4" min="4" style="0" width="63.7368421052632"/>
    <col collapsed="false" hidden="false" max="5" min="5" style="0" width="24.3157894736842"/>
    <col collapsed="false" hidden="false" max="6" min="6" style="0" width="15.8542510121457"/>
    <col collapsed="false" hidden="false" max="7" min="7" style="0" width="11.246963562753"/>
    <col collapsed="false" hidden="false" max="8" min="8" style="0" width="11.1417004048583"/>
    <col collapsed="false" hidden="false" max="9" min="9" style="0" width="12.2105263157895"/>
    <col collapsed="false" hidden="false" max="10" min="10" style="0" width="31.3846153846154"/>
    <col collapsed="false" hidden="false" max="11" min="11" style="0" width="7.71255060728745"/>
    <col collapsed="false" hidden="false" max="12" min="12" style="0" width="10.8178137651822"/>
    <col collapsed="false" hidden="false" max="13" min="13" style="0" width="7.92712550607287"/>
    <col collapsed="false" hidden="false" max="14" min="14" style="0" width="8.57085020242915"/>
    <col collapsed="false" hidden="false" max="15" min="15" style="0" width="17.5668016194332"/>
    <col collapsed="false" hidden="false" max="16" min="16" style="0" width="76.0526315789474"/>
    <col collapsed="false" hidden="false" max="27" min="17" style="0" width="7.81781376518219"/>
    <col collapsed="false" hidden="false" max="1025" min="28" style="0" width="15.3198380566802"/>
  </cols>
  <sheetData>
    <row r="1" customFormat="false" ht="45" hidden="false" customHeight="true" outlineLevel="0" collapsed="false">
      <c r="A1" s="1" t="s">
        <v>0</v>
      </c>
      <c r="B1" s="2" t="s">
        <v>1</v>
      </c>
      <c r="C1" s="2" t="s">
        <v>2</v>
      </c>
      <c r="D1" s="2" t="s">
        <v>3</v>
      </c>
      <c r="E1" s="2" t="s">
        <v>4</v>
      </c>
      <c r="F1" s="3" t="s">
        <v>5</v>
      </c>
      <c r="G1" s="2" t="s">
        <v>6</v>
      </c>
      <c r="H1" s="2" t="s">
        <v>7</v>
      </c>
      <c r="I1" s="2" t="s">
        <v>8</v>
      </c>
      <c r="J1" s="2" t="s">
        <v>9</v>
      </c>
      <c r="K1" s="2" t="s">
        <v>10</v>
      </c>
      <c r="L1" s="2" t="s">
        <v>11</v>
      </c>
      <c r="M1" s="2" t="s">
        <v>12</v>
      </c>
      <c r="O1" s="3" t="s">
        <v>13</v>
      </c>
      <c r="P1" s="4" t="s">
        <v>14</v>
      </c>
      <c r="Q1" s="5"/>
      <c r="R1" s="5"/>
      <c r="S1" s="5"/>
      <c r="T1" s="5"/>
      <c r="U1" s="5"/>
      <c r="V1" s="5"/>
      <c r="W1" s="5"/>
      <c r="X1" s="5"/>
      <c r="Y1" s="5"/>
      <c r="Z1" s="5"/>
      <c r="AA1" s="5"/>
    </row>
    <row r="2" customFormat="false" ht="24" hidden="false" customHeight="true" outlineLevel="0" collapsed="false">
      <c r="A2" s="6" t="n">
        <v>1</v>
      </c>
      <c r="B2" s="7"/>
      <c r="C2" s="7"/>
      <c r="D2" s="8" t="s">
        <v>15</v>
      </c>
      <c r="E2" s="8" t="s">
        <v>16</v>
      </c>
      <c r="F2" s="8"/>
      <c r="G2" s="8" t="s">
        <v>17</v>
      </c>
      <c r="H2" s="8" t="s">
        <v>18</v>
      </c>
      <c r="I2" s="9" t="s">
        <v>19</v>
      </c>
      <c r="J2" s="10" t="s">
        <v>19</v>
      </c>
      <c r="K2" s="8" t="s">
        <v>20</v>
      </c>
      <c r="L2" s="8" t="s">
        <v>21</v>
      </c>
      <c r="M2" s="7"/>
      <c r="N2" s="11"/>
      <c r="O2" s="11"/>
      <c r="P2" s="12"/>
      <c r="Q2" s="5"/>
      <c r="R2" s="5"/>
      <c r="S2" s="5"/>
      <c r="T2" s="5"/>
      <c r="U2" s="5"/>
      <c r="V2" s="5"/>
      <c r="W2" s="5"/>
      <c r="X2" s="5"/>
      <c r="Y2" s="5"/>
      <c r="Z2" s="5"/>
      <c r="AA2" s="5"/>
    </row>
    <row r="3" customFormat="false" ht="24" hidden="false" customHeight="true" outlineLevel="0" collapsed="false">
      <c r="A3" s="6" t="n">
        <v>2</v>
      </c>
      <c r="B3" s="7"/>
      <c r="C3" s="7"/>
      <c r="D3" s="8" t="s">
        <v>22</v>
      </c>
      <c r="E3" s="8" t="s">
        <v>23</v>
      </c>
      <c r="F3" s="8"/>
      <c r="G3" s="8" t="s">
        <v>17</v>
      </c>
      <c r="H3" s="8" t="s">
        <v>18</v>
      </c>
      <c r="I3" s="9" t="s">
        <v>19</v>
      </c>
      <c r="J3" s="10" t="s">
        <v>19</v>
      </c>
      <c r="K3" s="8" t="s">
        <v>20</v>
      </c>
      <c r="L3" s="8" t="s">
        <v>21</v>
      </c>
      <c r="M3" s="7"/>
      <c r="N3" s="11"/>
      <c r="O3" s="11"/>
      <c r="P3" s="12"/>
      <c r="Q3" s="5"/>
      <c r="R3" s="5"/>
      <c r="S3" s="5"/>
      <c r="T3" s="5"/>
      <c r="U3" s="5"/>
      <c r="V3" s="5"/>
      <c r="W3" s="5"/>
      <c r="X3" s="5"/>
      <c r="Y3" s="5"/>
      <c r="Z3" s="5"/>
      <c r="AA3" s="5"/>
    </row>
    <row r="4" customFormat="false" ht="36" hidden="false" customHeight="true" outlineLevel="0" collapsed="false">
      <c r="A4" s="6" t="n">
        <v>3</v>
      </c>
      <c r="B4" s="6"/>
      <c r="C4" s="13"/>
      <c r="D4" s="14" t="s">
        <v>24</v>
      </c>
      <c r="E4" s="15" t="s">
        <v>25</v>
      </c>
      <c r="F4" s="15"/>
      <c r="G4" s="8" t="s">
        <v>26</v>
      </c>
      <c r="H4" s="8" t="s">
        <v>18</v>
      </c>
      <c r="I4" s="9" t="s">
        <v>19</v>
      </c>
      <c r="J4" s="10" t="s">
        <v>19</v>
      </c>
      <c r="K4" s="8" t="s">
        <v>20</v>
      </c>
      <c r="L4" s="10" t="s">
        <v>27</v>
      </c>
      <c r="M4" s="13"/>
      <c r="N4" s="11"/>
      <c r="O4" s="11"/>
      <c r="P4" s="12"/>
      <c r="Q4" s="5"/>
      <c r="R4" s="5"/>
      <c r="S4" s="5"/>
      <c r="T4" s="5"/>
      <c r="U4" s="5"/>
      <c r="V4" s="5"/>
      <c r="W4" s="5"/>
      <c r="X4" s="5"/>
      <c r="Y4" s="5"/>
      <c r="Z4" s="5"/>
      <c r="AA4" s="5"/>
    </row>
    <row r="5" customFormat="false" ht="24" hidden="false" customHeight="true" outlineLevel="0" collapsed="false">
      <c r="A5" s="6" t="n">
        <v>6</v>
      </c>
      <c r="B5" s="6"/>
      <c r="C5" s="16" t="s">
        <v>28</v>
      </c>
      <c r="D5" s="17" t="s">
        <v>29</v>
      </c>
      <c r="E5" s="17" t="s">
        <v>30</v>
      </c>
      <c r="F5" s="18"/>
      <c r="G5" s="19" t="s">
        <v>17</v>
      </c>
      <c r="H5" s="8" t="s">
        <v>31</v>
      </c>
      <c r="I5" s="20" t="s">
        <v>19</v>
      </c>
      <c r="J5" s="8" t="s">
        <v>32</v>
      </c>
      <c r="K5" s="21"/>
      <c r="L5" s="10" t="s">
        <v>33</v>
      </c>
      <c r="M5" s="21"/>
      <c r="N5" s="11"/>
      <c r="O5" s="11"/>
      <c r="P5" s="12"/>
      <c r="Q5" s="5"/>
      <c r="R5" s="5"/>
      <c r="S5" s="5"/>
      <c r="T5" s="5"/>
      <c r="U5" s="5"/>
      <c r="V5" s="5"/>
      <c r="W5" s="5"/>
      <c r="X5" s="5"/>
      <c r="Y5" s="5"/>
      <c r="Z5" s="5"/>
      <c r="AA5" s="5"/>
    </row>
    <row r="6" customFormat="false" ht="15" hidden="false" customHeight="false" outlineLevel="0" collapsed="false">
      <c r="A6" s="6" t="n">
        <v>8</v>
      </c>
      <c r="B6" s="6"/>
      <c r="C6" s="16" t="s">
        <v>34</v>
      </c>
      <c r="D6" s="17" t="s">
        <v>35</v>
      </c>
      <c r="E6" s="17"/>
      <c r="F6" s="18"/>
      <c r="G6" s="19" t="s">
        <v>17</v>
      </c>
      <c r="H6" s="8" t="s">
        <v>31</v>
      </c>
      <c r="I6" s="20" t="s">
        <v>19</v>
      </c>
      <c r="J6" s="8" t="s">
        <v>32</v>
      </c>
      <c r="K6" s="21"/>
      <c r="L6" s="10" t="s">
        <v>33</v>
      </c>
      <c r="M6" s="21"/>
      <c r="N6" s="11"/>
      <c r="O6" s="11"/>
      <c r="P6" s="12"/>
      <c r="Q6" s="5"/>
      <c r="R6" s="5"/>
      <c r="S6" s="5"/>
      <c r="T6" s="5"/>
      <c r="U6" s="5"/>
      <c r="V6" s="5"/>
      <c r="W6" s="5"/>
      <c r="X6" s="5"/>
      <c r="Y6" s="5"/>
      <c r="Z6" s="5"/>
      <c r="AA6" s="5"/>
    </row>
    <row r="7" customFormat="false" ht="24" hidden="false" customHeight="true" outlineLevel="0" collapsed="false">
      <c r="A7" s="22" t="n">
        <v>4</v>
      </c>
      <c r="B7" s="22" t="n">
        <v>30008</v>
      </c>
      <c r="C7" s="23" t="s">
        <v>36</v>
      </c>
      <c r="D7" s="24" t="s">
        <v>37</v>
      </c>
      <c r="E7" s="24" t="s">
        <v>38</v>
      </c>
      <c r="F7" s="25" t="s">
        <v>39</v>
      </c>
      <c r="G7" s="26" t="s">
        <v>17</v>
      </c>
      <c r="H7" s="27" t="s">
        <v>31</v>
      </c>
      <c r="I7" s="27" t="s">
        <v>40</v>
      </c>
      <c r="J7" s="27" t="s">
        <v>41</v>
      </c>
      <c r="K7" s="27" t="s">
        <v>42</v>
      </c>
      <c r="L7" s="27" t="s">
        <v>43</v>
      </c>
      <c r="M7" s="28"/>
      <c r="O7" s="25"/>
      <c r="P7" s="29" t="s">
        <v>44</v>
      </c>
      <c r="Q7" s="30"/>
      <c r="R7" s="30"/>
      <c r="S7" s="30"/>
      <c r="T7" s="30"/>
      <c r="U7" s="30"/>
      <c r="V7" s="30"/>
      <c r="W7" s="30"/>
      <c r="X7" s="30"/>
      <c r="Y7" s="30"/>
      <c r="Z7" s="30"/>
      <c r="AA7" s="30"/>
    </row>
    <row r="8" customFormat="false" ht="24" hidden="false" customHeight="true" outlineLevel="0" collapsed="false">
      <c r="A8" s="6" t="n">
        <v>5</v>
      </c>
      <c r="B8" s="6" t="n">
        <v>30010</v>
      </c>
      <c r="C8" s="31" t="s">
        <v>45</v>
      </c>
      <c r="D8" s="32" t="s">
        <v>46</v>
      </c>
      <c r="E8" s="32"/>
      <c r="F8" s="18"/>
      <c r="G8" s="19" t="s">
        <v>17</v>
      </c>
      <c r="H8" s="8" t="s">
        <v>31</v>
      </c>
      <c r="I8" s="33" t="s">
        <v>40</v>
      </c>
      <c r="J8" s="8" t="s">
        <v>41</v>
      </c>
      <c r="K8" s="8" t="s">
        <v>20</v>
      </c>
      <c r="L8" s="8" t="s">
        <v>43</v>
      </c>
      <c r="M8" s="21"/>
      <c r="N8" s="11"/>
      <c r="O8" s="11"/>
      <c r="P8" s="12" t="s">
        <v>47</v>
      </c>
      <c r="Q8" s="5"/>
      <c r="R8" s="5"/>
      <c r="S8" s="5"/>
      <c r="T8" s="5"/>
      <c r="U8" s="5"/>
      <c r="V8" s="5"/>
      <c r="W8" s="5"/>
      <c r="X8" s="5"/>
      <c r="Y8" s="5"/>
      <c r="Z8" s="5"/>
      <c r="AA8" s="5"/>
    </row>
    <row r="9" customFormat="false" ht="24" hidden="false" customHeight="true" outlineLevel="0" collapsed="false">
      <c r="A9" s="22" t="n">
        <v>7</v>
      </c>
      <c r="B9" s="22" t="n">
        <v>30007</v>
      </c>
      <c r="C9" s="23" t="s">
        <v>48</v>
      </c>
      <c r="D9" s="24" t="s">
        <v>49</v>
      </c>
      <c r="E9" s="24"/>
      <c r="F9" s="24"/>
      <c r="G9" s="26" t="s">
        <v>17</v>
      </c>
      <c r="H9" s="27" t="s">
        <v>31</v>
      </c>
      <c r="I9" s="27" t="s">
        <v>40</v>
      </c>
      <c r="J9" s="27" t="s">
        <v>41</v>
      </c>
      <c r="K9" s="27" t="s">
        <v>42</v>
      </c>
      <c r="L9" s="27" t="s">
        <v>50</v>
      </c>
      <c r="M9" s="28"/>
      <c r="N9" s="34"/>
      <c r="O9" s="34"/>
      <c r="P9" s="29" t="s">
        <v>51</v>
      </c>
      <c r="Q9" s="30"/>
      <c r="R9" s="30"/>
      <c r="S9" s="30"/>
      <c r="T9" s="30"/>
      <c r="U9" s="30"/>
      <c r="V9" s="30"/>
      <c r="W9" s="30"/>
      <c r="X9" s="30"/>
      <c r="Y9" s="30"/>
      <c r="Z9" s="30"/>
      <c r="AA9" s="30"/>
    </row>
    <row r="10" customFormat="false" ht="15" hidden="false" customHeight="false" outlineLevel="0" collapsed="false">
      <c r="A10" s="22" t="n">
        <v>9</v>
      </c>
      <c r="B10" s="22"/>
      <c r="C10" s="35" t="s">
        <v>52</v>
      </c>
      <c r="D10" s="36" t="s">
        <v>53</v>
      </c>
      <c r="E10" s="36"/>
      <c r="F10" s="24"/>
      <c r="G10" s="26" t="s">
        <v>17</v>
      </c>
      <c r="H10" s="27" t="s">
        <v>31</v>
      </c>
      <c r="I10" s="27" t="s">
        <v>40</v>
      </c>
      <c r="J10" s="27" t="s">
        <v>41</v>
      </c>
      <c r="K10" s="37"/>
      <c r="L10" s="38" t="s">
        <v>54</v>
      </c>
      <c r="M10" s="37"/>
      <c r="N10" s="34"/>
      <c r="O10" s="34"/>
      <c r="P10" s="29" t="s">
        <v>55</v>
      </c>
      <c r="Q10" s="30"/>
      <c r="R10" s="30"/>
      <c r="S10" s="30"/>
      <c r="T10" s="30"/>
      <c r="U10" s="30"/>
      <c r="V10" s="30"/>
      <c r="W10" s="30"/>
      <c r="X10" s="30"/>
      <c r="Y10" s="30"/>
      <c r="Z10" s="30"/>
      <c r="AA10" s="30"/>
    </row>
    <row r="11" customFormat="false" ht="24" hidden="false" customHeight="true" outlineLevel="0" collapsed="false">
      <c r="A11" s="6" t="n">
        <v>10</v>
      </c>
      <c r="B11" s="6"/>
      <c r="C11" s="16" t="s">
        <v>56</v>
      </c>
      <c r="D11" s="39" t="s">
        <v>57</v>
      </c>
      <c r="E11" s="39"/>
      <c r="F11" s="18"/>
      <c r="G11" s="19" t="s">
        <v>17</v>
      </c>
      <c r="H11" s="8" t="s">
        <v>31</v>
      </c>
      <c r="I11" s="8" t="s">
        <v>40</v>
      </c>
      <c r="J11" s="8" t="s">
        <v>41</v>
      </c>
      <c r="K11" s="21"/>
      <c r="L11" s="10" t="s">
        <v>33</v>
      </c>
      <c r="M11" s="21"/>
      <c r="N11" s="11"/>
      <c r="O11" s="11"/>
      <c r="P11" s="40" t="s">
        <v>58</v>
      </c>
      <c r="Q11" s="41"/>
      <c r="R11" s="41"/>
      <c r="S11" s="41"/>
      <c r="T11" s="41"/>
      <c r="U11" s="41"/>
      <c r="V11" s="41"/>
      <c r="W11" s="41"/>
      <c r="X11" s="41"/>
      <c r="Y11" s="41"/>
      <c r="Z11" s="41"/>
      <c r="AA11" s="41"/>
    </row>
    <row r="12" customFormat="false" ht="24" hidden="false" customHeight="true" outlineLevel="0" collapsed="false">
      <c r="A12" s="6" t="n">
        <v>12</v>
      </c>
      <c r="B12" s="6" t="n">
        <v>30009</v>
      </c>
      <c r="C12" s="8" t="s">
        <v>59</v>
      </c>
      <c r="D12" s="42" t="s">
        <v>60</v>
      </c>
      <c r="E12" s="42"/>
      <c r="F12" s="42"/>
      <c r="G12" s="8" t="s">
        <v>17</v>
      </c>
      <c r="H12" s="8" t="s">
        <v>61</v>
      </c>
      <c r="I12" s="33" t="s">
        <v>40</v>
      </c>
      <c r="J12" s="8" t="s">
        <v>62</v>
      </c>
      <c r="K12" s="8" t="s">
        <v>20</v>
      </c>
      <c r="L12" s="8" t="s">
        <v>43</v>
      </c>
      <c r="M12" s="21"/>
      <c r="N12" s="11"/>
      <c r="O12" s="11"/>
      <c r="P12" s="12"/>
      <c r="Q12" s="5"/>
      <c r="R12" s="5"/>
      <c r="S12" s="5"/>
      <c r="T12" s="5"/>
      <c r="U12" s="5"/>
      <c r="V12" s="5"/>
      <c r="W12" s="5"/>
      <c r="X12" s="5"/>
      <c r="Y12" s="5"/>
      <c r="Z12" s="5"/>
      <c r="AA12" s="5"/>
    </row>
    <row r="13" customFormat="false" ht="24" hidden="false" customHeight="true" outlineLevel="0" collapsed="false">
      <c r="A13" s="6" t="n">
        <v>13</v>
      </c>
      <c r="B13" s="6" t="n">
        <v>30003</v>
      </c>
      <c r="C13" s="8" t="s">
        <v>63</v>
      </c>
      <c r="D13" s="8" t="s">
        <v>64</v>
      </c>
      <c r="E13" s="8"/>
      <c r="F13" s="8"/>
      <c r="G13" s="8" t="s">
        <v>26</v>
      </c>
      <c r="H13" s="8" t="s">
        <v>31</v>
      </c>
      <c r="I13" s="33" t="s">
        <v>40</v>
      </c>
      <c r="J13" s="8" t="s">
        <v>65</v>
      </c>
      <c r="K13" s="8" t="s">
        <v>20</v>
      </c>
      <c r="L13" s="8" t="s">
        <v>43</v>
      </c>
      <c r="M13" s="21"/>
      <c r="N13" s="11"/>
      <c r="O13" s="11"/>
      <c r="P13" s="12" t="s">
        <v>66</v>
      </c>
      <c r="Q13" s="5"/>
      <c r="R13" s="5"/>
      <c r="S13" s="5"/>
      <c r="T13" s="5"/>
      <c r="U13" s="5"/>
      <c r="V13" s="5"/>
      <c r="W13" s="5"/>
      <c r="X13" s="5"/>
      <c r="Y13" s="5"/>
      <c r="Z13" s="5"/>
      <c r="AA13" s="5"/>
    </row>
    <row r="14" customFormat="false" ht="24" hidden="false" customHeight="true" outlineLevel="0" collapsed="false">
      <c r="A14" s="6" t="n">
        <v>14</v>
      </c>
      <c r="B14" s="6" t="n">
        <v>30004</v>
      </c>
      <c r="C14" s="8" t="s">
        <v>67</v>
      </c>
      <c r="D14" s="8" t="s">
        <v>68</v>
      </c>
      <c r="E14" s="8"/>
      <c r="F14" s="8"/>
      <c r="G14" s="8" t="s">
        <v>26</v>
      </c>
      <c r="H14" s="8" t="s">
        <v>31</v>
      </c>
      <c r="I14" s="33" t="s">
        <v>40</v>
      </c>
      <c r="J14" s="8" t="s">
        <v>65</v>
      </c>
      <c r="K14" s="8" t="s">
        <v>20</v>
      </c>
      <c r="L14" s="8" t="s">
        <v>43</v>
      </c>
      <c r="M14" s="21"/>
      <c r="N14" s="11"/>
      <c r="O14" s="11"/>
      <c r="P14" s="12" t="s">
        <v>69</v>
      </c>
      <c r="Q14" s="5"/>
      <c r="R14" s="5"/>
      <c r="S14" s="5"/>
      <c r="T14" s="5"/>
      <c r="U14" s="5"/>
      <c r="V14" s="5"/>
      <c r="W14" s="5"/>
      <c r="X14" s="5"/>
      <c r="Y14" s="5"/>
      <c r="Z14" s="5"/>
      <c r="AA14" s="5"/>
    </row>
    <row r="15" customFormat="false" ht="24" hidden="false" customHeight="true" outlineLevel="0" collapsed="false">
      <c r="A15" s="6" t="n">
        <v>15</v>
      </c>
      <c r="B15" s="6" t="n">
        <v>30005</v>
      </c>
      <c r="C15" s="8" t="s">
        <v>70</v>
      </c>
      <c r="D15" s="8" t="s">
        <v>71</v>
      </c>
      <c r="E15" s="8"/>
      <c r="F15" s="8"/>
      <c r="G15" s="8" t="s">
        <v>26</v>
      </c>
      <c r="H15" s="8" t="s">
        <v>31</v>
      </c>
      <c r="I15" s="33" t="s">
        <v>40</v>
      </c>
      <c r="J15" s="8" t="s">
        <v>65</v>
      </c>
      <c r="K15" s="8" t="s">
        <v>20</v>
      </c>
      <c r="L15" s="8" t="s">
        <v>43</v>
      </c>
      <c r="M15" s="21"/>
      <c r="N15" s="11"/>
      <c r="O15" s="11"/>
      <c r="P15" s="12" t="s">
        <v>69</v>
      </c>
      <c r="Q15" s="5"/>
      <c r="R15" s="5"/>
      <c r="S15" s="5"/>
      <c r="T15" s="5"/>
      <c r="U15" s="5"/>
      <c r="V15" s="5"/>
      <c r="W15" s="5"/>
      <c r="X15" s="5"/>
      <c r="Y15" s="5"/>
      <c r="Z15" s="5"/>
      <c r="AA15" s="5"/>
    </row>
    <row r="16" customFormat="false" ht="15" hidden="false" customHeight="false" outlineLevel="0" collapsed="false">
      <c r="A16" s="22" t="n">
        <v>16</v>
      </c>
      <c r="B16" s="22" t="n">
        <v>30006</v>
      </c>
      <c r="C16" s="27" t="s">
        <v>72</v>
      </c>
      <c r="D16" s="27" t="s">
        <v>73</v>
      </c>
      <c r="E16" s="27"/>
      <c r="F16" s="27"/>
      <c r="G16" s="27" t="s">
        <v>17</v>
      </c>
      <c r="H16" s="27" t="s">
        <v>31</v>
      </c>
      <c r="I16" s="27" t="s">
        <v>40</v>
      </c>
      <c r="J16" s="27" t="s">
        <v>65</v>
      </c>
      <c r="K16" s="27" t="s">
        <v>42</v>
      </c>
      <c r="L16" s="27" t="s">
        <v>43</v>
      </c>
      <c r="M16" s="28"/>
      <c r="N16" s="34"/>
      <c r="O16" s="34"/>
      <c r="P16" s="29" t="s">
        <v>74</v>
      </c>
      <c r="Q16" s="30"/>
      <c r="R16" s="30"/>
      <c r="S16" s="30"/>
      <c r="T16" s="30"/>
      <c r="U16" s="30"/>
      <c r="V16" s="30"/>
      <c r="W16" s="30"/>
      <c r="X16" s="30"/>
      <c r="Y16" s="30"/>
      <c r="Z16" s="30"/>
      <c r="AA16" s="30"/>
    </row>
    <row r="17" customFormat="false" ht="24" hidden="false" customHeight="true" outlineLevel="0" collapsed="false">
      <c r="A17" s="6" t="n">
        <v>11</v>
      </c>
      <c r="B17" s="6"/>
      <c r="C17" s="10" t="s">
        <v>75</v>
      </c>
      <c r="D17" s="10" t="s">
        <v>76</v>
      </c>
      <c r="E17" s="10"/>
      <c r="F17" s="8"/>
      <c r="G17" s="8" t="s">
        <v>17</v>
      </c>
      <c r="H17" s="8" t="s">
        <v>31</v>
      </c>
      <c r="I17" s="33" t="s">
        <v>40</v>
      </c>
      <c r="J17" s="8" t="s">
        <v>77</v>
      </c>
      <c r="K17" s="21"/>
      <c r="L17" s="10" t="s">
        <v>33</v>
      </c>
      <c r="M17" s="21"/>
      <c r="N17" s="11"/>
      <c r="O17" s="11"/>
      <c r="P17" s="12"/>
      <c r="Q17" s="5"/>
      <c r="R17" s="5"/>
      <c r="S17" s="5"/>
      <c r="T17" s="5"/>
      <c r="U17" s="5"/>
      <c r="V17" s="5"/>
      <c r="W17" s="5"/>
      <c r="X17" s="5"/>
      <c r="Y17" s="5"/>
      <c r="Z17" s="5"/>
      <c r="AA17" s="5"/>
    </row>
    <row r="18" customFormat="false" ht="24" hidden="false" customHeight="true" outlineLevel="0" collapsed="false">
      <c r="A18" s="6" t="n">
        <v>17</v>
      </c>
      <c r="B18" s="6" t="n">
        <v>30001</v>
      </c>
      <c r="C18" s="8" t="s">
        <v>78</v>
      </c>
      <c r="D18" s="8" t="s">
        <v>79</v>
      </c>
      <c r="E18" s="8"/>
      <c r="F18" s="8"/>
      <c r="G18" s="8" t="s">
        <v>17</v>
      </c>
      <c r="H18" s="8" t="s">
        <v>31</v>
      </c>
      <c r="I18" s="33" t="s">
        <v>80</v>
      </c>
      <c r="J18" s="8" t="s">
        <v>81</v>
      </c>
      <c r="K18" s="8" t="s">
        <v>42</v>
      </c>
      <c r="L18" s="8" t="s">
        <v>43</v>
      </c>
      <c r="M18" s="21"/>
      <c r="N18" s="11"/>
      <c r="O18" s="11"/>
      <c r="P18" s="12"/>
      <c r="Q18" s="5"/>
      <c r="R18" s="5"/>
      <c r="S18" s="5"/>
      <c r="T18" s="5"/>
      <c r="U18" s="5"/>
      <c r="V18" s="5"/>
      <c r="W18" s="5"/>
      <c r="X18" s="5"/>
      <c r="Y18" s="5"/>
      <c r="Z18" s="5"/>
      <c r="AA18" s="5"/>
    </row>
    <row r="19" customFormat="false" ht="24" hidden="false" customHeight="true" outlineLevel="0" collapsed="false">
      <c r="A19" s="6" t="n">
        <v>21</v>
      </c>
      <c r="B19" s="6" t="n">
        <v>30002</v>
      </c>
      <c r="C19" s="8" t="s">
        <v>82</v>
      </c>
      <c r="D19" s="8" t="s">
        <v>83</v>
      </c>
      <c r="E19" s="8"/>
      <c r="F19" s="8"/>
      <c r="G19" s="8" t="s">
        <v>17</v>
      </c>
      <c r="H19" s="8" t="s">
        <v>31</v>
      </c>
      <c r="I19" s="33" t="s">
        <v>84</v>
      </c>
      <c r="J19" s="8" t="s">
        <v>85</v>
      </c>
      <c r="K19" s="8" t="s">
        <v>20</v>
      </c>
      <c r="L19" s="8" t="s">
        <v>43</v>
      </c>
      <c r="M19" s="21"/>
      <c r="N19" s="11"/>
      <c r="O19" s="11"/>
      <c r="P19" s="12"/>
      <c r="Q19" s="5"/>
      <c r="R19" s="5"/>
      <c r="S19" s="5"/>
      <c r="T19" s="5"/>
      <c r="U19" s="5"/>
      <c r="V19" s="5"/>
      <c r="W19" s="5"/>
      <c r="X19" s="5"/>
      <c r="Y19" s="5"/>
      <c r="Z19" s="5"/>
      <c r="AA19" s="5"/>
    </row>
    <row r="20" customFormat="false" ht="15" hidden="false" customHeight="false" outlineLevel="0" collapsed="false">
      <c r="A20" s="6" t="n">
        <v>18</v>
      </c>
      <c r="B20" s="6"/>
      <c r="C20" s="10" t="s">
        <v>86</v>
      </c>
      <c r="D20" s="10" t="s">
        <v>87</v>
      </c>
      <c r="E20" s="10"/>
      <c r="F20" s="8"/>
      <c r="G20" s="8" t="s">
        <v>17</v>
      </c>
      <c r="H20" s="8" t="s">
        <v>31</v>
      </c>
      <c r="I20" s="43" t="s">
        <v>88</v>
      </c>
      <c r="J20" s="8" t="s">
        <v>89</v>
      </c>
      <c r="K20" s="21"/>
      <c r="L20" s="10" t="s">
        <v>33</v>
      </c>
      <c r="M20" s="21"/>
      <c r="N20" s="11"/>
      <c r="O20" s="11"/>
      <c r="P20" s="12" t="s">
        <v>90</v>
      </c>
      <c r="Q20" s="5"/>
      <c r="R20" s="5"/>
      <c r="S20" s="5"/>
      <c r="T20" s="5"/>
      <c r="U20" s="5"/>
      <c r="V20" s="5"/>
      <c r="W20" s="5"/>
      <c r="X20" s="5"/>
      <c r="Y20" s="5"/>
      <c r="Z20" s="5"/>
      <c r="AA20" s="5"/>
    </row>
    <row r="21" customFormat="false" ht="15" hidden="false" customHeight="false" outlineLevel="0" collapsed="false">
      <c r="A21" s="6" t="n">
        <v>19</v>
      </c>
      <c r="B21" s="6"/>
      <c r="C21" s="10" t="s">
        <v>91</v>
      </c>
      <c r="D21" s="10" t="s">
        <v>92</v>
      </c>
      <c r="E21" s="17" t="s">
        <v>30</v>
      </c>
      <c r="F21" s="44"/>
      <c r="G21" s="8" t="s">
        <v>17</v>
      </c>
      <c r="H21" s="8" t="s">
        <v>31</v>
      </c>
      <c r="I21" s="43" t="s">
        <v>88</v>
      </c>
      <c r="J21" s="8" t="s">
        <v>89</v>
      </c>
      <c r="K21" s="21"/>
      <c r="L21" s="10" t="s">
        <v>33</v>
      </c>
      <c r="M21" s="21"/>
      <c r="N21" s="11"/>
      <c r="O21" s="11"/>
      <c r="P21" s="12"/>
      <c r="Q21" s="5"/>
      <c r="R21" s="5"/>
      <c r="S21" s="5"/>
      <c r="T21" s="5"/>
      <c r="U21" s="5"/>
      <c r="V21" s="5"/>
      <c r="W21" s="5"/>
      <c r="X21" s="5"/>
      <c r="Y21" s="5"/>
      <c r="Z21" s="5"/>
      <c r="AA21" s="5"/>
    </row>
    <row r="22" customFormat="false" ht="24" hidden="false" customHeight="true" outlineLevel="0" collapsed="false">
      <c r="A22" s="22" t="n">
        <v>22</v>
      </c>
      <c r="B22" s="22" t="n">
        <v>10009</v>
      </c>
      <c r="C22" s="27" t="s">
        <v>93</v>
      </c>
      <c r="D22" s="27" t="s">
        <v>94</v>
      </c>
      <c r="E22" s="27"/>
      <c r="F22" s="27"/>
      <c r="G22" s="27" t="s">
        <v>17</v>
      </c>
      <c r="H22" s="27" t="s">
        <v>31</v>
      </c>
      <c r="I22" s="27" t="s">
        <v>88</v>
      </c>
      <c r="J22" s="27" t="s">
        <v>95</v>
      </c>
      <c r="K22" s="27" t="s">
        <v>20</v>
      </c>
      <c r="L22" s="27" t="s">
        <v>43</v>
      </c>
      <c r="M22" s="28"/>
      <c r="N22" s="34"/>
      <c r="O22" s="34"/>
      <c r="P22" s="29"/>
      <c r="Q22" s="30"/>
      <c r="R22" s="30"/>
      <c r="S22" s="30"/>
      <c r="T22" s="30"/>
      <c r="U22" s="30"/>
      <c r="V22" s="30"/>
      <c r="W22" s="30"/>
      <c r="X22" s="30"/>
      <c r="Y22" s="30"/>
      <c r="Z22" s="30"/>
      <c r="AA22" s="30"/>
    </row>
    <row r="23" customFormat="false" ht="24" hidden="false" customHeight="true" outlineLevel="0" collapsed="false">
      <c r="A23" s="22" t="n">
        <v>23</v>
      </c>
      <c r="B23" s="22" t="n">
        <v>10011</v>
      </c>
      <c r="C23" s="27" t="s">
        <v>96</v>
      </c>
      <c r="D23" s="27" t="s">
        <v>97</v>
      </c>
      <c r="E23" s="27"/>
      <c r="F23" s="27"/>
      <c r="G23" s="27" t="s">
        <v>17</v>
      </c>
      <c r="H23" s="27" t="s">
        <v>31</v>
      </c>
      <c r="I23" s="27" t="s">
        <v>88</v>
      </c>
      <c r="J23" s="27" t="s">
        <v>98</v>
      </c>
      <c r="K23" s="27" t="s">
        <v>20</v>
      </c>
      <c r="L23" s="27" t="s">
        <v>43</v>
      </c>
      <c r="M23" s="28"/>
      <c r="N23" s="34"/>
      <c r="O23" s="34"/>
      <c r="P23" s="29"/>
      <c r="Q23" s="30"/>
      <c r="R23" s="30"/>
      <c r="S23" s="30"/>
      <c r="T23" s="30"/>
      <c r="U23" s="30"/>
      <c r="V23" s="30"/>
      <c r="W23" s="30"/>
      <c r="X23" s="30"/>
      <c r="Y23" s="30"/>
      <c r="Z23" s="30"/>
      <c r="AA23" s="30"/>
    </row>
    <row r="24" customFormat="false" ht="15" hidden="false" customHeight="false" outlineLevel="0" collapsed="false">
      <c r="A24" s="22" t="n">
        <v>20</v>
      </c>
      <c r="B24" s="22" t="n">
        <v>10012</v>
      </c>
      <c r="C24" s="27" t="s">
        <v>99</v>
      </c>
      <c r="D24" s="27" t="s">
        <v>100</v>
      </c>
      <c r="E24" s="27"/>
      <c r="F24" s="27"/>
      <c r="G24" s="27" t="s">
        <v>17</v>
      </c>
      <c r="H24" s="27" t="s">
        <v>31</v>
      </c>
      <c r="I24" s="27" t="s">
        <v>88</v>
      </c>
      <c r="J24" s="27" t="s">
        <v>101</v>
      </c>
      <c r="K24" s="27" t="s">
        <v>20</v>
      </c>
      <c r="L24" s="27" t="s">
        <v>102</v>
      </c>
      <c r="M24" s="28"/>
      <c r="N24" s="34"/>
      <c r="O24" s="34"/>
      <c r="P24" s="29"/>
      <c r="Q24" s="30"/>
      <c r="R24" s="30"/>
      <c r="S24" s="30"/>
      <c r="T24" s="30"/>
      <c r="U24" s="30"/>
      <c r="V24" s="30"/>
      <c r="W24" s="30"/>
      <c r="X24" s="30"/>
      <c r="Y24" s="30"/>
      <c r="Z24" s="30"/>
      <c r="AA24" s="30"/>
    </row>
    <row r="25" customFormat="false" ht="36" hidden="false" customHeight="true" outlineLevel="0" collapsed="false">
      <c r="A25" s="6" t="n">
        <v>24</v>
      </c>
      <c r="B25" s="6" t="n">
        <v>10013</v>
      </c>
      <c r="C25" s="8" t="s">
        <v>103</v>
      </c>
      <c r="D25" s="8" t="s">
        <v>104</v>
      </c>
      <c r="E25" s="8"/>
      <c r="F25" s="8"/>
      <c r="G25" s="8" t="s">
        <v>17</v>
      </c>
      <c r="H25" s="8" t="s">
        <v>31</v>
      </c>
      <c r="I25" s="43" t="s">
        <v>88</v>
      </c>
      <c r="J25" s="8" t="s">
        <v>105</v>
      </c>
      <c r="K25" s="8" t="s">
        <v>42</v>
      </c>
      <c r="L25" s="8" t="s">
        <v>50</v>
      </c>
      <c r="M25" s="8" t="s">
        <v>106</v>
      </c>
      <c r="N25" s="11"/>
      <c r="O25" s="11"/>
      <c r="P25" s="12" t="s">
        <v>107</v>
      </c>
      <c r="Q25" s="5"/>
      <c r="R25" s="5"/>
      <c r="S25" s="5"/>
      <c r="T25" s="5"/>
      <c r="U25" s="5"/>
      <c r="V25" s="5"/>
      <c r="W25" s="5"/>
      <c r="X25" s="5"/>
      <c r="Y25" s="5"/>
      <c r="Z25" s="5"/>
      <c r="AA25" s="5"/>
    </row>
    <row r="26" customFormat="false" ht="36" hidden="false" customHeight="true" outlineLevel="0" collapsed="false">
      <c r="A26" s="6" t="n">
        <v>25</v>
      </c>
      <c r="B26" s="6" t="n">
        <v>10014</v>
      </c>
      <c r="C26" s="8" t="s">
        <v>108</v>
      </c>
      <c r="D26" s="8" t="s">
        <v>109</v>
      </c>
      <c r="E26" s="45" t="s">
        <v>110</v>
      </c>
      <c r="F26" s="8"/>
      <c r="G26" s="8" t="s">
        <v>17</v>
      </c>
      <c r="H26" s="8" t="s">
        <v>31</v>
      </c>
      <c r="I26" s="43" t="s">
        <v>88</v>
      </c>
      <c r="J26" s="8" t="s">
        <v>111</v>
      </c>
      <c r="K26" s="8" t="s">
        <v>112</v>
      </c>
      <c r="L26" s="8" t="s">
        <v>43</v>
      </c>
      <c r="M26" s="8" t="s">
        <v>113</v>
      </c>
      <c r="N26" s="11"/>
      <c r="O26" s="11"/>
      <c r="P26" s="12" t="s">
        <v>114</v>
      </c>
      <c r="Q26" s="5"/>
      <c r="R26" s="5"/>
      <c r="S26" s="5"/>
      <c r="T26" s="5"/>
      <c r="U26" s="5"/>
      <c r="V26" s="5"/>
      <c r="W26" s="5"/>
      <c r="X26" s="5"/>
      <c r="Y26" s="5"/>
      <c r="Z26" s="5"/>
      <c r="AA26" s="5"/>
    </row>
    <row r="27" customFormat="false" ht="15" hidden="false" customHeight="false" outlineLevel="0" collapsed="false">
      <c r="A27" s="22" t="n">
        <v>26</v>
      </c>
      <c r="B27" s="22" t="n">
        <v>10010</v>
      </c>
      <c r="C27" s="27" t="s">
        <v>115</v>
      </c>
      <c r="D27" s="27" t="s">
        <v>116</v>
      </c>
      <c r="E27" s="27"/>
      <c r="F27" s="27"/>
      <c r="G27" s="27" t="s">
        <v>17</v>
      </c>
      <c r="H27" s="27" t="s">
        <v>31</v>
      </c>
      <c r="I27" s="27" t="s">
        <v>88</v>
      </c>
      <c r="J27" s="27" t="s">
        <v>117</v>
      </c>
      <c r="K27" s="27" t="s">
        <v>20</v>
      </c>
      <c r="L27" s="27" t="s">
        <v>43</v>
      </c>
      <c r="M27" s="28"/>
      <c r="N27" s="34"/>
      <c r="O27" s="34"/>
      <c r="P27" s="29"/>
      <c r="Q27" s="30"/>
      <c r="R27" s="30"/>
      <c r="S27" s="30"/>
      <c r="T27" s="30"/>
      <c r="U27" s="30"/>
      <c r="V27" s="30"/>
      <c r="W27" s="30"/>
      <c r="X27" s="30"/>
      <c r="Y27" s="30"/>
      <c r="Z27" s="30"/>
      <c r="AA27" s="30"/>
    </row>
    <row r="28" customFormat="false" ht="15" hidden="false" customHeight="false" outlineLevel="0" collapsed="false">
      <c r="A28" s="6" t="n">
        <v>27</v>
      </c>
      <c r="B28" s="6" t="n">
        <v>20004</v>
      </c>
      <c r="C28" s="8" t="s">
        <v>118</v>
      </c>
      <c r="D28" s="8" t="s">
        <v>119</v>
      </c>
      <c r="E28" s="8"/>
      <c r="F28" s="8"/>
      <c r="G28" s="8" t="s">
        <v>17</v>
      </c>
      <c r="H28" s="8" t="s">
        <v>31</v>
      </c>
      <c r="I28" s="43" t="s">
        <v>88</v>
      </c>
      <c r="J28" s="8" t="s">
        <v>120</v>
      </c>
      <c r="K28" s="8" t="s">
        <v>20</v>
      </c>
      <c r="L28" s="8" t="s">
        <v>50</v>
      </c>
      <c r="M28" s="21"/>
      <c r="N28" s="11"/>
      <c r="O28" s="11"/>
      <c r="P28" s="12"/>
      <c r="Q28" s="5"/>
      <c r="R28" s="5"/>
      <c r="S28" s="5"/>
      <c r="T28" s="5"/>
      <c r="U28" s="5"/>
      <c r="V28" s="5"/>
      <c r="W28" s="5"/>
      <c r="X28" s="5"/>
      <c r="Y28" s="5"/>
      <c r="Z28" s="5"/>
      <c r="AA28" s="5"/>
    </row>
    <row r="29" customFormat="false" ht="15" hidden="false" customHeight="false" outlineLevel="0" collapsed="false">
      <c r="A29" s="22" t="n">
        <v>28</v>
      </c>
      <c r="B29" s="22"/>
      <c r="C29" s="46" t="s">
        <v>121</v>
      </c>
      <c r="D29" s="47" t="str">
        <f aca="false">HYPERLINK("http://terms.tdwg.org/wiki/dwc:continent","Darwin Core Continent Added.http://terms.tdwg.org/wiki/dwc:continent")</f>
        <v>Darwin Core Continent Added.http://terms.tdwg.org/wiki/dwc:continent</v>
      </c>
      <c r="E29" s="27"/>
      <c r="F29" s="27"/>
      <c r="G29" s="27" t="s">
        <v>17</v>
      </c>
      <c r="H29" s="48" t="s">
        <v>122</v>
      </c>
      <c r="I29" s="38" t="s">
        <v>123</v>
      </c>
      <c r="J29" s="38" t="s">
        <v>124</v>
      </c>
      <c r="K29" s="37"/>
      <c r="L29" s="38" t="s">
        <v>54</v>
      </c>
      <c r="M29" s="37"/>
      <c r="N29" s="34"/>
      <c r="O29" s="34"/>
      <c r="P29" s="29" t="s">
        <v>125</v>
      </c>
      <c r="Q29" s="30"/>
      <c r="R29" s="30"/>
      <c r="S29" s="30"/>
      <c r="T29" s="30"/>
      <c r="U29" s="30"/>
      <c r="V29" s="30"/>
      <c r="W29" s="30"/>
      <c r="X29" s="30"/>
      <c r="Y29" s="30"/>
      <c r="Z29" s="30"/>
      <c r="AA29" s="30"/>
    </row>
    <row r="30" customFormat="false" ht="15" hidden="false" customHeight="false" outlineLevel="0" collapsed="false">
      <c r="A30" s="22" t="n">
        <v>29</v>
      </c>
      <c r="B30" s="22"/>
      <c r="C30" s="46" t="s">
        <v>126</v>
      </c>
      <c r="D30" s="46" t="s">
        <v>127</v>
      </c>
      <c r="E30" s="46"/>
      <c r="F30" s="27"/>
      <c r="G30" s="27" t="s">
        <v>17</v>
      </c>
      <c r="H30" s="38" t="s">
        <v>122</v>
      </c>
      <c r="I30" s="38" t="s">
        <v>123</v>
      </c>
      <c r="J30" s="38" t="s">
        <v>124</v>
      </c>
      <c r="K30" s="37"/>
      <c r="L30" s="38" t="s">
        <v>54</v>
      </c>
      <c r="M30" s="37"/>
      <c r="N30" s="34"/>
      <c r="O30" s="34"/>
      <c r="P30" s="29" t="s">
        <v>128</v>
      </c>
      <c r="Q30" s="30"/>
      <c r="R30" s="30"/>
      <c r="S30" s="30"/>
      <c r="T30" s="30"/>
      <c r="U30" s="30"/>
      <c r="V30" s="30"/>
      <c r="W30" s="30"/>
      <c r="X30" s="30"/>
      <c r="Y30" s="30"/>
      <c r="Z30" s="30"/>
      <c r="AA30" s="30"/>
    </row>
    <row r="31" customFormat="false" ht="15" hidden="false" customHeight="false" outlineLevel="0" collapsed="false">
      <c r="A31" s="6" t="n">
        <v>111</v>
      </c>
      <c r="B31" s="13"/>
      <c r="C31" s="10" t="s">
        <v>129</v>
      </c>
      <c r="D31" s="10" t="s">
        <v>130</v>
      </c>
      <c r="E31" s="10"/>
      <c r="F31" s="8"/>
      <c r="G31" s="8" t="s">
        <v>17</v>
      </c>
      <c r="H31" s="10" t="s">
        <v>31</v>
      </c>
      <c r="I31" s="49" t="s">
        <v>123</v>
      </c>
      <c r="J31" s="50" t="s">
        <v>124</v>
      </c>
      <c r="K31" s="13"/>
      <c r="L31" s="10" t="s">
        <v>33</v>
      </c>
      <c r="M31" s="13"/>
      <c r="N31" s="11"/>
      <c r="O31" s="11"/>
      <c r="P31" s="51" t="s">
        <v>131</v>
      </c>
      <c r="Q31" s="5"/>
      <c r="R31" s="5"/>
      <c r="S31" s="5"/>
      <c r="T31" s="5"/>
      <c r="U31" s="5"/>
      <c r="V31" s="5"/>
      <c r="W31" s="5"/>
      <c r="X31" s="5"/>
      <c r="Y31" s="5"/>
      <c r="Z31" s="5"/>
      <c r="AA31" s="5"/>
    </row>
    <row r="32" customFormat="false" ht="24" hidden="false" customHeight="true" outlineLevel="0" collapsed="false">
      <c r="A32" s="6" t="n">
        <v>30</v>
      </c>
      <c r="B32" s="6" t="n">
        <v>23</v>
      </c>
      <c r="C32" s="8" t="s">
        <v>132</v>
      </c>
      <c r="D32" s="8" t="s">
        <v>133</v>
      </c>
      <c r="E32" s="8"/>
      <c r="F32" s="8"/>
      <c r="G32" s="8" t="s">
        <v>17</v>
      </c>
      <c r="H32" s="8" t="s">
        <v>31</v>
      </c>
      <c r="I32" s="49" t="s">
        <v>123</v>
      </c>
      <c r="J32" s="8" t="s">
        <v>134</v>
      </c>
      <c r="K32" s="8" t="s">
        <v>20</v>
      </c>
      <c r="L32" s="8" t="s">
        <v>43</v>
      </c>
      <c r="M32" s="21"/>
      <c r="N32" s="11"/>
      <c r="O32" s="11"/>
      <c r="P32" s="51" t="s">
        <v>135</v>
      </c>
      <c r="Q32" s="5"/>
      <c r="R32" s="5"/>
      <c r="S32" s="5"/>
      <c r="T32" s="5"/>
      <c r="U32" s="5"/>
      <c r="V32" s="5"/>
      <c r="W32" s="5"/>
      <c r="X32" s="5"/>
      <c r="Y32" s="5"/>
      <c r="Z32" s="5"/>
      <c r="AA32" s="5"/>
    </row>
    <row r="33" customFormat="false" ht="24" hidden="false" customHeight="true" outlineLevel="0" collapsed="false">
      <c r="A33" s="6" t="n">
        <v>31</v>
      </c>
      <c r="B33" s="6" t="n">
        <v>17</v>
      </c>
      <c r="C33" s="8" t="s">
        <v>136</v>
      </c>
      <c r="D33" s="8" t="s">
        <v>137</v>
      </c>
      <c r="E33" s="8"/>
      <c r="F33" s="8"/>
      <c r="G33" s="8" t="s">
        <v>17</v>
      </c>
      <c r="H33" s="8" t="s">
        <v>31</v>
      </c>
      <c r="I33" s="49" t="s">
        <v>123</v>
      </c>
      <c r="J33" s="8" t="s">
        <v>134</v>
      </c>
      <c r="K33" s="8" t="s">
        <v>20</v>
      </c>
      <c r="L33" s="8" t="s">
        <v>43</v>
      </c>
      <c r="M33" s="21"/>
      <c r="N33" s="11"/>
      <c r="O33" s="11"/>
      <c r="P33" s="12" t="s">
        <v>138</v>
      </c>
      <c r="Q33" s="5"/>
      <c r="R33" s="5"/>
      <c r="S33" s="5"/>
      <c r="T33" s="5"/>
      <c r="U33" s="5"/>
      <c r="V33" s="5"/>
      <c r="W33" s="5"/>
      <c r="X33" s="5"/>
      <c r="Y33" s="5"/>
      <c r="Z33" s="5"/>
      <c r="AA33" s="5"/>
    </row>
    <row r="34" customFormat="false" ht="24" hidden="false" customHeight="true" outlineLevel="0" collapsed="false">
      <c r="A34" s="22" t="n">
        <v>32</v>
      </c>
      <c r="B34" s="22" t="n">
        <v>29</v>
      </c>
      <c r="C34" s="27" t="s">
        <v>139</v>
      </c>
      <c r="D34" s="27" t="s">
        <v>140</v>
      </c>
      <c r="E34" s="27"/>
      <c r="F34" s="27"/>
      <c r="G34" s="27" t="s">
        <v>17</v>
      </c>
      <c r="H34" s="27" t="s">
        <v>31</v>
      </c>
      <c r="I34" s="27" t="s">
        <v>123</v>
      </c>
      <c r="J34" s="27" t="s">
        <v>134</v>
      </c>
      <c r="K34" s="27" t="s">
        <v>20</v>
      </c>
      <c r="L34" s="27" t="s">
        <v>43</v>
      </c>
      <c r="M34" s="28"/>
      <c r="N34" s="34"/>
      <c r="O34" s="34"/>
      <c r="P34" s="51" t="s">
        <v>135</v>
      </c>
      <c r="Q34" s="30"/>
      <c r="R34" s="30"/>
      <c r="S34" s="30"/>
      <c r="T34" s="30"/>
      <c r="U34" s="30"/>
      <c r="V34" s="30"/>
      <c r="W34" s="30"/>
      <c r="X34" s="30"/>
      <c r="Y34" s="30"/>
      <c r="Z34" s="30"/>
      <c r="AA34" s="30"/>
    </row>
    <row r="35" customFormat="false" ht="15" hidden="false" customHeight="false" outlineLevel="0" collapsed="false">
      <c r="A35" s="6" t="n">
        <v>33</v>
      </c>
      <c r="B35" s="6"/>
      <c r="C35" s="52" t="s">
        <v>141</v>
      </c>
      <c r="D35" s="52" t="s">
        <v>142</v>
      </c>
      <c r="E35" s="52"/>
      <c r="F35" s="8"/>
      <c r="G35" s="8" t="s">
        <v>17</v>
      </c>
      <c r="H35" s="8" t="s">
        <v>31</v>
      </c>
      <c r="I35" s="53" t="s">
        <v>123</v>
      </c>
      <c r="J35" s="10" t="s">
        <v>143</v>
      </c>
      <c r="K35" s="13"/>
      <c r="L35" s="10" t="s">
        <v>54</v>
      </c>
      <c r="M35" s="13"/>
      <c r="N35" s="11"/>
      <c r="O35" s="11"/>
      <c r="P35" s="51" t="s">
        <v>144</v>
      </c>
      <c r="Q35" s="5"/>
      <c r="R35" s="5"/>
      <c r="S35" s="5"/>
      <c r="T35" s="5"/>
      <c r="U35" s="5"/>
      <c r="V35" s="5"/>
      <c r="W35" s="5"/>
      <c r="X35" s="5"/>
      <c r="Y35" s="5"/>
      <c r="Z35" s="5"/>
      <c r="AA35" s="5"/>
    </row>
    <row r="36" customFormat="false" ht="48" hidden="false" customHeight="true" outlineLevel="0" collapsed="false">
      <c r="A36" s="54" t="n">
        <v>34</v>
      </c>
      <c r="B36" s="54" t="n">
        <v>36</v>
      </c>
      <c r="C36" s="55" t="s">
        <v>145</v>
      </c>
      <c r="D36" s="55" t="s">
        <v>146</v>
      </c>
      <c r="E36" s="55"/>
      <c r="F36" s="55"/>
      <c r="G36" s="55" t="s">
        <v>17</v>
      </c>
      <c r="H36" s="55" t="s">
        <v>31</v>
      </c>
      <c r="I36" s="55" t="s">
        <v>123</v>
      </c>
      <c r="J36" s="55" t="s">
        <v>147</v>
      </c>
      <c r="K36" s="55" t="s">
        <v>148</v>
      </c>
      <c r="L36" s="55" t="s">
        <v>149</v>
      </c>
      <c r="M36" s="55" t="s">
        <v>150</v>
      </c>
      <c r="N36" s="56"/>
      <c r="O36" s="56"/>
      <c r="P36" s="57" t="s">
        <v>151</v>
      </c>
      <c r="Q36" s="58"/>
      <c r="R36" s="58"/>
      <c r="S36" s="58"/>
      <c r="T36" s="58"/>
      <c r="U36" s="58"/>
      <c r="V36" s="58"/>
      <c r="W36" s="58"/>
      <c r="X36" s="58"/>
      <c r="Y36" s="58"/>
      <c r="Z36" s="58"/>
      <c r="AA36" s="58"/>
    </row>
    <row r="37" customFormat="false" ht="24" hidden="false" customHeight="true" outlineLevel="0" collapsed="false">
      <c r="A37" s="6" t="n">
        <v>35</v>
      </c>
      <c r="B37" s="6" t="n">
        <v>24</v>
      </c>
      <c r="C37" s="8" t="s">
        <v>152</v>
      </c>
      <c r="D37" s="8" t="s">
        <v>153</v>
      </c>
      <c r="E37" s="8"/>
      <c r="F37" s="8"/>
      <c r="G37" s="8" t="s">
        <v>17</v>
      </c>
      <c r="H37" s="8" t="s">
        <v>31</v>
      </c>
      <c r="I37" s="49" t="s">
        <v>123</v>
      </c>
      <c r="J37" s="8" t="s">
        <v>154</v>
      </c>
      <c r="K37" s="8" t="s">
        <v>20</v>
      </c>
      <c r="L37" s="8" t="s">
        <v>43</v>
      </c>
      <c r="M37" s="21"/>
      <c r="N37" s="11"/>
      <c r="O37" s="11"/>
      <c r="P37" s="12"/>
      <c r="Q37" s="5"/>
      <c r="R37" s="5"/>
      <c r="S37" s="5"/>
      <c r="T37" s="5"/>
      <c r="U37" s="5"/>
      <c r="V37" s="5"/>
      <c r="W37" s="5"/>
      <c r="X37" s="5"/>
      <c r="Y37" s="5"/>
      <c r="Z37" s="5"/>
      <c r="AA37" s="5"/>
    </row>
    <row r="38" customFormat="false" ht="15" hidden="false" customHeight="false" outlineLevel="0" collapsed="false">
      <c r="A38" s="22" t="n">
        <v>36</v>
      </c>
      <c r="B38" s="22" t="n">
        <v>27</v>
      </c>
      <c r="C38" s="27" t="s">
        <v>155</v>
      </c>
      <c r="D38" s="27" t="s">
        <v>156</v>
      </c>
      <c r="E38" s="27"/>
      <c r="F38" s="27"/>
      <c r="G38" s="27" t="s">
        <v>17</v>
      </c>
      <c r="H38" s="27" t="s">
        <v>31</v>
      </c>
      <c r="I38" s="27" t="s">
        <v>123</v>
      </c>
      <c r="J38" s="27" t="s">
        <v>154</v>
      </c>
      <c r="K38" s="27" t="s">
        <v>20</v>
      </c>
      <c r="L38" s="27" t="s">
        <v>43</v>
      </c>
      <c r="M38" s="28"/>
      <c r="N38" s="34"/>
      <c r="O38" s="34"/>
      <c r="P38" s="51" t="s">
        <v>135</v>
      </c>
      <c r="Q38" s="30"/>
      <c r="R38" s="30"/>
      <c r="S38" s="30"/>
      <c r="T38" s="30"/>
      <c r="U38" s="30"/>
      <c r="V38" s="30"/>
      <c r="W38" s="30"/>
      <c r="X38" s="30"/>
      <c r="Y38" s="30"/>
      <c r="Z38" s="30"/>
      <c r="AA38" s="30"/>
    </row>
    <row r="39" customFormat="false" ht="24" hidden="false" customHeight="true" outlineLevel="0" collapsed="false">
      <c r="A39" s="6" t="n">
        <v>37</v>
      </c>
      <c r="B39" s="6" t="n">
        <v>25</v>
      </c>
      <c r="C39" s="8" t="s">
        <v>157</v>
      </c>
      <c r="D39" s="8" t="s">
        <v>158</v>
      </c>
      <c r="E39" s="8"/>
      <c r="F39" s="8"/>
      <c r="G39" s="8" t="s">
        <v>17</v>
      </c>
      <c r="H39" s="8" t="s">
        <v>31</v>
      </c>
      <c r="I39" s="49" t="s">
        <v>123</v>
      </c>
      <c r="J39" s="8" t="s">
        <v>159</v>
      </c>
      <c r="K39" s="8" t="s">
        <v>20</v>
      </c>
      <c r="L39" s="8" t="s">
        <v>43</v>
      </c>
      <c r="M39" s="21"/>
      <c r="N39" s="11"/>
      <c r="O39" s="11"/>
      <c r="P39" s="12" t="s">
        <v>160</v>
      </c>
      <c r="Q39" s="5"/>
      <c r="R39" s="5"/>
      <c r="S39" s="5"/>
      <c r="T39" s="5"/>
      <c r="U39" s="5"/>
      <c r="V39" s="5"/>
      <c r="W39" s="5"/>
      <c r="X39" s="5"/>
      <c r="Y39" s="5"/>
      <c r="Z39" s="5"/>
      <c r="AA39" s="5"/>
    </row>
    <row r="40" customFormat="false" ht="15" hidden="false" customHeight="false" outlineLevel="0" collapsed="false">
      <c r="A40" s="6" t="n">
        <v>38</v>
      </c>
      <c r="B40" s="6" t="n">
        <v>6</v>
      </c>
      <c r="C40" s="8" t="s">
        <v>161</v>
      </c>
      <c r="D40" s="8" t="s">
        <v>162</v>
      </c>
      <c r="E40" s="8"/>
      <c r="F40" s="8"/>
      <c r="G40" s="8" t="s">
        <v>17</v>
      </c>
      <c r="H40" s="8" t="s">
        <v>31</v>
      </c>
      <c r="I40" s="49" t="s">
        <v>123</v>
      </c>
      <c r="J40" s="8" t="s">
        <v>163</v>
      </c>
      <c r="K40" s="8" t="s">
        <v>20</v>
      </c>
      <c r="L40" s="8" t="s">
        <v>33</v>
      </c>
      <c r="M40" s="21"/>
      <c r="N40" s="11"/>
      <c r="O40" s="11"/>
      <c r="P40" s="12" t="s">
        <v>164</v>
      </c>
      <c r="Q40" s="5"/>
      <c r="R40" s="5"/>
      <c r="S40" s="5"/>
      <c r="T40" s="5"/>
      <c r="U40" s="5"/>
      <c r="V40" s="5"/>
      <c r="W40" s="5"/>
      <c r="X40" s="5"/>
      <c r="Y40" s="5"/>
      <c r="Z40" s="5"/>
      <c r="AA40" s="5"/>
    </row>
    <row r="41" customFormat="false" ht="24" hidden="false" customHeight="true" outlineLevel="0" collapsed="false">
      <c r="A41" s="6" t="n">
        <v>39</v>
      </c>
      <c r="B41" s="6" t="n">
        <v>21</v>
      </c>
      <c r="C41" s="8" t="s">
        <v>165</v>
      </c>
      <c r="D41" s="8" t="s">
        <v>166</v>
      </c>
      <c r="E41" s="8"/>
      <c r="F41" s="8"/>
      <c r="G41" s="8" t="s">
        <v>17</v>
      </c>
      <c r="H41" s="59" t="s">
        <v>122</v>
      </c>
      <c r="I41" s="49" t="s">
        <v>123</v>
      </c>
      <c r="J41" s="8" t="s">
        <v>167</v>
      </c>
      <c r="K41" s="8" t="s">
        <v>20</v>
      </c>
      <c r="L41" s="8" t="s">
        <v>33</v>
      </c>
      <c r="M41" s="8" t="s">
        <v>168</v>
      </c>
      <c r="N41" s="11"/>
      <c r="O41" s="11"/>
      <c r="P41" s="51"/>
      <c r="Q41" s="5"/>
      <c r="R41" s="5"/>
      <c r="S41" s="5"/>
      <c r="T41" s="5"/>
      <c r="U41" s="5"/>
      <c r="V41" s="5"/>
      <c r="W41" s="5"/>
      <c r="X41" s="5"/>
      <c r="Y41" s="5"/>
      <c r="Z41" s="5"/>
      <c r="AA41" s="5"/>
    </row>
    <row r="42" customFormat="false" ht="15" hidden="false" customHeight="false" outlineLevel="0" collapsed="false">
      <c r="A42" s="60" t="n">
        <v>40</v>
      </c>
      <c r="B42" s="60"/>
      <c r="C42" s="61" t="s">
        <v>169</v>
      </c>
      <c r="D42" s="62" t="str">
        <f aca="false">HYPERLINK("http://terms.tdwg.org/wiki/dwc:country","Darwin Core Country Added.http://terms.tdwg.org/wiki/dwc:country")</f>
        <v>Darwin Core Country Added.http://terms.tdwg.org/wiki/dwc:country</v>
      </c>
      <c r="E42" s="63"/>
      <c r="F42" s="63"/>
      <c r="G42" s="63" t="s">
        <v>17</v>
      </c>
      <c r="H42" s="64" t="s">
        <v>122</v>
      </c>
      <c r="I42" s="65" t="s">
        <v>123</v>
      </c>
      <c r="J42" s="65" t="s">
        <v>163</v>
      </c>
      <c r="K42" s="66"/>
      <c r="L42" s="65" t="s">
        <v>54</v>
      </c>
      <c r="M42" s="66"/>
      <c r="N42" s="67"/>
      <c r="O42" s="67"/>
      <c r="P42" s="51" t="s">
        <v>170</v>
      </c>
      <c r="Q42" s="68"/>
      <c r="R42" s="68"/>
      <c r="S42" s="68"/>
      <c r="T42" s="68"/>
      <c r="U42" s="68"/>
      <c r="V42" s="68"/>
      <c r="W42" s="68"/>
      <c r="X42" s="68"/>
      <c r="Y42" s="68"/>
      <c r="Z42" s="68"/>
      <c r="AA42" s="68"/>
    </row>
    <row r="43" customFormat="false" ht="15" hidden="false" customHeight="false" outlineLevel="0" collapsed="false">
      <c r="A43" s="60" t="n">
        <v>41</v>
      </c>
      <c r="B43" s="60"/>
      <c r="C43" s="61" t="s">
        <v>171</v>
      </c>
      <c r="D43" s="61" t="s">
        <v>172</v>
      </c>
      <c r="E43" s="61"/>
      <c r="F43" s="63"/>
      <c r="G43" s="63" t="s">
        <v>17</v>
      </c>
      <c r="H43" s="64" t="s">
        <v>122</v>
      </c>
      <c r="I43" s="65" t="s">
        <v>123</v>
      </c>
      <c r="J43" s="65" t="s">
        <v>163</v>
      </c>
      <c r="K43" s="66"/>
      <c r="L43" s="65" t="s">
        <v>54</v>
      </c>
      <c r="M43" s="66"/>
      <c r="N43" s="67"/>
      <c r="O43" s="67"/>
      <c r="P43" s="69" t="s">
        <v>173</v>
      </c>
      <c r="Q43" s="68"/>
      <c r="R43" s="68"/>
      <c r="S43" s="68"/>
      <c r="T43" s="68"/>
      <c r="U43" s="68"/>
      <c r="V43" s="68"/>
      <c r="W43" s="68"/>
      <c r="X43" s="68"/>
      <c r="Y43" s="68"/>
      <c r="Z43" s="68"/>
      <c r="AA43" s="68"/>
    </row>
    <row r="44" customFormat="false" ht="24" hidden="false" customHeight="true" outlineLevel="0" collapsed="false">
      <c r="A44" s="6" t="n">
        <v>110</v>
      </c>
      <c r="B44" s="13"/>
      <c r="C44" s="10" t="s">
        <v>174</v>
      </c>
      <c r="D44" s="10" t="s">
        <v>175</v>
      </c>
      <c r="E44" s="10"/>
      <c r="F44" s="8"/>
      <c r="G44" s="8" t="s">
        <v>17</v>
      </c>
      <c r="H44" s="10" t="s">
        <v>31</v>
      </c>
      <c r="I44" s="49" t="s">
        <v>123</v>
      </c>
      <c r="J44" s="50" t="s">
        <v>176</v>
      </c>
      <c r="K44" s="13"/>
      <c r="L44" s="10" t="s">
        <v>33</v>
      </c>
      <c r="M44" s="13"/>
      <c r="N44" s="11"/>
      <c r="O44" s="11"/>
      <c r="P44" s="12" t="s">
        <v>177</v>
      </c>
      <c r="Q44" s="5"/>
      <c r="R44" s="5"/>
      <c r="S44" s="5"/>
      <c r="T44" s="5"/>
      <c r="U44" s="5"/>
      <c r="V44" s="5"/>
      <c r="W44" s="5"/>
      <c r="X44" s="5"/>
      <c r="Y44" s="5"/>
      <c r="Z44" s="5"/>
      <c r="AA44" s="5"/>
    </row>
    <row r="45" customFormat="false" ht="15" hidden="false" customHeight="false" outlineLevel="0" collapsed="false">
      <c r="A45" s="6" t="n">
        <v>109</v>
      </c>
      <c r="B45" s="13"/>
      <c r="C45" s="10" t="s">
        <v>178</v>
      </c>
      <c r="D45" s="10" t="s">
        <v>179</v>
      </c>
      <c r="E45" s="10"/>
      <c r="F45" s="8"/>
      <c r="G45" s="8" t="s">
        <v>17</v>
      </c>
      <c r="H45" s="10" t="s">
        <v>31</v>
      </c>
      <c r="I45" s="49" t="s">
        <v>123</v>
      </c>
      <c r="J45" s="50" t="s">
        <v>180</v>
      </c>
      <c r="K45" s="13"/>
      <c r="L45" s="10" t="s">
        <v>33</v>
      </c>
      <c r="M45" s="13"/>
      <c r="N45" s="11"/>
      <c r="O45" s="11"/>
      <c r="P45" s="12"/>
      <c r="Q45" s="5"/>
      <c r="R45" s="5"/>
      <c r="S45" s="5"/>
      <c r="T45" s="5"/>
      <c r="U45" s="5"/>
      <c r="V45" s="5"/>
      <c r="W45" s="5"/>
      <c r="X45" s="5"/>
      <c r="Y45" s="5"/>
      <c r="Z45" s="5"/>
      <c r="AA45" s="5"/>
    </row>
    <row r="46" customFormat="false" ht="24" hidden="false" customHeight="true" outlineLevel="0" collapsed="false">
      <c r="A46" s="6" t="n">
        <v>42</v>
      </c>
      <c r="B46" s="6" t="n">
        <v>16</v>
      </c>
      <c r="C46" s="8" t="s">
        <v>181</v>
      </c>
      <c r="D46" s="8" t="s">
        <v>182</v>
      </c>
      <c r="E46" s="8"/>
      <c r="F46" s="8"/>
      <c r="G46" s="8" t="s">
        <v>17</v>
      </c>
      <c r="H46" s="8" t="s">
        <v>31</v>
      </c>
      <c r="I46" s="49" t="s">
        <v>123</v>
      </c>
      <c r="J46" s="8" t="s">
        <v>167</v>
      </c>
      <c r="K46" s="8" t="s">
        <v>20</v>
      </c>
      <c r="L46" s="8" t="s">
        <v>33</v>
      </c>
      <c r="M46" s="21"/>
      <c r="N46" s="11"/>
      <c r="O46" s="11"/>
      <c r="P46" s="12"/>
      <c r="Q46" s="5"/>
      <c r="R46" s="5"/>
      <c r="S46" s="5"/>
      <c r="T46" s="5"/>
      <c r="U46" s="5"/>
      <c r="V46" s="5"/>
      <c r="W46" s="5"/>
      <c r="X46" s="5"/>
      <c r="Y46" s="5"/>
      <c r="Z46" s="5"/>
      <c r="AA46" s="5"/>
    </row>
    <row r="47" customFormat="false" ht="24" hidden="false" customHeight="true" outlineLevel="0" collapsed="false">
      <c r="A47" s="6" t="n">
        <v>49</v>
      </c>
      <c r="B47" s="6" t="n">
        <v>28</v>
      </c>
      <c r="C47" s="8" t="s">
        <v>183</v>
      </c>
      <c r="D47" s="8" t="s">
        <v>184</v>
      </c>
      <c r="E47" s="8"/>
      <c r="F47" s="8"/>
      <c r="G47" s="8" t="s">
        <v>17</v>
      </c>
      <c r="H47" s="8" t="s">
        <v>31</v>
      </c>
      <c r="I47" s="49" t="s">
        <v>123</v>
      </c>
      <c r="J47" s="8" t="s">
        <v>167</v>
      </c>
      <c r="K47" s="8" t="s">
        <v>20</v>
      </c>
      <c r="L47" s="8" t="s">
        <v>43</v>
      </c>
      <c r="M47" s="21"/>
      <c r="N47" s="11"/>
      <c r="O47" s="11"/>
      <c r="P47" s="12" t="s">
        <v>185</v>
      </c>
      <c r="Q47" s="5"/>
      <c r="R47" s="5"/>
      <c r="S47" s="5"/>
      <c r="T47" s="5"/>
      <c r="U47" s="5"/>
      <c r="V47" s="5"/>
      <c r="W47" s="5"/>
      <c r="X47" s="5"/>
      <c r="Y47" s="5"/>
      <c r="Z47" s="5"/>
      <c r="AA47" s="5"/>
    </row>
    <row r="48" customFormat="false" ht="36" hidden="false" customHeight="true" outlineLevel="0" collapsed="false">
      <c r="A48" s="6" t="n">
        <v>43</v>
      </c>
      <c r="B48" s="6"/>
      <c r="C48" s="52" t="s">
        <v>186</v>
      </c>
      <c r="D48" s="52" t="s">
        <v>187</v>
      </c>
      <c r="E48" s="52"/>
      <c r="F48" s="8"/>
      <c r="G48" s="8" t="s">
        <v>17</v>
      </c>
      <c r="H48" s="8" t="s">
        <v>31</v>
      </c>
      <c r="I48" s="53" t="s">
        <v>123</v>
      </c>
      <c r="J48" s="10" t="s">
        <v>188</v>
      </c>
      <c r="K48" s="13"/>
      <c r="L48" s="10" t="s">
        <v>54</v>
      </c>
      <c r="M48" s="13"/>
      <c r="N48" s="11"/>
      <c r="O48" s="11"/>
      <c r="P48" s="51" t="s">
        <v>189</v>
      </c>
      <c r="Q48" s="5"/>
      <c r="R48" s="5"/>
      <c r="S48" s="5"/>
      <c r="T48" s="5"/>
      <c r="U48" s="5"/>
      <c r="V48" s="5"/>
      <c r="W48" s="5"/>
      <c r="X48" s="5"/>
      <c r="Y48" s="5"/>
      <c r="Z48" s="5"/>
      <c r="AA48" s="5"/>
    </row>
    <row r="49" customFormat="false" ht="36" hidden="false" customHeight="true" outlineLevel="0" collapsed="false">
      <c r="A49" s="6" t="n">
        <v>44</v>
      </c>
      <c r="B49" s="6"/>
      <c r="C49" s="52" t="s">
        <v>190</v>
      </c>
      <c r="D49" s="70" t="s">
        <v>191</v>
      </c>
      <c r="E49" s="52"/>
      <c r="F49" s="8"/>
      <c r="G49" s="8" t="s">
        <v>17</v>
      </c>
      <c r="H49" s="64" t="s">
        <v>61</v>
      </c>
      <c r="I49" s="53" t="s">
        <v>123</v>
      </c>
      <c r="J49" s="10" t="s">
        <v>188</v>
      </c>
      <c r="K49" s="13"/>
      <c r="L49" s="10" t="s">
        <v>54</v>
      </c>
      <c r="M49" s="13"/>
      <c r="N49" s="11"/>
      <c r="O49" s="11"/>
      <c r="P49" s="12" t="s">
        <v>192</v>
      </c>
      <c r="Q49" s="5"/>
      <c r="R49" s="5"/>
      <c r="S49" s="5"/>
      <c r="T49" s="5"/>
      <c r="U49" s="5"/>
      <c r="V49" s="5"/>
      <c r="W49" s="5"/>
      <c r="X49" s="5"/>
      <c r="Y49" s="5"/>
      <c r="Z49" s="5"/>
      <c r="AA49" s="5"/>
    </row>
    <row r="50" customFormat="false" ht="36" hidden="false" customHeight="true" outlineLevel="0" collapsed="false">
      <c r="A50" s="6" t="n">
        <v>45</v>
      </c>
      <c r="B50" s="6"/>
      <c r="C50" s="52" t="s">
        <v>193</v>
      </c>
      <c r="D50" s="70" t="s">
        <v>194</v>
      </c>
      <c r="E50" s="52"/>
      <c r="F50" s="8"/>
      <c r="G50" s="8" t="s">
        <v>17</v>
      </c>
      <c r="H50" s="64" t="s">
        <v>61</v>
      </c>
      <c r="I50" s="53" t="s">
        <v>123</v>
      </c>
      <c r="J50" s="10" t="s">
        <v>188</v>
      </c>
      <c r="K50" s="13"/>
      <c r="L50" s="10" t="s">
        <v>54</v>
      </c>
      <c r="M50" s="13"/>
      <c r="N50" s="11"/>
      <c r="O50" s="11"/>
      <c r="P50" s="12" t="s">
        <v>192</v>
      </c>
      <c r="Q50" s="5"/>
      <c r="R50" s="5"/>
      <c r="S50" s="5"/>
      <c r="T50" s="5"/>
      <c r="U50" s="5"/>
      <c r="V50" s="5"/>
      <c r="W50" s="5"/>
      <c r="X50" s="5"/>
      <c r="Y50" s="5"/>
      <c r="Z50" s="5"/>
      <c r="AA50" s="5"/>
    </row>
    <row r="51" customFormat="false" ht="36" hidden="false" customHeight="true" outlineLevel="0" collapsed="false">
      <c r="A51" s="6" t="n">
        <v>46</v>
      </c>
      <c r="B51" s="6"/>
      <c r="C51" s="52" t="s">
        <v>195</v>
      </c>
      <c r="D51" s="70" t="s">
        <v>196</v>
      </c>
      <c r="E51" s="52"/>
      <c r="F51" s="8"/>
      <c r="G51" s="8" t="s">
        <v>17</v>
      </c>
      <c r="H51" s="64" t="s">
        <v>61</v>
      </c>
      <c r="I51" s="53" t="s">
        <v>123</v>
      </c>
      <c r="J51" s="10" t="s">
        <v>188</v>
      </c>
      <c r="K51" s="13"/>
      <c r="L51" s="10" t="s">
        <v>54</v>
      </c>
      <c r="M51" s="13"/>
      <c r="N51" s="11"/>
      <c r="O51" s="11"/>
      <c r="P51" s="12" t="s">
        <v>192</v>
      </c>
      <c r="Q51" s="5"/>
      <c r="R51" s="5"/>
      <c r="S51" s="5"/>
      <c r="T51" s="5"/>
      <c r="U51" s="5"/>
      <c r="V51" s="5"/>
      <c r="W51" s="5"/>
      <c r="X51" s="5"/>
      <c r="Y51" s="5"/>
      <c r="Z51" s="5"/>
      <c r="AA51" s="5"/>
    </row>
    <row r="52" customFormat="false" ht="36" hidden="false" customHeight="true" outlineLevel="0" collapsed="false">
      <c r="A52" s="6" t="n">
        <v>47</v>
      </c>
      <c r="B52" s="6"/>
      <c r="C52" s="52" t="s">
        <v>197</v>
      </c>
      <c r="D52" s="70" t="s">
        <v>198</v>
      </c>
      <c r="E52" s="52"/>
      <c r="F52" s="8"/>
      <c r="G52" s="8" t="s">
        <v>17</v>
      </c>
      <c r="H52" s="64" t="s">
        <v>61</v>
      </c>
      <c r="I52" s="53" t="s">
        <v>123</v>
      </c>
      <c r="J52" s="10" t="s">
        <v>188</v>
      </c>
      <c r="K52" s="13"/>
      <c r="L52" s="10" t="s">
        <v>54</v>
      </c>
      <c r="M52" s="13"/>
      <c r="N52" s="11"/>
      <c r="O52" s="11"/>
      <c r="P52" s="12" t="s">
        <v>192</v>
      </c>
      <c r="Q52" s="5"/>
      <c r="R52" s="5"/>
      <c r="S52" s="5"/>
      <c r="T52" s="5"/>
      <c r="U52" s="5"/>
      <c r="V52" s="5"/>
      <c r="W52" s="5"/>
      <c r="X52" s="5"/>
      <c r="Y52" s="5"/>
      <c r="Z52" s="5"/>
      <c r="AA52" s="5"/>
    </row>
    <row r="53" customFormat="false" ht="36" hidden="false" customHeight="true" outlineLevel="0" collapsed="false">
      <c r="A53" s="6" t="n">
        <v>48</v>
      </c>
      <c r="B53" s="6"/>
      <c r="C53" s="52" t="s">
        <v>199</v>
      </c>
      <c r="D53" s="70" t="s">
        <v>200</v>
      </c>
      <c r="E53" s="52"/>
      <c r="F53" s="8"/>
      <c r="G53" s="8" t="s">
        <v>17</v>
      </c>
      <c r="H53" s="64" t="s">
        <v>61</v>
      </c>
      <c r="I53" s="53" t="s">
        <v>123</v>
      </c>
      <c r="J53" s="10" t="s">
        <v>188</v>
      </c>
      <c r="K53" s="13"/>
      <c r="L53" s="10" t="s">
        <v>54</v>
      </c>
      <c r="M53" s="13"/>
      <c r="N53" s="11"/>
      <c r="O53" s="11"/>
      <c r="P53" s="12" t="s">
        <v>192</v>
      </c>
      <c r="Q53" s="5"/>
      <c r="R53" s="5"/>
      <c r="S53" s="5"/>
      <c r="T53" s="5"/>
      <c r="U53" s="5"/>
      <c r="V53" s="5"/>
      <c r="W53" s="5"/>
      <c r="X53" s="5"/>
      <c r="Y53" s="5"/>
      <c r="Z53" s="5"/>
      <c r="AA53" s="5"/>
    </row>
    <row r="54" customFormat="false" ht="24" hidden="false" customHeight="true" outlineLevel="0" collapsed="false">
      <c r="A54" s="60" t="n">
        <v>50</v>
      </c>
      <c r="B54" s="60"/>
      <c r="C54" s="61" t="s">
        <v>201</v>
      </c>
      <c r="D54" s="61" t="s">
        <v>202</v>
      </c>
      <c r="E54" s="61"/>
      <c r="F54" s="63"/>
      <c r="G54" s="63" t="s">
        <v>17</v>
      </c>
      <c r="H54" s="64" t="s">
        <v>122</v>
      </c>
      <c r="I54" s="65" t="s">
        <v>123</v>
      </c>
      <c r="J54" s="65" t="s">
        <v>203</v>
      </c>
      <c r="K54" s="66"/>
      <c r="L54" s="65" t="s">
        <v>54</v>
      </c>
      <c r="M54" s="66"/>
      <c r="N54" s="67"/>
      <c r="O54" s="67"/>
      <c r="P54" s="51" t="s">
        <v>204</v>
      </c>
      <c r="Q54" s="68"/>
      <c r="R54" s="68"/>
      <c r="S54" s="68"/>
      <c r="T54" s="68"/>
      <c r="U54" s="68"/>
      <c r="V54" s="68"/>
      <c r="W54" s="68"/>
      <c r="X54" s="68"/>
      <c r="Y54" s="68"/>
      <c r="Z54" s="68"/>
      <c r="AA54" s="68"/>
    </row>
    <row r="55" customFormat="false" ht="24" hidden="false" customHeight="true" outlineLevel="0" collapsed="false">
      <c r="A55" s="6" t="n">
        <v>51</v>
      </c>
      <c r="B55" s="6" t="n">
        <v>1</v>
      </c>
      <c r="C55" s="8" t="s">
        <v>205</v>
      </c>
      <c r="D55" s="71" t="s">
        <v>206</v>
      </c>
      <c r="E55" s="8"/>
      <c r="F55" s="8"/>
      <c r="G55" s="8" t="s">
        <v>17</v>
      </c>
      <c r="H55" s="64" t="s">
        <v>61</v>
      </c>
      <c r="I55" s="49" t="s">
        <v>123</v>
      </c>
      <c r="J55" s="8" t="s">
        <v>207</v>
      </c>
      <c r="K55" s="8" t="s">
        <v>20</v>
      </c>
      <c r="L55" s="8" t="s">
        <v>208</v>
      </c>
      <c r="M55" s="21"/>
      <c r="N55" s="11"/>
      <c r="O55" s="11"/>
      <c r="P55" s="12" t="s">
        <v>209</v>
      </c>
      <c r="Q55" s="5"/>
      <c r="R55" s="5"/>
      <c r="S55" s="5"/>
      <c r="T55" s="5"/>
      <c r="U55" s="5"/>
      <c r="V55" s="5"/>
      <c r="W55" s="5"/>
      <c r="X55" s="5"/>
      <c r="Y55" s="5"/>
      <c r="Z55" s="5"/>
      <c r="AA55" s="5"/>
    </row>
    <row r="56" customFormat="false" ht="24" hidden="false" customHeight="true" outlineLevel="0" collapsed="false">
      <c r="A56" s="6" t="n">
        <v>52</v>
      </c>
      <c r="B56" s="6" t="n">
        <v>3</v>
      </c>
      <c r="C56" s="8" t="s">
        <v>210</v>
      </c>
      <c r="D56" s="71" t="s">
        <v>211</v>
      </c>
      <c r="E56" s="8"/>
      <c r="F56" s="8"/>
      <c r="G56" s="8" t="s">
        <v>17</v>
      </c>
      <c r="H56" s="64" t="s">
        <v>61</v>
      </c>
      <c r="I56" s="49" t="s">
        <v>123</v>
      </c>
      <c r="J56" s="8" t="s">
        <v>212</v>
      </c>
      <c r="K56" s="8" t="s">
        <v>20</v>
      </c>
      <c r="L56" s="8" t="s">
        <v>33</v>
      </c>
      <c r="M56" s="21"/>
      <c r="N56" s="11"/>
      <c r="O56" s="11"/>
      <c r="P56" s="12" t="s">
        <v>213</v>
      </c>
      <c r="Q56" s="5"/>
      <c r="R56" s="5"/>
      <c r="S56" s="5"/>
      <c r="T56" s="5"/>
      <c r="U56" s="5"/>
      <c r="V56" s="5"/>
      <c r="W56" s="5"/>
      <c r="X56" s="5"/>
      <c r="Y56" s="5"/>
      <c r="Z56" s="5"/>
      <c r="AA56" s="5"/>
    </row>
    <row r="57" customFormat="false" ht="24" hidden="false" customHeight="true" outlineLevel="0" collapsed="false">
      <c r="A57" s="6" t="n">
        <v>53</v>
      </c>
      <c r="B57" s="6" t="n">
        <v>4</v>
      </c>
      <c r="C57" s="8" t="s">
        <v>214</v>
      </c>
      <c r="D57" s="8" t="s">
        <v>215</v>
      </c>
      <c r="E57" s="8" t="s">
        <v>216</v>
      </c>
      <c r="F57" s="8"/>
      <c r="G57" s="8" t="s">
        <v>17</v>
      </c>
      <c r="H57" s="8" t="s">
        <v>31</v>
      </c>
      <c r="I57" s="49" t="s">
        <v>123</v>
      </c>
      <c r="J57" s="8" t="s">
        <v>212</v>
      </c>
      <c r="K57" s="8" t="s">
        <v>42</v>
      </c>
      <c r="L57" s="8" t="s">
        <v>33</v>
      </c>
      <c r="M57" s="21"/>
      <c r="N57" s="11"/>
      <c r="O57" s="11"/>
      <c r="P57" s="12"/>
      <c r="Q57" s="5"/>
      <c r="R57" s="5"/>
      <c r="S57" s="5"/>
      <c r="T57" s="5"/>
      <c r="U57" s="5"/>
      <c r="V57" s="5"/>
      <c r="W57" s="5"/>
      <c r="X57" s="5"/>
      <c r="Y57" s="5"/>
      <c r="Z57" s="5"/>
      <c r="AA57" s="5"/>
    </row>
    <row r="58" customFormat="false" ht="24" hidden="false" customHeight="true" outlineLevel="0" collapsed="false">
      <c r="A58" s="6" t="n">
        <v>55</v>
      </c>
      <c r="B58" s="6" t="n">
        <v>5</v>
      </c>
      <c r="C58" s="8" t="s">
        <v>217</v>
      </c>
      <c r="D58" s="8" t="s">
        <v>218</v>
      </c>
      <c r="E58" s="8" t="s">
        <v>219</v>
      </c>
      <c r="F58" s="8"/>
      <c r="G58" s="8" t="s">
        <v>17</v>
      </c>
      <c r="H58" s="10" t="s">
        <v>31</v>
      </c>
      <c r="I58" s="49" t="s">
        <v>123</v>
      </c>
      <c r="J58" s="8" t="s">
        <v>212</v>
      </c>
      <c r="K58" s="8" t="s">
        <v>42</v>
      </c>
      <c r="L58" s="8" t="s">
        <v>33</v>
      </c>
      <c r="M58" s="21"/>
      <c r="N58" s="11"/>
      <c r="O58" s="11"/>
      <c r="P58" s="12" t="s">
        <v>220</v>
      </c>
      <c r="Q58" s="5"/>
      <c r="R58" s="5"/>
      <c r="S58" s="5"/>
      <c r="T58" s="5"/>
      <c r="U58" s="5"/>
      <c r="V58" s="5"/>
      <c r="W58" s="5"/>
      <c r="X58" s="5"/>
      <c r="Y58" s="5"/>
      <c r="Z58" s="5"/>
      <c r="AA58" s="5"/>
    </row>
    <row r="59" customFormat="false" ht="36" hidden="false" customHeight="true" outlineLevel="0" collapsed="false">
      <c r="A59" s="6" t="n">
        <v>56</v>
      </c>
      <c r="B59" s="6" t="n">
        <v>39</v>
      </c>
      <c r="C59" s="8" t="s">
        <v>221</v>
      </c>
      <c r="D59" s="8" t="s">
        <v>222</v>
      </c>
      <c r="E59" s="8" t="s">
        <v>223</v>
      </c>
      <c r="F59" s="8"/>
      <c r="G59" s="8" t="s">
        <v>224</v>
      </c>
      <c r="H59" s="10" t="s">
        <v>31</v>
      </c>
      <c r="I59" s="49" t="s">
        <v>123</v>
      </c>
      <c r="J59" s="8" t="s">
        <v>212</v>
      </c>
      <c r="K59" s="8" t="s">
        <v>42</v>
      </c>
      <c r="L59" s="8" t="s">
        <v>43</v>
      </c>
      <c r="M59" s="8" t="s">
        <v>225</v>
      </c>
      <c r="N59" s="11"/>
      <c r="O59" s="11"/>
      <c r="P59" s="12" t="s">
        <v>226</v>
      </c>
      <c r="Q59" s="5"/>
      <c r="R59" s="5"/>
      <c r="S59" s="5"/>
      <c r="T59" s="5"/>
      <c r="U59" s="5"/>
      <c r="V59" s="5"/>
      <c r="W59" s="5"/>
      <c r="X59" s="5"/>
      <c r="Y59" s="5"/>
      <c r="Z59" s="5"/>
      <c r="AA59" s="5"/>
    </row>
    <row r="60" customFormat="false" ht="144" hidden="false" customHeight="true" outlineLevel="0" collapsed="false">
      <c r="A60" s="6" t="n">
        <v>57</v>
      </c>
      <c r="B60" s="6" t="n">
        <v>40</v>
      </c>
      <c r="C60" s="8" t="s">
        <v>227</v>
      </c>
      <c r="D60" s="8" t="s">
        <v>228</v>
      </c>
      <c r="E60" s="8" t="s">
        <v>229</v>
      </c>
      <c r="F60" s="8"/>
      <c r="G60" s="8" t="s">
        <v>224</v>
      </c>
      <c r="H60" s="10" t="s">
        <v>31</v>
      </c>
      <c r="I60" s="49" t="s">
        <v>123</v>
      </c>
      <c r="J60" s="8" t="s">
        <v>212</v>
      </c>
      <c r="K60" s="8" t="s">
        <v>42</v>
      </c>
      <c r="L60" s="8" t="s">
        <v>43</v>
      </c>
      <c r="M60" s="21"/>
      <c r="N60" s="11"/>
      <c r="O60" s="11"/>
      <c r="P60" s="51" t="s">
        <v>230</v>
      </c>
      <c r="Q60" s="5"/>
      <c r="R60" s="5"/>
      <c r="S60" s="5"/>
      <c r="T60" s="5"/>
      <c r="U60" s="5"/>
      <c r="V60" s="5"/>
      <c r="W60" s="5"/>
      <c r="X60" s="5"/>
      <c r="Y60" s="5"/>
      <c r="Z60" s="5"/>
      <c r="AA60" s="5"/>
    </row>
    <row r="61" customFormat="false" ht="24" hidden="false" customHeight="true" outlineLevel="0" collapsed="false">
      <c r="A61" s="22" t="n">
        <v>58</v>
      </c>
      <c r="B61" s="22" t="n">
        <v>44</v>
      </c>
      <c r="C61" s="27" t="s">
        <v>231</v>
      </c>
      <c r="D61" s="27" t="s">
        <v>232</v>
      </c>
      <c r="E61" s="27"/>
      <c r="F61" s="27"/>
      <c r="G61" s="27" t="s">
        <v>17</v>
      </c>
      <c r="H61" s="38" t="s">
        <v>31</v>
      </c>
      <c r="I61" s="27" t="s">
        <v>123</v>
      </c>
      <c r="J61" s="27" t="s">
        <v>212</v>
      </c>
      <c r="K61" s="27" t="s">
        <v>42</v>
      </c>
      <c r="L61" s="27" t="s">
        <v>43</v>
      </c>
      <c r="M61" s="28"/>
      <c r="N61" s="34"/>
      <c r="O61" s="34"/>
      <c r="P61" s="29"/>
      <c r="Q61" s="30"/>
      <c r="R61" s="30"/>
      <c r="S61" s="30"/>
      <c r="T61" s="30"/>
      <c r="U61" s="30"/>
      <c r="V61" s="30"/>
      <c r="W61" s="30"/>
      <c r="X61" s="30"/>
      <c r="Y61" s="30"/>
      <c r="Z61" s="30"/>
      <c r="AA61" s="30"/>
    </row>
    <row r="62" customFormat="false" ht="24" hidden="false" customHeight="true" outlineLevel="0" collapsed="false">
      <c r="A62" s="6" t="n">
        <v>59</v>
      </c>
      <c r="B62" s="6" t="n">
        <v>45</v>
      </c>
      <c r="C62" s="8" t="s">
        <v>233</v>
      </c>
      <c r="D62" s="8" t="s">
        <v>234</v>
      </c>
      <c r="E62" s="8"/>
      <c r="F62" s="8"/>
      <c r="G62" s="8" t="s">
        <v>17</v>
      </c>
      <c r="H62" s="64" t="s">
        <v>61</v>
      </c>
      <c r="I62" s="49" t="s">
        <v>123</v>
      </c>
      <c r="J62" s="8" t="s">
        <v>235</v>
      </c>
      <c r="K62" s="8" t="s">
        <v>20</v>
      </c>
      <c r="L62" s="8" t="s">
        <v>50</v>
      </c>
      <c r="M62" s="21"/>
      <c r="N62" s="11"/>
      <c r="O62" s="11"/>
      <c r="P62" s="12" t="s">
        <v>236</v>
      </c>
      <c r="Q62" s="5"/>
      <c r="R62" s="5"/>
      <c r="S62" s="5"/>
      <c r="T62" s="5"/>
      <c r="U62" s="5"/>
      <c r="V62" s="5"/>
      <c r="W62" s="5"/>
      <c r="X62" s="5"/>
      <c r="Y62" s="5"/>
      <c r="Z62" s="5"/>
      <c r="AA62" s="5"/>
    </row>
    <row r="63" customFormat="false" ht="24" hidden="false" customHeight="true" outlineLevel="0" collapsed="false">
      <c r="A63" s="6" t="n">
        <v>60</v>
      </c>
      <c r="B63" s="6" t="n">
        <v>46</v>
      </c>
      <c r="C63" s="8" t="s">
        <v>237</v>
      </c>
      <c r="D63" s="8" t="s">
        <v>238</v>
      </c>
      <c r="E63" s="8"/>
      <c r="F63" s="8"/>
      <c r="G63" s="8" t="s">
        <v>17</v>
      </c>
      <c r="H63" s="10" t="s">
        <v>31</v>
      </c>
      <c r="I63" s="49" t="s">
        <v>123</v>
      </c>
      <c r="J63" s="8" t="s">
        <v>235</v>
      </c>
      <c r="K63" s="8" t="s">
        <v>42</v>
      </c>
      <c r="L63" s="8" t="s">
        <v>50</v>
      </c>
      <c r="M63" s="21"/>
      <c r="N63" s="11"/>
      <c r="O63" s="11"/>
      <c r="P63" s="12" t="s">
        <v>239</v>
      </c>
      <c r="Q63" s="5"/>
      <c r="R63" s="5"/>
      <c r="S63" s="5"/>
      <c r="T63" s="5"/>
      <c r="U63" s="5"/>
      <c r="V63" s="5"/>
      <c r="W63" s="5"/>
      <c r="X63" s="5"/>
      <c r="Y63" s="5"/>
      <c r="Z63" s="5"/>
      <c r="AA63" s="5"/>
    </row>
    <row r="64" customFormat="false" ht="36" hidden="false" customHeight="true" outlineLevel="0" collapsed="false">
      <c r="A64" s="6" t="n">
        <v>61</v>
      </c>
      <c r="B64" s="6" t="n">
        <v>49</v>
      </c>
      <c r="C64" s="8" t="s">
        <v>240</v>
      </c>
      <c r="D64" s="8" t="s">
        <v>241</v>
      </c>
      <c r="E64" s="8"/>
      <c r="F64" s="8"/>
      <c r="G64" s="8" t="s">
        <v>17</v>
      </c>
      <c r="H64" s="64" t="s">
        <v>61</v>
      </c>
      <c r="I64" s="49" t="s">
        <v>123</v>
      </c>
      <c r="J64" s="8" t="s">
        <v>242</v>
      </c>
      <c r="K64" s="8" t="s">
        <v>20</v>
      </c>
      <c r="L64" s="8" t="s">
        <v>43</v>
      </c>
      <c r="M64" s="21"/>
      <c r="N64" s="11"/>
      <c r="O64" s="11"/>
      <c r="P64" s="12" t="s">
        <v>243</v>
      </c>
      <c r="Q64" s="5"/>
      <c r="R64" s="5"/>
      <c r="S64" s="5"/>
      <c r="T64" s="5"/>
      <c r="U64" s="5"/>
      <c r="V64" s="5"/>
      <c r="W64" s="5"/>
      <c r="X64" s="5"/>
      <c r="Y64" s="5"/>
      <c r="Z64" s="5"/>
      <c r="AA64" s="5"/>
    </row>
    <row r="65" customFormat="false" ht="36" hidden="false" customHeight="true" outlineLevel="0" collapsed="false">
      <c r="A65" s="6" t="n">
        <v>62</v>
      </c>
      <c r="B65" s="6" t="n">
        <v>50</v>
      </c>
      <c r="C65" s="8" t="s">
        <v>244</v>
      </c>
      <c r="D65" s="8" t="s">
        <v>245</v>
      </c>
      <c r="E65" s="8"/>
      <c r="F65" s="8"/>
      <c r="G65" s="8" t="s">
        <v>17</v>
      </c>
      <c r="H65" s="10" t="s">
        <v>31</v>
      </c>
      <c r="I65" s="49" t="s">
        <v>123</v>
      </c>
      <c r="J65" s="8" t="s">
        <v>212</v>
      </c>
      <c r="K65" s="8" t="s">
        <v>42</v>
      </c>
      <c r="L65" s="8" t="s">
        <v>43</v>
      </c>
      <c r="M65" s="21"/>
      <c r="N65" s="11"/>
      <c r="O65" s="11"/>
      <c r="P65" s="12" t="s">
        <v>246</v>
      </c>
      <c r="Q65" s="5"/>
      <c r="R65" s="5"/>
      <c r="S65" s="5"/>
      <c r="T65" s="5"/>
      <c r="U65" s="5"/>
      <c r="V65" s="5"/>
      <c r="W65" s="5"/>
      <c r="X65" s="5"/>
      <c r="Y65" s="5"/>
      <c r="Z65" s="5"/>
      <c r="AA65" s="5"/>
    </row>
    <row r="66" customFormat="false" ht="36" hidden="false" customHeight="true" outlineLevel="0" collapsed="false">
      <c r="A66" s="6" t="n">
        <v>63</v>
      </c>
      <c r="B66" s="6" t="n">
        <v>41</v>
      </c>
      <c r="C66" s="8" t="s">
        <v>247</v>
      </c>
      <c r="D66" s="8" t="s">
        <v>248</v>
      </c>
      <c r="E66" s="8" t="s">
        <v>249</v>
      </c>
      <c r="F66" s="8"/>
      <c r="G66" s="8" t="s">
        <v>17</v>
      </c>
      <c r="H66" s="10" t="s">
        <v>31</v>
      </c>
      <c r="I66" s="49" t="s">
        <v>123</v>
      </c>
      <c r="J66" s="8" t="s">
        <v>250</v>
      </c>
      <c r="K66" s="8" t="s">
        <v>20</v>
      </c>
      <c r="L66" s="8" t="s">
        <v>43</v>
      </c>
      <c r="M66" s="8" t="s">
        <v>251</v>
      </c>
      <c r="N66" s="11"/>
      <c r="O66" s="11"/>
      <c r="P66" s="12"/>
      <c r="Q66" s="5"/>
      <c r="R66" s="5"/>
      <c r="S66" s="5"/>
      <c r="T66" s="5"/>
      <c r="U66" s="5"/>
      <c r="V66" s="5"/>
      <c r="W66" s="5"/>
      <c r="X66" s="5"/>
      <c r="Y66" s="5"/>
      <c r="Z66" s="5"/>
      <c r="AA66" s="5"/>
    </row>
    <row r="67" customFormat="false" ht="24" hidden="false" customHeight="true" outlineLevel="0" collapsed="false">
      <c r="A67" s="6" t="n">
        <v>64</v>
      </c>
      <c r="B67" s="6" t="n">
        <v>26</v>
      </c>
      <c r="C67" s="8" t="s">
        <v>252</v>
      </c>
      <c r="D67" s="8" t="s">
        <v>253</v>
      </c>
      <c r="E67" s="8"/>
      <c r="F67" s="8"/>
      <c r="G67" s="8" t="s">
        <v>224</v>
      </c>
      <c r="H67" s="10" t="s">
        <v>31</v>
      </c>
      <c r="I67" s="49" t="s">
        <v>123</v>
      </c>
      <c r="J67" s="8" t="s">
        <v>254</v>
      </c>
      <c r="K67" s="8" t="s">
        <v>20</v>
      </c>
      <c r="L67" s="8" t="s">
        <v>43</v>
      </c>
      <c r="M67" s="21"/>
      <c r="N67" s="11"/>
      <c r="O67" s="11"/>
      <c r="P67" s="12" t="s">
        <v>255</v>
      </c>
      <c r="Q67" s="5"/>
      <c r="R67" s="5"/>
      <c r="S67" s="5"/>
      <c r="T67" s="5"/>
      <c r="U67" s="5"/>
      <c r="V67" s="5"/>
      <c r="W67" s="5"/>
      <c r="X67" s="5"/>
      <c r="Y67" s="5"/>
      <c r="Z67" s="5"/>
      <c r="AA67" s="5"/>
    </row>
    <row r="68" customFormat="false" ht="24" hidden="false" customHeight="true" outlineLevel="0" collapsed="false">
      <c r="A68" s="22" t="n">
        <v>65</v>
      </c>
      <c r="B68" s="22" t="n">
        <v>20</v>
      </c>
      <c r="C68" s="27" t="s">
        <v>256</v>
      </c>
      <c r="D68" s="27" t="s">
        <v>257</v>
      </c>
      <c r="E68" s="27" t="s">
        <v>258</v>
      </c>
      <c r="F68" s="27"/>
      <c r="G68" s="27" t="s">
        <v>224</v>
      </c>
      <c r="H68" s="38" t="s">
        <v>31</v>
      </c>
      <c r="I68" s="27" t="s">
        <v>123</v>
      </c>
      <c r="J68" s="27" t="s">
        <v>259</v>
      </c>
      <c r="K68" s="27" t="s">
        <v>42</v>
      </c>
      <c r="L68" s="27" t="s">
        <v>43</v>
      </c>
      <c r="M68" s="28"/>
      <c r="N68" s="34"/>
      <c r="O68" s="34"/>
      <c r="P68" s="29" t="s">
        <v>260</v>
      </c>
      <c r="Q68" s="30"/>
      <c r="R68" s="30"/>
      <c r="S68" s="30"/>
      <c r="T68" s="30"/>
      <c r="U68" s="30"/>
      <c r="V68" s="30"/>
      <c r="W68" s="30"/>
      <c r="X68" s="30"/>
      <c r="Y68" s="30"/>
      <c r="Z68" s="30"/>
      <c r="AA68" s="30"/>
    </row>
    <row r="69" customFormat="false" ht="24" hidden="false" customHeight="true" outlineLevel="0" collapsed="false">
      <c r="A69" s="6" t="n">
        <v>66</v>
      </c>
      <c r="B69" s="6" t="n">
        <v>53</v>
      </c>
      <c r="C69" s="8" t="s">
        <v>261</v>
      </c>
      <c r="D69" s="8" t="s">
        <v>262</v>
      </c>
      <c r="E69" s="8"/>
      <c r="F69" s="8"/>
      <c r="G69" s="8" t="s">
        <v>17</v>
      </c>
      <c r="H69" s="10" t="s">
        <v>31</v>
      </c>
      <c r="I69" s="49" t="s">
        <v>123</v>
      </c>
      <c r="J69" s="8" t="s">
        <v>263</v>
      </c>
      <c r="K69" s="8" t="s">
        <v>20</v>
      </c>
      <c r="L69" s="8" t="s">
        <v>43</v>
      </c>
      <c r="M69" s="21"/>
      <c r="N69" s="11"/>
      <c r="O69" s="11"/>
      <c r="P69" s="12"/>
      <c r="Q69" s="5"/>
      <c r="R69" s="5"/>
      <c r="S69" s="5"/>
      <c r="T69" s="5"/>
      <c r="U69" s="5"/>
      <c r="V69" s="5"/>
      <c r="W69" s="5"/>
      <c r="X69" s="5"/>
      <c r="Y69" s="5"/>
      <c r="Z69" s="5"/>
      <c r="AA69" s="5"/>
    </row>
    <row r="70" customFormat="false" ht="36" hidden="false" customHeight="true" outlineLevel="0" collapsed="false">
      <c r="A70" s="22" t="n">
        <v>67</v>
      </c>
      <c r="B70" s="22" t="n">
        <v>54</v>
      </c>
      <c r="C70" s="27" t="s">
        <v>264</v>
      </c>
      <c r="D70" s="27" t="s">
        <v>265</v>
      </c>
      <c r="E70" s="27" t="s">
        <v>266</v>
      </c>
      <c r="F70" s="27"/>
      <c r="G70" s="27" t="s">
        <v>17</v>
      </c>
      <c r="H70" s="38" t="s">
        <v>31</v>
      </c>
      <c r="I70" s="27" t="s">
        <v>123</v>
      </c>
      <c r="J70" s="27" t="s">
        <v>263</v>
      </c>
      <c r="K70" s="27" t="s">
        <v>20</v>
      </c>
      <c r="L70" s="27" t="s">
        <v>43</v>
      </c>
      <c r="M70" s="28"/>
      <c r="N70" s="34"/>
      <c r="O70" s="34"/>
      <c r="P70" s="29" t="s">
        <v>267</v>
      </c>
      <c r="Q70" s="30"/>
      <c r="R70" s="30"/>
      <c r="S70" s="30"/>
      <c r="T70" s="30"/>
      <c r="U70" s="30"/>
      <c r="V70" s="30"/>
      <c r="W70" s="30"/>
      <c r="X70" s="30"/>
      <c r="Y70" s="30"/>
      <c r="Z70" s="30"/>
      <c r="AA70" s="30"/>
    </row>
    <row r="71" customFormat="false" ht="24" hidden="false" customHeight="true" outlineLevel="0" collapsed="false">
      <c r="A71" s="6" t="n">
        <v>68</v>
      </c>
      <c r="B71" s="6" t="n">
        <v>55</v>
      </c>
      <c r="C71" s="8" t="s">
        <v>268</v>
      </c>
      <c r="D71" s="8" t="s">
        <v>269</v>
      </c>
      <c r="E71" s="8" t="s">
        <v>270</v>
      </c>
      <c r="F71" s="8"/>
      <c r="G71" s="8" t="s">
        <v>17</v>
      </c>
      <c r="H71" s="10" t="s">
        <v>31</v>
      </c>
      <c r="I71" s="49" t="s">
        <v>123</v>
      </c>
      <c r="J71" s="8" t="s">
        <v>263</v>
      </c>
      <c r="K71" s="8" t="s">
        <v>20</v>
      </c>
      <c r="L71" s="8" t="s">
        <v>43</v>
      </c>
      <c r="M71" s="21"/>
      <c r="N71" s="11"/>
      <c r="O71" s="11"/>
      <c r="P71" s="51" t="s">
        <v>271</v>
      </c>
      <c r="Q71" s="5"/>
      <c r="R71" s="5"/>
      <c r="S71" s="5"/>
      <c r="T71" s="5"/>
      <c r="U71" s="5"/>
      <c r="V71" s="5"/>
      <c r="W71" s="5"/>
      <c r="X71" s="5"/>
      <c r="Y71" s="5"/>
      <c r="Z71" s="5"/>
      <c r="AA71" s="5"/>
    </row>
    <row r="72" customFormat="false" ht="24" hidden="false" customHeight="true" outlineLevel="0" collapsed="false">
      <c r="A72" s="6" t="n">
        <v>69</v>
      </c>
      <c r="B72" s="13"/>
      <c r="C72" s="10" t="s">
        <v>272</v>
      </c>
      <c r="D72" s="10" t="s">
        <v>273</v>
      </c>
      <c r="E72" s="10" t="s">
        <v>274</v>
      </c>
      <c r="F72" s="8"/>
      <c r="G72" s="8" t="s">
        <v>17</v>
      </c>
      <c r="H72" s="10" t="s">
        <v>31</v>
      </c>
      <c r="I72" s="49" t="s">
        <v>123</v>
      </c>
      <c r="J72" s="8" t="s">
        <v>263</v>
      </c>
      <c r="K72" s="13"/>
      <c r="L72" s="10" t="s">
        <v>33</v>
      </c>
      <c r="M72" s="13"/>
      <c r="N72" s="11"/>
      <c r="O72" s="11"/>
      <c r="P72" s="12"/>
      <c r="Q72" s="5"/>
      <c r="R72" s="5"/>
      <c r="S72" s="5"/>
      <c r="T72" s="5"/>
      <c r="U72" s="5"/>
      <c r="V72" s="5"/>
      <c r="W72" s="5"/>
      <c r="X72" s="5"/>
      <c r="Y72" s="5"/>
      <c r="Z72" s="5"/>
      <c r="AA72" s="5"/>
    </row>
    <row r="73" customFormat="false" ht="36" hidden="false" customHeight="true" outlineLevel="0" collapsed="false">
      <c r="A73" s="6" t="n">
        <v>70</v>
      </c>
      <c r="B73" s="6" t="n">
        <v>47</v>
      </c>
      <c r="C73" s="8" t="s">
        <v>275</v>
      </c>
      <c r="D73" s="8" t="s">
        <v>276</v>
      </c>
      <c r="E73" s="8" t="s">
        <v>277</v>
      </c>
      <c r="F73" s="8"/>
      <c r="G73" s="8" t="s">
        <v>17</v>
      </c>
      <c r="H73" s="64" t="s">
        <v>61</v>
      </c>
      <c r="I73" s="49" t="s">
        <v>123</v>
      </c>
      <c r="J73" s="8" t="s">
        <v>278</v>
      </c>
      <c r="K73" s="8" t="s">
        <v>20</v>
      </c>
      <c r="L73" s="8" t="s">
        <v>43</v>
      </c>
      <c r="M73" s="21"/>
      <c r="N73" s="11"/>
      <c r="O73" s="11"/>
      <c r="P73" s="12"/>
      <c r="Q73" s="5"/>
      <c r="R73" s="5"/>
      <c r="S73" s="5"/>
      <c r="T73" s="5"/>
      <c r="U73" s="5"/>
      <c r="V73" s="5"/>
      <c r="W73" s="5"/>
      <c r="X73" s="5"/>
      <c r="Y73" s="5"/>
      <c r="Z73" s="5"/>
      <c r="AA73" s="5"/>
    </row>
    <row r="74" customFormat="false" ht="36" hidden="false" customHeight="true" outlineLevel="0" collapsed="false">
      <c r="A74" s="6" t="n">
        <v>71</v>
      </c>
      <c r="B74" s="6" t="n">
        <v>48</v>
      </c>
      <c r="C74" s="8" t="s">
        <v>279</v>
      </c>
      <c r="D74" s="8" t="s">
        <v>280</v>
      </c>
      <c r="E74" s="8" t="s">
        <v>277</v>
      </c>
      <c r="F74" s="8"/>
      <c r="G74" s="8" t="s">
        <v>17</v>
      </c>
      <c r="H74" s="10" t="s">
        <v>31</v>
      </c>
      <c r="I74" s="49" t="s">
        <v>123</v>
      </c>
      <c r="J74" s="8" t="s">
        <v>278</v>
      </c>
      <c r="K74" s="8" t="s">
        <v>42</v>
      </c>
      <c r="L74" s="8" t="s">
        <v>43</v>
      </c>
      <c r="M74" s="21"/>
      <c r="N74" s="11"/>
      <c r="O74" s="11"/>
      <c r="P74" s="12"/>
      <c r="Q74" s="5"/>
      <c r="R74" s="5"/>
      <c r="S74" s="5"/>
      <c r="T74" s="5"/>
      <c r="U74" s="5"/>
      <c r="V74" s="5"/>
      <c r="W74" s="5"/>
      <c r="X74" s="5"/>
      <c r="Y74" s="5"/>
      <c r="Z74" s="5"/>
      <c r="AA74" s="5"/>
    </row>
    <row r="75" customFormat="false" ht="24" hidden="false" customHeight="true" outlineLevel="0" collapsed="false">
      <c r="A75" s="22" t="n">
        <v>54</v>
      </c>
      <c r="B75" s="22"/>
      <c r="C75" s="27" t="s">
        <v>281</v>
      </c>
      <c r="D75" s="27" t="s">
        <v>282</v>
      </c>
      <c r="E75" s="27"/>
      <c r="F75" s="27"/>
      <c r="G75" s="27" t="s">
        <v>17</v>
      </c>
      <c r="H75" s="38" t="s">
        <v>31</v>
      </c>
      <c r="I75" s="38" t="s">
        <v>123</v>
      </c>
      <c r="J75" s="38" t="s">
        <v>283</v>
      </c>
      <c r="K75" s="37"/>
      <c r="L75" s="38" t="s">
        <v>54</v>
      </c>
      <c r="M75" s="37"/>
      <c r="N75" s="34"/>
      <c r="O75" s="34"/>
      <c r="P75" s="29" t="s">
        <v>284</v>
      </c>
      <c r="Q75" s="30"/>
      <c r="R75" s="30"/>
      <c r="S75" s="30"/>
      <c r="T75" s="30"/>
      <c r="U75" s="30"/>
      <c r="V75" s="30"/>
      <c r="W75" s="30"/>
      <c r="X75" s="30"/>
      <c r="Y75" s="30"/>
      <c r="Z75" s="30"/>
      <c r="AA75" s="30"/>
    </row>
    <row r="76" customFormat="false" ht="24" hidden="false" customHeight="true" outlineLevel="0" collapsed="false">
      <c r="A76" s="6" t="n">
        <v>72</v>
      </c>
      <c r="B76" s="6"/>
      <c r="C76" s="52" t="s">
        <v>285</v>
      </c>
      <c r="D76" s="52" t="s">
        <v>286</v>
      </c>
      <c r="E76" s="52" t="s">
        <v>287</v>
      </c>
      <c r="F76" s="8"/>
      <c r="G76" s="8" t="s">
        <v>17</v>
      </c>
      <c r="H76" s="10" t="s">
        <v>31</v>
      </c>
      <c r="I76" s="53" t="s">
        <v>123</v>
      </c>
      <c r="J76" s="10" t="s">
        <v>283</v>
      </c>
      <c r="K76" s="13"/>
      <c r="L76" s="10" t="s">
        <v>54</v>
      </c>
      <c r="M76" s="13"/>
      <c r="N76" s="11"/>
      <c r="O76" s="11"/>
      <c r="P76" s="51" t="s">
        <v>288</v>
      </c>
      <c r="Q76" s="5"/>
      <c r="R76" s="5"/>
      <c r="S76" s="5"/>
      <c r="T76" s="5"/>
      <c r="U76" s="5"/>
      <c r="V76" s="5"/>
      <c r="W76" s="5"/>
      <c r="X76" s="5"/>
      <c r="Y76" s="5"/>
      <c r="Z76" s="5"/>
      <c r="AA76" s="5"/>
    </row>
    <row r="77" customFormat="false" ht="24" hidden="false" customHeight="true" outlineLevel="0" collapsed="false">
      <c r="A77" s="72" t="n">
        <v>107</v>
      </c>
      <c r="B77" s="73"/>
      <c r="C77" s="74" t="s">
        <v>289</v>
      </c>
      <c r="D77" s="74" t="s">
        <v>290</v>
      </c>
      <c r="E77" s="74" t="s">
        <v>291</v>
      </c>
      <c r="F77" s="75"/>
      <c r="G77" s="75" t="s">
        <v>17</v>
      </c>
      <c r="H77" s="74" t="s">
        <v>61</v>
      </c>
      <c r="I77" s="75" t="s">
        <v>123</v>
      </c>
      <c r="J77" s="74" t="s">
        <v>283</v>
      </c>
      <c r="K77" s="73"/>
      <c r="L77" s="74" t="s">
        <v>33</v>
      </c>
      <c r="M77" s="73"/>
      <c r="N77" s="76"/>
      <c r="O77" s="76"/>
      <c r="P77" s="77" t="s">
        <v>292</v>
      </c>
      <c r="Q77" s="78"/>
      <c r="R77" s="78"/>
      <c r="S77" s="78"/>
      <c r="T77" s="78"/>
      <c r="U77" s="78"/>
      <c r="V77" s="78"/>
      <c r="W77" s="78"/>
      <c r="X77" s="78"/>
      <c r="Y77" s="78"/>
      <c r="Z77" s="78"/>
      <c r="AA77" s="78"/>
    </row>
    <row r="78" customFormat="false" ht="24" hidden="false" customHeight="true" outlineLevel="0" collapsed="false">
      <c r="A78" s="6" t="n">
        <v>112</v>
      </c>
      <c r="B78" s="13"/>
      <c r="C78" s="10" t="s">
        <v>293</v>
      </c>
      <c r="D78" s="10" t="s">
        <v>294</v>
      </c>
      <c r="E78" s="10" t="s">
        <v>295</v>
      </c>
      <c r="F78" s="8"/>
      <c r="G78" s="8" t="s">
        <v>17</v>
      </c>
      <c r="H78" s="10" t="s">
        <v>31</v>
      </c>
      <c r="I78" s="49" t="s">
        <v>123</v>
      </c>
      <c r="J78" s="10" t="s">
        <v>283</v>
      </c>
      <c r="K78" s="13"/>
      <c r="L78" s="10" t="s">
        <v>33</v>
      </c>
      <c r="M78" s="13"/>
      <c r="N78" s="11"/>
      <c r="O78" s="11"/>
      <c r="P78" s="51" t="s">
        <v>296</v>
      </c>
      <c r="Q78" s="5"/>
      <c r="R78" s="5"/>
      <c r="S78" s="5"/>
      <c r="T78" s="5"/>
      <c r="U78" s="5"/>
      <c r="V78" s="5"/>
      <c r="W78" s="5"/>
      <c r="X78" s="5"/>
      <c r="Y78" s="5"/>
      <c r="Z78" s="5"/>
      <c r="AA78" s="5"/>
    </row>
    <row r="79" customFormat="false" ht="36" hidden="false" customHeight="true" outlineLevel="0" collapsed="false">
      <c r="A79" s="72" t="n">
        <v>113</v>
      </c>
      <c r="B79" s="73"/>
      <c r="C79" s="74" t="s">
        <v>297</v>
      </c>
      <c r="D79" s="73" t="s">
        <v>298</v>
      </c>
      <c r="E79" s="73"/>
      <c r="F79" s="75"/>
      <c r="G79" s="75" t="s">
        <v>299</v>
      </c>
      <c r="H79" s="74" t="s">
        <v>61</v>
      </c>
      <c r="I79" s="75" t="s">
        <v>123</v>
      </c>
      <c r="J79" s="74" t="s">
        <v>283</v>
      </c>
      <c r="K79" s="73"/>
      <c r="L79" s="74" t="s">
        <v>300</v>
      </c>
      <c r="M79" s="73"/>
      <c r="N79" s="76"/>
      <c r="O79" s="76"/>
      <c r="P79" s="77" t="s">
        <v>301</v>
      </c>
      <c r="Q79" s="78"/>
      <c r="R79" s="78"/>
      <c r="S79" s="78"/>
      <c r="T79" s="78"/>
      <c r="U79" s="78"/>
      <c r="V79" s="78"/>
      <c r="W79" s="78"/>
      <c r="X79" s="78"/>
      <c r="Y79" s="78"/>
      <c r="Z79" s="78"/>
      <c r="AA79" s="78"/>
    </row>
    <row r="80" customFormat="false" ht="36" hidden="false" customHeight="true" outlineLevel="0" collapsed="false">
      <c r="A80" s="72" t="n">
        <v>114</v>
      </c>
      <c r="B80" s="73"/>
      <c r="C80" s="74" t="s">
        <v>302</v>
      </c>
      <c r="D80" s="73" t="s">
        <v>303</v>
      </c>
      <c r="E80" s="73"/>
      <c r="F80" s="75"/>
      <c r="G80" s="75" t="s">
        <v>299</v>
      </c>
      <c r="H80" s="74" t="s">
        <v>61</v>
      </c>
      <c r="I80" s="75" t="s">
        <v>123</v>
      </c>
      <c r="J80" s="74" t="s">
        <v>283</v>
      </c>
      <c r="K80" s="73"/>
      <c r="L80" s="74" t="s">
        <v>300</v>
      </c>
      <c r="M80" s="73"/>
      <c r="N80" s="76"/>
      <c r="O80" s="76"/>
      <c r="P80" s="77" t="s">
        <v>301</v>
      </c>
      <c r="Q80" s="78"/>
      <c r="R80" s="78"/>
      <c r="S80" s="78"/>
      <c r="T80" s="78"/>
      <c r="U80" s="78"/>
      <c r="V80" s="78"/>
      <c r="W80" s="78"/>
      <c r="X80" s="78"/>
      <c r="Y80" s="78"/>
      <c r="Z80" s="78"/>
      <c r="AA80" s="78"/>
    </row>
    <row r="81" customFormat="false" ht="24" hidden="false" customHeight="true" outlineLevel="0" collapsed="false">
      <c r="A81" s="22" t="n">
        <v>115</v>
      </c>
      <c r="B81" s="22"/>
      <c r="C81" s="46" t="s">
        <v>304</v>
      </c>
      <c r="D81" s="46" t="s">
        <v>305</v>
      </c>
      <c r="E81" s="46" t="s">
        <v>306</v>
      </c>
      <c r="F81" s="27"/>
      <c r="G81" s="27" t="s">
        <v>17</v>
      </c>
      <c r="H81" s="38" t="s">
        <v>31</v>
      </c>
      <c r="I81" s="38" t="s">
        <v>123</v>
      </c>
      <c r="J81" s="38" t="s">
        <v>283</v>
      </c>
      <c r="K81" s="37"/>
      <c r="L81" s="38" t="s">
        <v>54</v>
      </c>
      <c r="M81" s="37"/>
      <c r="N81" s="34"/>
      <c r="O81" s="34"/>
      <c r="P81" s="29" t="s">
        <v>307</v>
      </c>
      <c r="Q81" s="30"/>
      <c r="R81" s="30"/>
      <c r="S81" s="30"/>
      <c r="T81" s="30"/>
      <c r="U81" s="30"/>
      <c r="V81" s="30"/>
      <c r="W81" s="30"/>
      <c r="X81" s="30"/>
      <c r="Y81" s="30"/>
      <c r="Z81" s="30"/>
      <c r="AA81" s="30"/>
    </row>
    <row r="82" customFormat="false" ht="36" hidden="false" customHeight="true" outlineLevel="0" collapsed="false">
      <c r="A82" s="6" t="n">
        <v>73</v>
      </c>
      <c r="B82" s="6"/>
      <c r="C82" s="52" t="s">
        <v>308</v>
      </c>
      <c r="D82" s="52" t="s">
        <v>309</v>
      </c>
      <c r="E82" s="52"/>
      <c r="F82" s="8"/>
      <c r="G82" s="8" t="s">
        <v>17</v>
      </c>
      <c r="H82" s="64" t="s">
        <v>31</v>
      </c>
      <c r="I82" s="53" t="s">
        <v>123</v>
      </c>
      <c r="J82" s="10" t="s">
        <v>310</v>
      </c>
      <c r="K82" s="13"/>
      <c r="L82" s="10" t="s">
        <v>54</v>
      </c>
      <c r="M82" s="13"/>
      <c r="N82" s="11"/>
      <c r="O82" s="11"/>
      <c r="P82" s="12" t="s">
        <v>311</v>
      </c>
      <c r="Q82" s="5"/>
      <c r="R82" s="5"/>
      <c r="S82" s="5"/>
      <c r="T82" s="5"/>
      <c r="U82" s="5"/>
      <c r="V82" s="5"/>
      <c r="W82" s="5"/>
      <c r="X82" s="5"/>
      <c r="Y82" s="5"/>
      <c r="Z82" s="5"/>
      <c r="AA82" s="5"/>
    </row>
    <row r="83" customFormat="false" ht="36" hidden="false" customHeight="true" outlineLevel="0" collapsed="false">
      <c r="A83" s="6" t="n">
        <v>74</v>
      </c>
      <c r="B83" s="6" t="n">
        <v>19</v>
      </c>
      <c r="C83" s="8" t="s">
        <v>312</v>
      </c>
      <c r="D83" s="8" t="s">
        <v>313</v>
      </c>
      <c r="E83" s="8"/>
      <c r="F83" s="8"/>
      <c r="G83" s="8" t="s">
        <v>17</v>
      </c>
      <c r="H83" s="10" t="s">
        <v>31</v>
      </c>
      <c r="I83" s="49" t="s">
        <v>123</v>
      </c>
      <c r="J83" s="8" t="s">
        <v>314</v>
      </c>
      <c r="K83" s="8" t="s">
        <v>42</v>
      </c>
      <c r="L83" s="8" t="s">
        <v>43</v>
      </c>
      <c r="M83" s="21"/>
      <c r="N83" s="11"/>
      <c r="O83" s="11"/>
      <c r="P83" s="12"/>
      <c r="Q83" s="5"/>
      <c r="R83" s="5"/>
      <c r="S83" s="5"/>
      <c r="T83" s="5"/>
      <c r="U83" s="5"/>
      <c r="V83" s="5"/>
      <c r="W83" s="5"/>
      <c r="X83" s="5"/>
      <c r="Y83" s="5"/>
      <c r="Z83" s="5"/>
      <c r="AA83" s="5"/>
    </row>
    <row r="84" customFormat="false" ht="24" hidden="false" customHeight="true" outlineLevel="0" collapsed="false">
      <c r="A84" s="6" t="n">
        <v>75</v>
      </c>
      <c r="B84" s="6"/>
      <c r="C84" s="52" t="s">
        <v>315</v>
      </c>
      <c r="D84" s="52" t="s">
        <v>316</v>
      </c>
      <c r="E84" s="52" t="s">
        <v>317</v>
      </c>
      <c r="F84" s="8"/>
      <c r="G84" s="8" t="s">
        <v>17</v>
      </c>
      <c r="H84" s="64" t="s">
        <v>61</v>
      </c>
      <c r="I84" s="53" t="s">
        <v>123</v>
      </c>
      <c r="J84" s="10" t="s">
        <v>318</v>
      </c>
      <c r="K84" s="13"/>
      <c r="L84" s="10" t="s">
        <v>54</v>
      </c>
      <c r="M84" s="13"/>
      <c r="N84" s="11"/>
      <c r="O84" s="11"/>
      <c r="P84" s="12" t="s">
        <v>319</v>
      </c>
      <c r="Q84" s="5"/>
      <c r="R84" s="5"/>
      <c r="S84" s="5"/>
      <c r="T84" s="5"/>
      <c r="U84" s="5"/>
      <c r="V84" s="5"/>
      <c r="W84" s="5"/>
      <c r="X84" s="5"/>
      <c r="Y84" s="5"/>
      <c r="Z84" s="5"/>
      <c r="AA84" s="5"/>
    </row>
    <row r="85" customFormat="false" ht="24" hidden="false" customHeight="true" outlineLevel="0" collapsed="false">
      <c r="A85" s="6" t="n">
        <v>76</v>
      </c>
      <c r="B85" s="6" t="n">
        <v>2</v>
      </c>
      <c r="C85" s="8" t="s">
        <v>320</v>
      </c>
      <c r="D85" s="8" t="s">
        <v>206</v>
      </c>
      <c r="E85" s="8"/>
      <c r="F85" s="8"/>
      <c r="G85" s="8" t="s">
        <v>17</v>
      </c>
      <c r="H85" s="10" t="s">
        <v>31</v>
      </c>
      <c r="I85" s="49" t="s">
        <v>123</v>
      </c>
      <c r="J85" s="8" t="s">
        <v>321</v>
      </c>
      <c r="K85" s="8" t="s">
        <v>20</v>
      </c>
      <c r="L85" s="8" t="s">
        <v>208</v>
      </c>
      <c r="M85" s="21"/>
      <c r="N85" s="11"/>
      <c r="O85" s="11"/>
      <c r="P85" s="12" t="s">
        <v>322</v>
      </c>
      <c r="Q85" s="5"/>
      <c r="R85" s="5"/>
      <c r="S85" s="5"/>
      <c r="T85" s="5"/>
      <c r="U85" s="5"/>
      <c r="V85" s="5"/>
      <c r="W85" s="5"/>
      <c r="X85" s="5"/>
      <c r="Y85" s="5"/>
      <c r="Z85" s="5"/>
      <c r="AA85" s="5"/>
    </row>
    <row r="86" customFormat="false" ht="48" hidden="false" customHeight="true" outlineLevel="0" collapsed="false">
      <c r="A86" s="22" t="n">
        <v>77</v>
      </c>
      <c r="B86" s="22" t="n">
        <v>43</v>
      </c>
      <c r="C86" s="27" t="s">
        <v>323</v>
      </c>
      <c r="D86" s="27" t="s">
        <v>324</v>
      </c>
      <c r="E86" s="27"/>
      <c r="F86" s="27"/>
      <c r="G86" s="27" t="s">
        <v>17</v>
      </c>
      <c r="H86" s="38" t="s">
        <v>31</v>
      </c>
      <c r="I86" s="27" t="s">
        <v>123</v>
      </c>
      <c r="J86" s="27" t="s">
        <v>325</v>
      </c>
      <c r="K86" s="27" t="s">
        <v>42</v>
      </c>
      <c r="L86" s="27" t="s">
        <v>43</v>
      </c>
      <c r="M86" s="28"/>
      <c r="N86" s="34"/>
      <c r="O86" s="34"/>
      <c r="P86" s="29"/>
      <c r="Q86" s="30"/>
      <c r="R86" s="30"/>
      <c r="S86" s="30"/>
      <c r="T86" s="30"/>
      <c r="U86" s="30"/>
      <c r="V86" s="30"/>
      <c r="W86" s="30"/>
      <c r="X86" s="30"/>
      <c r="Y86" s="30"/>
      <c r="Z86" s="30"/>
      <c r="AA86" s="30"/>
    </row>
    <row r="87" customFormat="false" ht="24" hidden="false" customHeight="true" outlineLevel="0" collapsed="false">
      <c r="A87" s="6" t="n">
        <v>78</v>
      </c>
      <c r="B87" s="6"/>
      <c r="C87" s="52" t="s">
        <v>326</v>
      </c>
      <c r="D87" s="52" t="s">
        <v>327</v>
      </c>
      <c r="E87" s="52"/>
      <c r="F87" s="8"/>
      <c r="G87" s="8" t="s">
        <v>17</v>
      </c>
      <c r="H87" s="64" t="s">
        <v>61</v>
      </c>
      <c r="I87" s="53" t="s">
        <v>123</v>
      </c>
      <c r="J87" s="10" t="s">
        <v>328</v>
      </c>
      <c r="K87" s="13"/>
      <c r="L87" s="10" t="s">
        <v>54</v>
      </c>
      <c r="M87" s="13"/>
      <c r="N87" s="11"/>
      <c r="O87" s="11"/>
      <c r="P87" s="12" t="s">
        <v>329</v>
      </c>
      <c r="Q87" s="5"/>
      <c r="R87" s="5"/>
      <c r="S87" s="5"/>
      <c r="T87" s="5"/>
      <c r="U87" s="5"/>
      <c r="V87" s="5"/>
      <c r="W87" s="5"/>
      <c r="X87" s="5"/>
      <c r="Y87" s="5"/>
      <c r="Z87" s="5"/>
      <c r="AA87" s="5"/>
    </row>
    <row r="88" customFormat="false" ht="15" hidden="false" customHeight="false" outlineLevel="0" collapsed="false">
      <c r="A88" s="22" t="n">
        <v>79</v>
      </c>
      <c r="B88" s="22" t="n">
        <v>30</v>
      </c>
      <c r="C88" s="27" t="s">
        <v>330</v>
      </c>
      <c r="D88" s="27" t="s">
        <v>331</v>
      </c>
      <c r="E88" s="27"/>
      <c r="F88" s="27"/>
      <c r="G88" s="27" t="s">
        <v>17</v>
      </c>
      <c r="H88" s="38" t="s">
        <v>31</v>
      </c>
      <c r="I88" s="27" t="s">
        <v>123</v>
      </c>
      <c r="J88" s="27" t="s">
        <v>332</v>
      </c>
      <c r="K88" s="27" t="s">
        <v>20</v>
      </c>
      <c r="L88" s="27" t="s">
        <v>43</v>
      </c>
      <c r="M88" s="27" t="s">
        <v>333</v>
      </c>
      <c r="N88" s="34"/>
      <c r="O88" s="34"/>
      <c r="P88" s="29"/>
      <c r="Q88" s="30"/>
      <c r="R88" s="30"/>
      <c r="S88" s="30"/>
      <c r="T88" s="30"/>
      <c r="U88" s="30"/>
      <c r="V88" s="30"/>
      <c r="W88" s="30"/>
      <c r="X88" s="30"/>
      <c r="Y88" s="30"/>
      <c r="Z88" s="30"/>
      <c r="AA88" s="30"/>
    </row>
    <row r="89" customFormat="false" ht="36" hidden="false" customHeight="true" outlineLevel="0" collapsed="false">
      <c r="A89" s="6" t="n">
        <v>80</v>
      </c>
      <c r="B89" s="6" t="n">
        <v>35</v>
      </c>
      <c r="C89" s="8" t="s">
        <v>334</v>
      </c>
      <c r="D89" s="8" t="s">
        <v>335</v>
      </c>
      <c r="E89" s="8" t="s">
        <v>336</v>
      </c>
      <c r="F89" s="8"/>
      <c r="G89" s="8" t="s">
        <v>17</v>
      </c>
      <c r="H89" s="10" t="s">
        <v>31</v>
      </c>
      <c r="I89" s="49" t="s">
        <v>123</v>
      </c>
      <c r="J89" s="8" t="s">
        <v>332</v>
      </c>
      <c r="K89" s="8" t="s">
        <v>20</v>
      </c>
      <c r="L89" s="8" t="s">
        <v>50</v>
      </c>
      <c r="M89" s="8" t="s">
        <v>333</v>
      </c>
      <c r="N89" s="11"/>
      <c r="O89" s="11"/>
      <c r="P89" s="12" t="s">
        <v>337</v>
      </c>
      <c r="Q89" s="5"/>
      <c r="R89" s="5"/>
      <c r="S89" s="5"/>
      <c r="T89" s="5"/>
      <c r="U89" s="5"/>
      <c r="V89" s="5"/>
      <c r="W89" s="5"/>
      <c r="X89" s="5"/>
      <c r="Y89" s="5"/>
      <c r="Z89" s="5"/>
      <c r="AA89" s="5"/>
    </row>
    <row r="90" customFormat="false" ht="24" hidden="false" customHeight="true" outlineLevel="0" collapsed="false">
      <c r="A90" s="6" t="n">
        <v>81</v>
      </c>
      <c r="B90" s="6" t="n">
        <v>51</v>
      </c>
      <c r="C90" s="8" t="s">
        <v>338</v>
      </c>
      <c r="D90" s="8" t="s">
        <v>339</v>
      </c>
      <c r="E90" s="8"/>
      <c r="F90" s="8"/>
      <c r="G90" s="8" t="s">
        <v>17</v>
      </c>
      <c r="H90" s="10" t="s">
        <v>31</v>
      </c>
      <c r="I90" s="49" t="s">
        <v>123</v>
      </c>
      <c r="J90" s="8" t="s">
        <v>332</v>
      </c>
      <c r="K90" s="8" t="s">
        <v>20</v>
      </c>
      <c r="L90" s="8" t="s">
        <v>50</v>
      </c>
      <c r="M90" s="21"/>
      <c r="N90" s="11"/>
      <c r="O90" s="11"/>
      <c r="P90" s="12"/>
      <c r="Q90" s="5"/>
      <c r="R90" s="5"/>
      <c r="S90" s="5"/>
      <c r="T90" s="5"/>
      <c r="U90" s="5"/>
      <c r="V90" s="5"/>
      <c r="W90" s="5"/>
      <c r="X90" s="5"/>
      <c r="Y90" s="5"/>
      <c r="Z90" s="5"/>
      <c r="AA90" s="5"/>
    </row>
    <row r="91" customFormat="false" ht="24" hidden="false" customHeight="true" outlineLevel="0" collapsed="false">
      <c r="A91" s="6" t="n">
        <v>82</v>
      </c>
      <c r="B91" s="6" t="n">
        <v>52</v>
      </c>
      <c r="C91" s="8" t="s">
        <v>340</v>
      </c>
      <c r="D91" s="8" t="s">
        <v>341</v>
      </c>
      <c r="E91" s="8"/>
      <c r="F91" s="8"/>
      <c r="G91" s="8" t="s">
        <v>17</v>
      </c>
      <c r="H91" s="10" t="s">
        <v>31</v>
      </c>
      <c r="I91" s="49" t="s">
        <v>123</v>
      </c>
      <c r="J91" s="8" t="s">
        <v>332</v>
      </c>
      <c r="K91" s="8" t="s">
        <v>42</v>
      </c>
      <c r="L91" s="8" t="s">
        <v>43</v>
      </c>
      <c r="M91" s="21"/>
      <c r="N91" s="11"/>
      <c r="O91" s="11"/>
      <c r="P91" s="51" t="s">
        <v>342</v>
      </c>
      <c r="Q91" s="5"/>
      <c r="R91" s="5"/>
      <c r="S91" s="5"/>
      <c r="T91" s="5"/>
      <c r="U91" s="5"/>
      <c r="V91" s="5"/>
      <c r="W91" s="5"/>
      <c r="X91" s="5"/>
      <c r="Y91" s="5"/>
      <c r="Z91" s="5"/>
      <c r="AA91" s="5"/>
    </row>
    <row r="92" customFormat="false" ht="15" hidden="false" customHeight="false" outlineLevel="0" collapsed="false">
      <c r="A92" s="6" t="n">
        <v>83</v>
      </c>
      <c r="B92" s="6"/>
      <c r="C92" s="52" t="s">
        <v>343</v>
      </c>
      <c r="D92" s="52" t="s">
        <v>344</v>
      </c>
      <c r="E92" s="52"/>
      <c r="F92" s="8"/>
      <c r="G92" s="8" t="s">
        <v>17</v>
      </c>
      <c r="H92" s="10" t="s">
        <v>31</v>
      </c>
      <c r="I92" s="53" t="s">
        <v>123</v>
      </c>
      <c r="J92" s="10" t="s">
        <v>332</v>
      </c>
      <c r="K92" s="13"/>
      <c r="L92" s="10" t="s">
        <v>54</v>
      </c>
      <c r="M92" s="13"/>
      <c r="N92" s="11"/>
      <c r="O92" s="11"/>
      <c r="P92" s="51" t="s">
        <v>342</v>
      </c>
      <c r="Q92" s="5"/>
      <c r="R92" s="5"/>
      <c r="S92" s="5"/>
      <c r="T92" s="5"/>
      <c r="U92" s="5"/>
      <c r="V92" s="5"/>
      <c r="W92" s="5"/>
      <c r="X92" s="5"/>
      <c r="Y92" s="5"/>
      <c r="Z92" s="5"/>
      <c r="AA92" s="5"/>
    </row>
    <row r="93" customFormat="false" ht="15" hidden="false" customHeight="false" outlineLevel="0" collapsed="false">
      <c r="A93" s="22" t="n">
        <v>84</v>
      </c>
      <c r="B93" s="22"/>
      <c r="C93" s="46" t="s">
        <v>345</v>
      </c>
      <c r="D93" s="46" t="s">
        <v>346</v>
      </c>
      <c r="E93" s="46"/>
      <c r="F93" s="27"/>
      <c r="G93" s="27" t="s">
        <v>17</v>
      </c>
      <c r="H93" s="38" t="s">
        <v>31</v>
      </c>
      <c r="I93" s="38" t="s">
        <v>123</v>
      </c>
      <c r="J93" s="38" t="s">
        <v>332</v>
      </c>
      <c r="K93" s="37"/>
      <c r="L93" s="38" t="s">
        <v>54</v>
      </c>
      <c r="M93" s="37"/>
      <c r="N93" s="34"/>
      <c r="O93" s="34"/>
      <c r="P93" s="51" t="s">
        <v>347</v>
      </c>
      <c r="Q93" s="30"/>
      <c r="R93" s="30"/>
      <c r="S93" s="30"/>
      <c r="T93" s="30"/>
      <c r="U93" s="30"/>
      <c r="V93" s="30"/>
      <c r="W93" s="30"/>
      <c r="X93" s="30"/>
      <c r="Y93" s="30"/>
      <c r="Z93" s="30"/>
      <c r="AA93" s="30"/>
    </row>
    <row r="94" customFormat="false" ht="36" hidden="false" customHeight="true" outlineLevel="0" collapsed="false">
      <c r="A94" s="22" t="n">
        <v>108</v>
      </c>
      <c r="B94" s="37"/>
      <c r="C94" s="38" t="s">
        <v>348</v>
      </c>
      <c r="D94" s="38" t="s">
        <v>349</v>
      </c>
      <c r="E94" s="38"/>
      <c r="F94" s="27"/>
      <c r="G94" s="27" t="s">
        <v>17</v>
      </c>
      <c r="H94" s="38" t="s">
        <v>61</v>
      </c>
      <c r="I94" s="27" t="s">
        <v>123</v>
      </c>
      <c r="J94" s="38" t="s">
        <v>350</v>
      </c>
      <c r="K94" s="37"/>
      <c r="L94" s="38" t="s">
        <v>33</v>
      </c>
      <c r="M94" s="37"/>
      <c r="N94" s="34"/>
      <c r="O94" s="34"/>
      <c r="P94" s="29"/>
      <c r="Q94" s="30"/>
      <c r="R94" s="30"/>
      <c r="S94" s="30"/>
      <c r="T94" s="30"/>
      <c r="U94" s="30"/>
      <c r="V94" s="30"/>
      <c r="W94" s="30"/>
      <c r="X94" s="30"/>
      <c r="Y94" s="30"/>
      <c r="Z94" s="30"/>
      <c r="AA94" s="30"/>
    </row>
    <row r="95" customFormat="false" ht="24" hidden="false" customHeight="true" outlineLevel="0" collapsed="false">
      <c r="A95" s="22" t="n">
        <v>85</v>
      </c>
      <c r="B95" s="22" t="n">
        <v>42</v>
      </c>
      <c r="C95" s="27" t="s">
        <v>351</v>
      </c>
      <c r="D95" s="27" t="s">
        <v>352</v>
      </c>
      <c r="E95" s="27"/>
      <c r="F95" s="27"/>
      <c r="G95" s="27" t="s">
        <v>17</v>
      </c>
      <c r="H95" s="38" t="s">
        <v>31</v>
      </c>
      <c r="I95" s="27" t="s">
        <v>123</v>
      </c>
      <c r="J95" s="27" t="s">
        <v>353</v>
      </c>
      <c r="K95" s="27" t="s">
        <v>20</v>
      </c>
      <c r="L95" s="27" t="s">
        <v>43</v>
      </c>
      <c r="M95" s="28"/>
      <c r="N95" s="34"/>
      <c r="O95" s="34"/>
      <c r="P95" s="51" t="s">
        <v>135</v>
      </c>
      <c r="Q95" s="30"/>
      <c r="R95" s="30"/>
      <c r="S95" s="30"/>
      <c r="T95" s="30"/>
      <c r="U95" s="30"/>
      <c r="V95" s="30"/>
      <c r="W95" s="30"/>
      <c r="X95" s="30"/>
      <c r="Y95" s="30"/>
      <c r="Z95" s="30"/>
      <c r="AA95" s="30"/>
    </row>
    <row r="96" customFormat="false" ht="15" hidden="false" customHeight="false" outlineLevel="0" collapsed="false">
      <c r="A96" s="22" t="n">
        <v>86</v>
      </c>
      <c r="B96" s="22" t="n">
        <v>31</v>
      </c>
      <c r="C96" s="27" t="s">
        <v>354</v>
      </c>
      <c r="D96" s="27" t="s">
        <v>355</v>
      </c>
      <c r="E96" s="27"/>
      <c r="F96" s="27"/>
      <c r="G96" s="27" t="s">
        <v>17</v>
      </c>
      <c r="H96" s="38" t="s">
        <v>31</v>
      </c>
      <c r="I96" s="27" t="s">
        <v>123</v>
      </c>
      <c r="J96" s="27" t="s">
        <v>356</v>
      </c>
      <c r="K96" s="27" t="s">
        <v>20</v>
      </c>
      <c r="L96" s="27" t="s">
        <v>43</v>
      </c>
      <c r="M96" s="28"/>
      <c r="N96" s="34"/>
      <c r="O96" s="34"/>
      <c r="P96" s="51" t="s">
        <v>135</v>
      </c>
      <c r="Q96" s="30"/>
      <c r="R96" s="30"/>
      <c r="S96" s="30"/>
      <c r="T96" s="30"/>
      <c r="U96" s="30"/>
      <c r="V96" s="30"/>
      <c r="W96" s="30"/>
      <c r="X96" s="30"/>
      <c r="Y96" s="30"/>
      <c r="Z96" s="30"/>
      <c r="AA96" s="30"/>
    </row>
    <row r="97" customFormat="false" ht="24" hidden="false" customHeight="true" outlineLevel="0" collapsed="false">
      <c r="A97" s="22" t="n">
        <v>87</v>
      </c>
      <c r="B97" s="22" t="n">
        <v>32</v>
      </c>
      <c r="C97" s="27" t="s">
        <v>357</v>
      </c>
      <c r="D97" s="27" t="s">
        <v>358</v>
      </c>
      <c r="E97" s="27"/>
      <c r="F97" s="27"/>
      <c r="G97" s="27" t="s">
        <v>17</v>
      </c>
      <c r="H97" s="38" t="s">
        <v>31</v>
      </c>
      <c r="I97" s="27" t="s">
        <v>123</v>
      </c>
      <c r="J97" s="27" t="s">
        <v>359</v>
      </c>
      <c r="K97" s="27" t="s">
        <v>20</v>
      </c>
      <c r="L97" s="27" t="s">
        <v>43</v>
      </c>
      <c r="M97" s="28"/>
      <c r="N97" s="34"/>
      <c r="O97" s="34"/>
      <c r="P97" s="51" t="s">
        <v>135</v>
      </c>
      <c r="Q97" s="30"/>
      <c r="R97" s="30"/>
      <c r="S97" s="30"/>
      <c r="T97" s="30"/>
      <c r="U97" s="30"/>
      <c r="V97" s="30"/>
      <c r="W97" s="30"/>
      <c r="X97" s="30"/>
      <c r="Y97" s="30"/>
      <c r="Z97" s="30"/>
      <c r="AA97" s="30"/>
    </row>
    <row r="98" customFormat="false" ht="24" hidden="false" customHeight="true" outlineLevel="0" collapsed="false">
      <c r="A98" s="22" t="n">
        <v>88</v>
      </c>
      <c r="B98" s="22" t="n">
        <v>33</v>
      </c>
      <c r="C98" s="27" t="s">
        <v>360</v>
      </c>
      <c r="D98" s="27" t="s">
        <v>361</v>
      </c>
      <c r="E98" s="27"/>
      <c r="F98" s="27"/>
      <c r="G98" s="27" t="s">
        <v>17</v>
      </c>
      <c r="H98" s="38" t="s">
        <v>31</v>
      </c>
      <c r="I98" s="27" t="s">
        <v>123</v>
      </c>
      <c r="J98" s="27" t="s">
        <v>362</v>
      </c>
      <c r="K98" s="27" t="s">
        <v>20</v>
      </c>
      <c r="L98" s="27" t="s">
        <v>43</v>
      </c>
      <c r="M98" s="28"/>
      <c r="N98" s="34"/>
      <c r="O98" s="34"/>
      <c r="P98" s="51" t="s">
        <v>135</v>
      </c>
      <c r="Q98" s="30"/>
      <c r="R98" s="30"/>
      <c r="S98" s="30"/>
      <c r="T98" s="30"/>
      <c r="U98" s="30"/>
      <c r="V98" s="30"/>
      <c r="W98" s="30"/>
      <c r="X98" s="30"/>
      <c r="Y98" s="30"/>
      <c r="Z98" s="30"/>
      <c r="AA98" s="30"/>
    </row>
    <row r="99" customFormat="false" ht="24" hidden="false" customHeight="true" outlineLevel="0" collapsed="false">
      <c r="A99" s="22" t="n">
        <v>89</v>
      </c>
      <c r="B99" s="22" t="n">
        <v>34</v>
      </c>
      <c r="C99" s="27" t="s">
        <v>363</v>
      </c>
      <c r="D99" s="27" t="s">
        <v>364</v>
      </c>
      <c r="E99" s="27"/>
      <c r="F99" s="27"/>
      <c r="G99" s="27" t="s">
        <v>17</v>
      </c>
      <c r="H99" s="38" t="s">
        <v>31</v>
      </c>
      <c r="I99" s="27" t="s">
        <v>123</v>
      </c>
      <c r="J99" s="27" t="s">
        <v>365</v>
      </c>
      <c r="K99" s="27" t="s">
        <v>20</v>
      </c>
      <c r="L99" s="27" t="s">
        <v>43</v>
      </c>
      <c r="M99" s="28"/>
      <c r="N99" s="34"/>
      <c r="O99" s="34"/>
      <c r="P99" s="51" t="s">
        <v>135</v>
      </c>
      <c r="Q99" s="30"/>
      <c r="R99" s="30"/>
      <c r="S99" s="30"/>
      <c r="T99" s="30"/>
      <c r="U99" s="30"/>
      <c r="V99" s="30"/>
      <c r="W99" s="30"/>
      <c r="X99" s="30"/>
      <c r="Y99" s="30"/>
      <c r="Z99" s="30"/>
      <c r="AA99" s="30"/>
    </row>
    <row r="100" customFormat="false" ht="24" hidden="false" customHeight="true" outlineLevel="0" collapsed="false">
      <c r="A100" s="22" t="n">
        <v>90</v>
      </c>
      <c r="B100" s="22" t="n">
        <v>37</v>
      </c>
      <c r="C100" s="27" t="s">
        <v>366</v>
      </c>
      <c r="D100" s="27" t="s">
        <v>367</v>
      </c>
      <c r="E100" s="27" t="s">
        <v>368</v>
      </c>
      <c r="F100" s="27"/>
      <c r="G100" s="27" t="s">
        <v>17</v>
      </c>
      <c r="H100" s="38" t="s">
        <v>31</v>
      </c>
      <c r="I100" s="27" t="s">
        <v>123</v>
      </c>
      <c r="J100" s="27" t="s">
        <v>365</v>
      </c>
      <c r="K100" s="27" t="s">
        <v>42</v>
      </c>
      <c r="L100" s="27" t="s">
        <v>43</v>
      </c>
      <c r="M100" s="28"/>
      <c r="N100" s="34"/>
      <c r="O100" s="34"/>
      <c r="P100" s="29" t="s">
        <v>369</v>
      </c>
      <c r="Q100" s="30"/>
      <c r="R100" s="30"/>
      <c r="S100" s="30"/>
      <c r="T100" s="30"/>
      <c r="U100" s="30"/>
      <c r="V100" s="30"/>
      <c r="W100" s="30"/>
      <c r="X100" s="30"/>
      <c r="Y100" s="30"/>
      <c r="Z100" s="30"/>
      <c r="AA100" s="30"/>
    </row>
    <row r="101" customFormat="false" ht="24" hidden="false" customHeight="true" outlineLevel="0" collapsed="false">
      <c r="A101" s="22" t="n">
        <v>91</v>
      </c>
      <c r="B101" s="22" t="n">
        <v>38</v>
      </c>
      <c r="C101" s="27" t="s">
        <v>370</v>
      </c>
      <c r="D101" s="27" t="s">
        <v>371</v>
      </c>
      <c r="E101" s="27" t="s">
        <v>368</v>
      </c>
      <c r="F101" s="27"/>
      <c r="G101" s="27" t="s">
        <v>17</v>
      </c>
      <c r="H101" s="38" t="s">
        <v>31</v>
      </c>
      <c r="I101" s="27" t="s">
        <v>123</v>
      </c>
      <c r="J101" s="27" t="s">
        <v>365</v>
      </c>
      <c r="K101" s="27" t="s">
        <v>112</v>
      </c>
      <c r="L101" s="27" t="s">
        <v>43</v>
      </c>
      <c r="M101" s="28"/>
      <c r="N101" s="34"/>
      <c r="O101" s="34"/>
      <c r="P101" s="29" t="s">
        <v>372</v>
      </c>
      <c r="Q101" s="30"/>
      <c r="R101" s="30"/>
      <c r="S101" s="30"/>
      <c r="T101" s="30"/>
      <c r="U101" s="30"/>
      <c r="V101" s="30"/>
      <c r="W101" s="30"/>
      <c r="X101" s="30"/>
      <c r="Y101" s="30"/>
      <c r="Z101" s="30"/>
      <c r="AA101" s="30"/>
    </row>
    <row r="102" customFormat="false" ht="36" hidden="false" customHeight="true" outlineLevel="0" collapsed="false">
      <c r="A102" s="22" t="n">
        <v>92</v>
      </c>
      <c r="B102" s="22"/>
      <c r="C102" s="37"/>
      <c r="D102" s="38" t="s">
        <v>373</v>
      </c>
      <c r="E102" s="38" t="s">
        <v>374</v>
      </c>
      <c r="F102" s="27"/>
      <c r="G102" s="27" t="s">
        <v>17</v>
      </c>
      <c r="H102" s="38" t="s">
        <v>31</v>
      </c>
      <c r="I102" s="38" t="s">
        <v>123</v>
      </c>
      <c r="J102" s="38" t="s">
        <v>375</v>
      </c>
      <c r="K102" s="37"/>
      <c r="L102" s="38" t="s">
        <v>27</v>
      </c>
      <c r="M102" s="37"/>
      <c r="N102" s="34"/>
      <c r="O102" s="34"/>
      <c r="P102" s="29" t="s">
        <v>376</v>
      </c>
      <c r="Q102" s="30"/>
      <c r="R102" s="30"/>
      <c r="S102" s="30"/>
      <c r="T102" s="30"/>
      <c r="U102" s="30"/>
      <c r="V102" s="30"/>
      <c r="W102" s="30"/>
      <c r="X102" s="30"/>
      <c r="Y102" s="30"/>
      <c r="Z102" s="30"/>
      <c r="AA102" s="30"/>
    </row>
    <row r="103" customFormat="false" ht="24" hidden="false" customHeight="true" outlineLevel="0" collapsed="false">
      <c r="A103" s="6" t="n">
        <v>93</v>
      </c>
      <c r="B103" s="6" t="n">
        <v>9</v>
      </c>
      <c r="C103" s="8" t="s">
        <v>377</v>
      </c>
      <c r="D103" s="8" t="s">
        <v>378</v>
      </c>
      <c r="E103" s="8"/>
      <c r="F103" s="8"/>
      <c r="G103" s="8" t="s">
        <v>17</v>
      </c>
      <c r="H103" s="64" t="s">
        <v>61</v>
      </c>
      <c r="I103" s="49" t="s">
        <v>123</v>
      </c>
      <c r="J103" s="8" t="s">
        <v>379</v>
      </c>
      <c r="K103" s="8" t="s">
        <v>20</v>
      </c>
      <c r="L103" s="8" t="s">
        <v>33</v>
      </c>
      <c r="M103" s="21"/>
      <c r="N103" s="11"/>
      <c r="O103" s="11"/>
      <c r="P103" s="12"/>
      <c r="Q103" s="5"/>
      <c r="R103" s="5"/>
      <c r="S103" s="5"/>
      <c r="T103" s="5"/>
      <c r="U103" s="5"/>
      <c r="V103" s="5"/>
      <c r="W103" s="5"/>
      <c r="X103" s="5"/>
      <c r="Y103" s="5"/>
      <c r="Z103" s="5"/>
      <c r="AA103" s="5"/>
    </row>
    <row r="104" customFormat="false" ht="15" hidden="false" customHeight="false" outlineLevel="0" collapsed="false">
      <c r="A104" s="60" t="n">
        <v>94</v>
      </c>
      <c r="B104" s="60"/>
      <c r="C104" s="61" t="s">
        <v>380</v>
      </c>
      <c r="D104" s="61" t="s">
        <v>381</v>
      </c>
      <c r="E104" s="61" t="s">
        <v>295</v>
      </c>
      <c r="F104" s="63"/>
      <c r="G104" s="63" t="s">
        <v>17</v>
      </c>
      <c r="H104" s="64" t="s">
        <v>122</v>
      </c>
      <c r="I104" s="65" t="s">
        <v>123</v>
      </c>
      <c r="J104" s="65" t="s">
        <v>382</v>
      </c>
      <c r="K104" s="66"/>
      <c r="L104" s="65" t="s">
        <v>54</v>
      </c>
      <c r="M104" s="66"/>
      <c r="N104" s="67"/>
      <c r="O104" s="67"/>
      <c r="P104" s="69" t="s">
        <v>383</v>
      </c>
      <c r="Q104" s="68"/>
      <c r="R104" s="68"/>
      <c r="S104" s="68"/>
      <c r="T104" s="68"/>
      <c r="U104" s="68"/>
      <c r="V104" s="68"/>
      <c r="W104" s="68"/>
      <c r="X104" s="68"/>
      <c r="Y104" s="68"/>
      <c r="Z104" s="68"/>
      <c r="AA104" s="68"/>
    </row>
    <row r="105" customFormat="false" ht="48" hidden="false" customHeight="true" outlineLevel="0" collapsed="false">
      <c r="A105" s="6" t="n">
        <v>95</v>
      </c>
      <c r="B105" s="6" t="n">
        <v>22</v>
      </c>
      <c r="C105" s="8" t="s">
        <v>384</v>
      </c>
      <c r="D105" s="8" t="s">
        <v>385</v>
      </c>
      <c r="E105" s="8"/>
      <c r="F105" s="8"/>
      <c r="G105" s="8" t="s">
        <v>17</v>
      </c>
      <c r="H105" s="10" t="s">
        <v>31</v>
      </c>
      <c r="I105" s="49" t="s">
        <v>123</v>
      </c>
      <c r="J105" s="8" t="s">
        <v>386</v>
      </c>
      <c r="K105" s="79" t="s">
        <v>42</v>
      </c>
      <c r="L105" s="8" t="s">
        <v>43</v>
      </c>
      <c r="M105" s="21"/>
      <c r="N105" s="11"/>
      <c r="O105" s="11"/>
      <c r="P105" s="51" t="s">
        <v>387</v>
      </c>
      <c r="Q105" s="5"/>
      <c r="R105" s="5"/>
      <c r="S105" s="5"/>
      <c r="T105" s="5"/>
      <c r="U105" s="5"/>
      <c r="V105" s="5"/>
      <c r="W105" s="5"/>
      <c r="X105" s="5"/>
      <c r="Y105" s="5"/>
      <c r="Z105" s="5"/>
      <c r="AA105" s="5"/>
    </row>
    <row r="106" customFormat="false" ht="24" hidden="false" customHeight="true" outlineLevel="0" collapsed="false">
      <c r="A106" s="6" t="n">
        <v>96</v>
      </c>
      <c r="B106" s="6" t="n">
        <v>18</v>
      </c>
      <c r="C106" s="8" t="s">
        <v>388</v>
      </c>
      <c r="D106" s="8" t="s">
        <v>389</v>
      </c>
      <c r="E106" s="8"/>
      <c r="F106" s="8"/>
      <c r="G106" s="8" t="s">
        <v>17</v>
      </c>
      <c r="H106" s="10" t="s">
        <v>31</v>
      </c>
      <c r="I106" s="49" t="s">
        <v>123</v>
      </c>
      <c r="J106" s="8" t="s">
        <v>390</v>
      </c>
      <c r="K106" s="8" t="s">
        <v>20</v>
      </c>
      <c r="L106" s="8" t="s">
        <v>43</v>
      </c>
      <c r="M106" s="21"/>
      <c r="N106" s="11"/>
      <c r="O106" s="11"/>
      <c r="P106" s="12" t="s">
        <v>391</v>
      </c>
      <c r="Q106" s="5"/>
      <c r="R106" s="5"/>
      <c r="S106" s="5"/>
      <c r="T106" s="5"/>
      <c r="U106" s="5"/>
      <c r="V106" s="5"/>
      <c r="W106" s="5"/>
      <c r="X106" s="5"/>
      <c r="Y106" s="5"/>
      <c r="Z106" s="5"/>
      <c r="AA106" s="5"/>
    </row>
    <row r="107" customFormat="false" ht="24" hidden="false" customHeight="true" outlineLevel="0" collapsed="false">
      <c r="A107" s="6" t="n">
        <v>97</v>
      </c>
      <c r="B107" s="6" t="n">
        <v>10</v>
      </c>
      <c r="C107" s="8" t="s">
        <v>392</v>
      </c>
      <c r="D107" s="8" t="s">
        <v>393</v>
      </c>
      <c r="E107" s="8"/>
      <c r="F107" s="8"/>
      <c r="G107" s="8" t="s">
        <v>17</v>
      </c>
      <c r="H107" s="64" t="s">
        <v>61</v>
      </c>
      <c r="I107" s="49" t="s">
        <v>123</v>
      </c>
      <c r="J107" s="8" t="s">
        <v>394</v>
      </c>
      <c r="K107" s="8" t="s">
        <v>20</v>
      </c>
      <c r="L107" s="8" t="s">
        <v>33</v>
      </c>
      <c r="M107" s="21"/>
      <c r="N107" s="11"/>
      <c r="O107" s="11"/>
      <c r="P107" s="12"/>
      <c r="Q107" s="5"/>
      <c r="R107" s="5"/>
      <c r="S107" s="5"/>
      <c r="T107" s="5"/>
      <c r="U107" s="5"/>
      <c r="V107" s="5"/>
      <c r="W107" s="5"/>
      <c r="X107" s="5"/>
      <c r="Y107" s="5"/>
      <c r="Z107" s="5"/>
      <c r="AA107" s="5"/>
    </row>
    <row r="108" customFormat="false" ht="15" hidden="false" customHeight="false" outlineLevel="0" collapsed="false">
      <c r="A108" s="6" t="n">
        <v>98</v>
      </c>
      <c r="B108" s="6" t="n">
        <v>11</v>
      </c>
      <c r="C108" s="8" t="s">
        <v>395</v>
      </c>
      <c r="D108" s="8" t="s">
        <v>396</v>
      </c>
      <c r="E108" s="8"/>
      <c r="F108" s="8"/>
      <c r="G108" s="8" t="s">
        <v>17</v>
      </c>
      <c r="H108" s="10" t="s">
        <v>31</v>
      </c>
      <c r="I108" s="49" t="s">
        <v>123</v>
      </c>
      <c r="J108" s="8" t="s">
        <v>394</v>
      </c>
      <c r="K108" s="8" t="s">
        <v>20</v>
      </c>
      <c r="L108" s="8" t="s">
        <v>33</v>
      </c>
      <c r="M108" s="21"/>
      <c r="N108" s="11"/>
      <c r="O108" s="11"/>
      <c r="P108" s="51" t="s">
        <v>397</v>
      </c>
      <c r="Q108" s="5"/>
      <c r="R108" s="5"/>
      <c r="S108" s="5"/>
      <c r="T108" s="5"/>
      <c r="U108" s="5"/>
      <c r="V108" s="5"/>
      <c r="W108" s="5"/>
      <c r="X108" s="5"/>
      <c r="Y108" s="5"/>
      <c r="Z108" s="5"/>
      <c r="AA108" s="5"/>
    </row>
    <row r="109" customFormat="false" ht="15" hidden="false" customHeight="false" outlineLevel="0" collapsed="false">
      <c r="A109" s="6" t="n">
        <v>99</v>
      </c>
      <c r="B109" s="13"/>
      <c r="C109" s="10" t="s">
        <v>398</v>
      </c>
      <c r="D109" s="10" t="s">
        <v>399</v>
      </c>
      <c r="E109" s="10"/>
      <c r="F109" s="8"/>
      <c r="G109" s="8" t="s">
        <v>17</v>
      </c>
      <c r="H109" s="10" t="s">
        <v>31</v>
      </c>
      <c r="I109" s="49" t="s">
        <v>123</v>
      </c>
      <c r="J109" s="8" t="s">
        <v>394</v>
      </c>
      <c r="K109" s="13"/>
      <c r="L109" s="10" t="s">
        <v>33</v>
      </c>
      <c r="M109" s="13"/>
      <c r="N109" s="11"/>
      <c r="O109" s="11"/>
      <c r="P109" s="51"/>
      <c r="Q109" s="5"/>
      <c r="R109" s="5"/>
      <c r="S109" s="5"/>
      <c r="T109" s="5"/>
      <c r="U109" s="5"/>
      <c r="V109" s="5"/>
      <c r="W109" s="5"/>
      <c r="X109" s="5"/>
      <c r="Y109" s="5"/>
      <c r="Z109" s="5"/>
      <c r="AA109" s="5"/>
    </row>
    <row r="110" customFormat="false" ht="24" hidden="false" customHeight="true" outlineLevel="0" collapsed="false">
      <c r="A110" s="6" t="n">
        <v>100</v>
      </c>
      <c r="B110" s="6" t="n">
        <v>12</v>
      </c>
      <c r="C110" s="8" t="s">
        <v>400</v>
      </c>
      <c r="D110" s="8" t="s">
        <v>378</v>
      </c>
      <c r="E110" s="8"/>
      <c r="F110" s="8"/>
      <c r="G110" s="8" t="s">
        <v>17</v>
      </c>
      <c r="H110" s="64" t="s">
        <v>61</v>
      </c>
      <c r="I110" s="49" t="s">
        <v>123</v>
      </c>
      <c r="J110" s="8" t="s">
        <v>394</v>
      </c>
      <c r="K110" s="8" t="s">
        <v>20</v>
      </c>
      <c r="L110" s="8" t="s">
        <v>33</v>
      </c>
      <c r="M110" s="21"/>
      <c r="N110" s="11"/>
      <c r="O110" s="11"/>
      <c r="P110" s="12"/>
      <c r="Q110" s="5"/>
      <c r="R110" s="5"/>
      <c r="S110" s="5"/>
      <c r="T110" s="5"/>
      <c r="U110" s="5"/>
      <c r="V110" s="5"/>
      <c r="W110" s="5"/>
      <c r="X110" s="5"/>
      <c r="Y110" s="5"/>
      <c r="Z110" s="5"/>
      <c r="AA110" s="5"/>
    </row>
    <row r="111" customFormat="false" ht="15" hidden="false" customHeight="false" outlineLevel="0" collapsed="false">
      <c r="A111" s="6" t="n">
        <v>101</v>
      </c>
      <c r="B111" s="6" t="n">
        <v>15</v>
      </c>
      <c r="C111" s="8" t="s">
        <v>401</v>
      </c>
      <c r="D111" s="8" t="s">
        <v>402</v>
      </c>
      <c r="E111" s="8"/>
      <c r="F111" s="8"/>
      <c r="G111" s="8" t="s">
        <v>17</v>
      </c>
      <c r="H111" s="10" t="s">
        <v>31</v>
      </c>
      <c r="I111" s="49" t="s">
        <v>123</v>
      </c>
      <c r="J111" s="8" t="s">
        <v>394</v>
      </c>
      <c r="K111" s="8" t="s">
        <v>20</v>
      </c>
      <c r="L111" s="8" t="s">
        <v>33</v>
      </c>
      <c r="M111" s="21"/>
      <c r="N111" s="11"/>
      <c r="O111" s="11"/>
      <c r="P111" s="12"/>
      <c r="Q111" s="5"/>
      <c r="R111" s="5"/>
      <c r="S111" s="5"/>
      <c r="T111" s="5"/>
      <c r="U111" s="5"/>
      <c r="V111" s="5"/>
      <c r="W111" s="5"/>
      <c r="X111" s="5"/>
      <c r="Y111" s="5"/>
      <c r="Z111" s="5"/>
      <c r="AA111" s="5"/>
    </row>
    <row r="112" customFormat="false" ht="15" hidden="false" customHeight="false" outlineLevel="0" collapsed="false">
      <c r="A112" s="6" t="n">
        <v>102</v>
      </c>
      <c r="B112" s="6" t="n">
        <v>7</v>
      </c>
      <c r="C112" s="8" t="s">
        <v>403</v>
      </c>
      <c r="D112" s="8" t="s">
        <v>404</v>
      </c>
      <c r="E112" s="8"/>
      <c r="F112" s="8"/>
      <c r="G112" s="8" t="s">
        <v>17</v>
      </c>
      <c r="H112" s="10" t="s">
        <v>31</v>
      </c>
      <c r="I112" s="49" t="s">
        <v>123</v>
      </c>
      <c r="J112" s="8" t="s">
        <v>405</v>
      </c>
      <c r="K112" s="8" t="s">
        <v>20</v>
      </c>
      <c r="L112" s="8" t="s">
        <v>33</v>
      </c>
      <c r="M112" s="21"/>
      <c r="N112" s="11"/>
      <c r="O112" s="11"/>
      <c r="P112" s="51" t="s">
        <v>406</v>
      </c>
      <c r="Q112" s="5"/>
      <c r="R112" s="5"/>
      <c r="S112" s="5"/>
      <c r="T112" s="5"/>
      <c r="U112" s="5"/>
      <c r="V112" s="5"/>
      <c r="W112" s="5"/>
      <c r="X112" s="5"/>
      <c r="Y112" s="5"/>
      <c r="Z112" s="5"/>
      <c r="AA112" s="5"/>
    </row>
    <row r="113" customFormat="false" ht="15" hidden="false" customHeight="false" outlineLevel="0" collapsed="false">
      <c r="A113" s="6" t="n">
        <v>103</v>
      </c>
      <c r="B113" s="13"/>
      <c r="C113" s="10" t="s">
        <v>407</v>
      </c>
      <c r="D113" s="10" t="s">
        <v>408</v>
      </c>
      <c r="E113" s="10"/>
      <c r="F113" s="8"/>
      <c r="G113" s="8" t="s">
        <v>17</v>
      </c>
      <c r="H113" s="10" t="s">
        <v>31</v>
      </c>
      <c r="I113" s="49" t="s">
        <v>123</v>
      </c>
      <c r="J113" s="8" t="s">
        <v>405</v>
      </c>
      <c r="K113" s="13"/>
      <c r="L113" s="10" t="s">
        <v>33</v>
      </c>
      <c r="M113" s="13"/>
      <c r="N113" s="11"/>
      <c r="O113" s="11"/>
      <c r="P113" s="51"/>
      <c r="Q113" s="5"/>
      <c r="R113" s="5"/>
      <c r="S113" s="5"/>
      <c r="T113" s="5"/>
      <c r="U113" s="5"/>
      <c r="V113" s="5"/>
      <c r="W113" s="5"/>
      <c r="X113" s="5"/>
      <c r="Y113" s="5"/>
      <c r="Z113" s="5"/>
      <c r="AA113" s="5"/>
    </row>
    <row r="114" customFormat="false" ht="15" hidden="false" customHeight="false" outlineLevel="0" collapsed="false">
      <c r="A114" s="6" t="n">
        <v>104</v>
      </c>
      <c r="B114" s="6" t="n">
        <v>8</v>
      </c>
      <c r="C114" s="8" t="s">
        <v>409</v>
      </c>
      <c r="D114" s="8" t="s">
        <v>410</v>
      </c>
      <c r="E114" s="8"/>
      <c r="F114" s="8"/>
      <c r="G114" s="8" t="s">
        <v>17</v>
      </c>
      <c r="H114" s="10" t="s">
        <v>31</v>
      </c>
      <c r="I114" s="49" t="s">
        <v>123</v>
      </c>
      <c r="J114" s="8" t="s">
        <v>405</v>
      </c>
      <c r="K114" s="8" t="s">
        <v>20</v>
      </c>
      <c r="L114" s="8" t="s">
        <v>33</v>
      </c>
      <c r="M114" s="21"/>
      <c r="N114" s="11"/>
      <c r="O114" s="11"/>
      <c r="P114" s="12"/>
      <c r="Q114" s="5"/>
      <c r="R114" s="5"/>
      <c r="S114" s="5"/>
      <c r="T114" s="5"/>
      <c r="U114" s="5"/>
      <c r="V114" s="5"/>
      <c r="W114" s="5"/>
      <c r="X114" s="5"/>
      <c r="Y114" s="5"/>
      <c r="Z114" s="5"/>
      <c r="AA114" s="5"/>
    </row>
    <row r="115" customFormat="false" ht="24" hidden="false" customHeight="true" outlineLevel="0" collapsed="false">
      <c r="A115" s="6" t="n">
        <v>105</v>
      </c>
      <c r="B115" s="6" t="n">
        <v>13</v>
      </c>
      <c r="C115" s="8" t="s">
        <v>411</v>
      </c>
      <c r="D115" s="8" t="s">
        <v>393</v>
      </c>
      <c r="E115" s="8"/>
      <c r="F115" s="8"/>
      <c r="G115" s="8" t="s">
        <v>17</v>
      </c>
      <c r="H115" s="64" t="s">
        <v>61</v>
      </c>
      <c r="I115" s="49" t="s">
        <v>123</v>
      </c>
      <c r="J115" s="8" t="s">
        <v>405</v>
      </c>
      <c r="K115" s="8" t="s">
        <v>20</v>
      </c>
      <c r="L115" s="8" t="s">
        <v>33</v>
      </c>
      <c r="M115" s="21"/>
      <c r="N115" s="11"/>
      <c r="O115" s="11"/>
      <c r="P115" s="12"/>
      <c r="Q115" s="5"/>
      <c r="R115" s="5"/>
      <c r="S115" s="5"/>
      <c r="T115" s="5"/>
      <c r="U115" s="5"/>
      <c r="V115" s="5"/>
      <c r="W115" s="5"/>
      <c r="X115" s="5"/>
      <c r="Y115" s="5"/>
      <c r="Z115" s="5"/>
      <c r="AA115" s="5"/>
    </row>
    <row r="116" customFormat="false" ht="15" hidden="false" customHeight="false" outlineLevel="0" collapsed="false">
      <c r="A116" s="6" t="n">
        <v>106</v>
      </c>
      <c r="B116" s="6" t="n">
        <v>14</v>
      </c>
      <c r="C116" s="8" t="s">
        <v>412</v>
      </c>
      <c r="D116" s="8" t="s">
        <v>402</v>
      </c>
      <c r="E116" s="8"/>
      <c r="F116" s="8"/>
      <c r="G116" s="8" t="s">
        <v>17</v>
      </c>
      <c r="H116" s="10" t="s">
        <v>31</v>
      </c>
      <c r="I116" s="49" t="s">
        <v>123</v>
      </c>
      <c r="J116" s="8" t="s">
        <v>405</v>
      </c>
      <c r="K116" s="8" t="s">
        <v>20</v>
      </c>
      <c r="L116" s="8" t="s">
        <v>33</v>
      </c>
      <c r="M116" s="21"/>
      <c r="N116" s="11"/>
      <c r="O116" s="11"/>
      <c r="P116" s="51" t="s">
        <v>413</v>
      </c>
      <c r="Q116" s="5"/>
      <c r="R116" s="5"/>
      <c r="S116" s="5"/>
      <c r="T116" s="5"/>
      <c r="U116" s="5"/>
      <c r="V116" s="5"/>
      <c r="W116" s="5"/>
      <c r="X116" s="5"/>
      <c r="Y116" s="5"/>
      <c r="Z116" s="5"/>
      <c r="AA116" s="5"/>
    </row>
    <row r="117" customFormat="false" ht="15" hidden="false" customHeight="false" outlineLevel="0" collapsed="false">
      <c r="A117" s="6" t="n">
        <v>116</v>
      </c>
      <c r="B117" s="80"/>
      <c r="C117" s="10" t="s">
        <v>414</v>
      </c>
      <c r="D117" s="10" t="s">
        <v>415</v>
      </c>
      <c r="E117" s="10"/>
      <c r="F117" s="8"/>
      <c r="G117" s="8" t="s">
        <v>17</v>
      </c>
      <c r="H117" s="10" t="s">
        <v>31</v>
      </c>
      <c r="I117" s="81" t="s">
        <v>416</v>
      </c>
      <c r="J117" s="8" t="s">
        <v>417</v>
      </c>
      <c r="K117" s="21"/>
      <c r="L117" s="10" t="s">
        <v>33</v>
      </c>
      <c r="M117" s="21"/>
      <c r="N117" s="11"/>
      <c r="O117" s="11"/>
      <c r="P117" s="12"/>
      <c r="Q117" s="5"/>
      <c r="R117" s="5"/>
      <c r="S117" s="5"/>
      <c r="T117" s="5"/>
      <c r="U117" s="5"/>
      <c r="V117" s="5"/>
      <c r="W117" s="5"/>
      <c r="X117" s="5"/>
      <c r="Y117" s="5"/>
      <c r="Z117" s="5"/>
      <c r="AA117" s="5"/>
    </row>
    <row r="118" customFormat="false" ht="15" hidden="false" customHeight="false" outlineLevel="0" collapsed="false">
      <c r="A118" s="6" t="n">
        <v>117</v>
      </c>
      <c r="B118" s="80"/>
      <c r="C118" s="10" t="s">
        <v>418</v>
      </c>
      <c r="D118" s="10" t="s">
        <v>419</v>
      </c>
      <c r="E118" s="10"/>
      <c r="F118" s="8"/>
      <c r="G118" s="8" t="s">
        <v>17</v>
      </c>
      <c r="H118" s="10" t="s">
        <v>31</v>
      </c>
      <c r="I118" s="81" t="s">
        <v>416</v>
      </c>
      <c r="J118" s="8" t="s">
        <v>417</v>
      </c>
      <c r="K118" s="21"/>
      <c r="L118" s="10" t="s">
        <v>33</v>
      </c>
      <c r="M118" s="21"/>
      <c r="N118" s="11"/>
      <c r="O118" s="11"/>
      <c r="P118" s="12"/>
      <c r="Q118" s="5"/>
      <c r="R118" s="5"/>
      <c r="S118" s="5"/>
      <c r="T118" s="5"/>
      <c r="U118" s="5"/>
      <c r="V118" s="5"/>
      <c r="W118" s="5"/>
      <c r="X118" s="5"/>
      <c r="Y118" s="5"/>
      <c r="Z118" s="5"/>
      <c r="AA118" s="5"/>
    </row>
    <row r="119" customFormat="false" ht="15" hidden="false" customHeight="false" outlineLevel="0" collapsed="false">
      <c r="A119" s="6" t="n">
        <v>118</v>
      </c>
      <c r="B119" s="80"/>
      <c r="C119" s="82" t="s">
        <v>420</v>
      </c>
      <c r="D119" s="82" t="s">
        <v>421</v>
      </c>
      <c r="E119" s="82"/>
      <c r="F119" s="15"/>
      <c r="G119" s="8" t="s">
        <v>17</v>
      </c>
      <c r="H119" s="10" t="s">
        <v>31</v>
      </c>
      <c r="I119" s="81" t="s">
        <v>416</v>
      </c>
      <c r="J119" s="8" t="s">
        <v>422</v>
      </c>
      <c r="K119" s="21"/>
      <c r="L119" s="10" t="s">
        <v>33</v>
      </c>
      <c r="M119" s="21"/>
      <c r="N119" s="11"/>
      <c r="O119" s="11"/>
      <c r="P119" s="12"/>
      <c r="Q119" s="5"/>
      <c r="R119" s="5"/>
      <c r="S119" s="5"/>
      <c r="T119" s="5"/>
      <c r="U119" s="5"/>
      <c r="V119" s="5"/>
      <c r="W119" s="5"/>
      <c r="X119" s="5"/>
      <c r="Y119" s="5"/>
      <c r="Z119" s="5"/>
      <c r="AA119" s="5"/>
    </row>
    <row r="120" customFormat="false" ht="15" hidden="false" customHeight="false" outlineLevel="0" collapsed="false">
      <c r="A120" s="22" t="n">
        <v>119</v>
      </c>
      <c r="B120" s="83" t="n">
        <v>20015</v>
      </c>
      <c r="C120" s="84" t="s">
        <v>423</v>
      </c>
      <c r="D120" s="84" t="s">
        <v>424</v>
      </c>
      <c r="E120" s="84"/>
      <c r="F120" s="85"/>
      <c r="G120" s="86" t="s">
        <v>17</v>
      </c>
      <c r="H120" s="38" t="s">
        <v>31</v>
      </c>
      <c r="I120" s="27" t="s">
        <v>416</v>
      </c>
      <c r="J120" s="87" t="s">
        <v>425</v>
      </c>
      <c r="K120" s="86" t="s">
        <v>20</v>
      </c>
      <c r="L120" s="27" t="s">
        <v>43</v>
      </c>
      <c r="M120" s="28"/>
      <c r="N120" s="34"/>
      <c r="O120" s="34"/>
      <c r="P120" s="12" t="s">
        <v>426</v>
      </c>
      <c r="Q120" s="30"/>
      <c r="R120" s="30"/>
      <c r="S120" s="30"/>
      <c r="T120" s="30"/>
      <c r="U120" s="30"/>
      <c r="V120" s="30"/>
      <c r="W120" s="30"/>
      <c r="X120" s="30"/>
      <c r="Y120" s="30"/>
      <c r="Z120" s="30"/>
      <c r="AA120" s="30"/>
    </row>
    <row r="121" customFormat="false" ht="36" hidden="false" customHeight="true" outlineLevel="0" collapsed="false">
      <c r="A121" s="6" t="n">
        <v>120</v>
      </c>
      <c r="B121" s="88" t="n">
        <v>20010</v>
      </c>
      <c r="C121" s="89" t="s">
        <v>427</v>
      </c>
      <c r="D121" s="89" t="s">
        <v>428</v>
      </c>
      <c r="E121" s="89"/>
      <c r="F121" s="90"/>
      <c r="G121" s="91" t="s">
        <v>17</v>
      </c>
      <c r="H121" s="10" t="s">
        <v>31</v>
      </c>
      <c r="I121" s="81" t="s">
        <v>416</v>
      </c>
      <c r="J121" s="92" t="s">
        <v>429</v>
      </c>
      <c r="K121" s="91" t="s">
        <v>42</v>
      </c>
      <c r="L121" s="8" t="s">
        <v>149</v>
      </c>
      <c r="M121" s="21"/>
      <c r="N121" s="11"/>
      <c r="O121" s="11"/>
      <c r="P121" s="12" t="s">
        <v>430</v>
      </c>
      <c r="Q121" s="5"/>
      <c r="R121" s="5"/>
      <c r="S121" s="5"/>
      <c r="T121" s="5"/>
      <c r="U121" s="5"/>
      <c r="V121" s="5"/>
      <c r="W121" s="5"/>
      <c r="X121" s="5"/>
      <c r="Y121" s="5"/>
      <c r="Z121" s="5"/>
      <c r="AA121" s="5"/>
    </row>
    <row r="122" customFormat="false" ht="24" hidden="false" customHeight="true" outlineLevel="0" collapsed="false">
      <c r="A122" s="6" t="n">
        <v>121</v>
      </c>
      <c r="B122" s="88" t="n">
        <v>20012</v>
      </c>
      <c r="C122" s="89" t="s">
        <v>431</v>
      </c>
      <c r="D122" s="89" t="s">
        <v>432</v>
      </c>
      <c r="E122" s="89"/>
      <c r="F122" s="90"/>
      <c r="G122" s="91" t="s">
        <v>17</v>
      </c>
      <c r="H122" s="10" t="s">
        <v>31</v>
      </c>
      <c r="I122" s="81" t="s">
        <v>416</v>
      </c>
      <c r="J122" s="92" t="s">
        <v>433</v>
      </c>
      <c r="K122" s="91" t="s">
        <v>42</v>
      </c>
      <c r="L122" s="8" t="s">
        <v>43</v>
      </c>
      <c r="M122" s="21"/>
      <c r="N122" s="11"/>
      <c r="O122" s="11"/>
      <c r="P122" s="51" t="s">
        <v>434</v>
      </c>
      <c r="Q122" s="5"/>
      <c r="R122" s="5"/>
      <c r="S122" s="5"/>
      <c r="T122" s="5"/>
      <c r="U122" s="5"/>
      <c r="V122" s="5"/>
      <c r="W122" s="5"/>
      <c r="X122" s="5"/>
      <c r="Y122" s="5"/>
      <c r="Z122" s="5"/>
      <c r="AA122" s="5"/>
    </row>
    <row r="123" customFormat="false" ht="36" hidden="false" customHeight="true" outlineLevel="0" collapsed="false">
      <c r="A123" s="6" t="n">
        <v>122</v>
      </c>
      <c r="B123" s="88" t="n">
        <v>20013</v>
      </c>
      <c r="C123" s="89" t="s">
        <v>435</v>
      </c>
      <c r="D123" s="89" t="s">
        <v>436</v>
      </c>
      <c r="E123" s="89"/>
      <c r="F123" s="90"/>
      <c r="G123" s="91" t="s">
        <v>17</v>
      </c>
      <c r="H123" s="10" t="s">
        <v>31</v>
      </c>
      <c r="I123" s="81" t="s">
        <v>416</v>
      </c>
      <c r="J123" s="92" t="s">
        <v>433</v>
      </c>
      <c r="K123" s="91" t="s">
        <v>112</v>
      </c>
      <c r="L123" s="8" t="s">
        <v>43</v>
      </c>
      <c r="M123" s="21"/>
      <c r="N123" s="11"/>
      <c r="O123" s="11"/>
      <c r="P123" s="51" t="s">
        <v>135</v>
      </c>
      <c r="Q123" s="5"/>
      <c r="R123" s="5"/>
      <c r="S123" s="5"/>
      <c r="T123" s="5"/>
      <c r="U123" s="5"/>
      <c r="V123" s="5"/>
      <c r="W123" s="5"/>
      <c r="X123" s="5"/>
      <c r="Y123" s="5"/>
      <c r="Z123" s="5"/>
      <c r="AA123" s="5"/>
    </row>
    <row r="124" customFormat="false" ht="24" hidden="false" customHeight="true" outlineLevel="0" collapsed="false">
      <c r="A124" s="6" t="n">
        <v>123</v>
      </c>
      <c r="B124" s="93" t="n">
        <v>20017</v>
      </c>
      <c r="C124" s="94" t="s">
        <v>437</v>
      </c>
      <c r="D124" s="89" t="s">
        <v>438</v>
      </c>
      <c r="E124" s="89"/>
      <c r="F124" s="90"/>
      <c r="G124" s="91" t="s">
        <v>17</v>
      </c>
      <c r="H124" s="10" t="s">
        <v>31</v>
      </c>
      <c r="I124" s="81" t="s">
        <v>416</v>
      </c>
      <c r="J124" s="92" t="s">
        <v>433</v>
      </c>
      <c r="K124" s="91" t="s">
        <v>20</v>
      </c>
      <c r="L124" s="8" t="s">
        <v>43</v>
      </c>
      <c r="M124" s="21"/>
      <c r="N124" s="11"/>
      <c r="O124" s="11"/>
      <c r="P124" s="95"/>
      <c r="Q124" s="5"/>
      <c r="R124" s="5"/>
      <c r="S124" s="5"/>
      <c r="T124" s="5"/>
      <c r="U124" s="5"/>
      <c r="V124" s="5"/>
      <c r="W124" s="5"/>
      <c r="X124" s="5"/>
      <c r="Y124" s="5"/>
      <c r="Z124" s="5"/>
      <c r="AA124" s="5"/>
    </row>
    <row r="125" customFormat="false" ht="24" hidden="false" customHeight="true" outlineLevel="0" collapsed="false">
      <c r="A125" s="6" t="n">
        <v>124</v>
      </c>
      <c r="B125" s="93" t="n">
        <v>20018</v>
      </c>
      <c r="C125" s="96" t="s">
        <v>439</v>
      </c>
      <c r="D125" s="89" t="s">
        <v>440</v>
      </c>
      <c r="E125" s="89"/>
      <c r="F125" s="90"/>
      <c r="G125" s="91" t="s">
        <v>17</v>
      </c>
      <c r="H125" s="10" t="s">
        <v>31</v>
      </c>
      <c r="I125" s="81" t="s">
        <v>416</v>
      </c>
      <c r="J125" s="92" t="s">
        <v>433</v>
      </c>
      <c r="K125" s="91" t="s">
        <v>20</v>
      </c>
      <c r="L125" s="8" t="s">
        <v>43</v>
      </c>
      <c r="M125" s="21"/>
      <c r="N125" s="11"/>
      <c r="O125" s="11"/>
      <c r="P125" s="12"/>
      <c r="Q125" s="5"/>
      <c r="R125" s="5"/>
      <c r="S125" s="5"/>
      <c r="T125" s="5"/>
      <c r="U125" s="5"/>
      <c r="V125" s="5"/>
      <c r="W125" s="5"/>
      <c r="X125" s="5"/>
      <c r="Y125" s="5"/>
      <c r="Z125" s="5"/>
      <c r="AA125" s="5"/>
    </row>
    <row r="126" customFormat="false" ht="15" hidden="false" customHeight="false" outlineLevel="0" collapsed="false">
      <c r="A126" s="6" t="n">
        <v>125</v>
      </c>
      <c r="B126" s="88" t="n">
        <v>20016</v>
      </c>
      <c r="C126" s="89" t="s">
        <v>441</v>
      </c>
      <c r="D126" s="89" t="s">
        <v>442</v>
      </c>
      <c r="E126" s="89"/>
      <c r="F126" s="90"/>
      <c r="G126" s="91" t="s">
        <v>17</v>
      </c>
      <c r="H126" s="10" t="s">
        <v>31</v>
      </c>
      <c r="I126" s="81" t="s">
        <v>416</v>
      </c>
      <c r="J126" s="92" t="s">
        <v>443</v>
      </c>
      <c r="K126" s="91" t="s">
        <v>20</v>
      </c>
      <c r="L126" s="8" t="s">
        <v>43</v>
      </c>
      <c r="M126" s="21"/>
      <c r="N126" s="11"/>
      <c r="O126" s="11"/>
      <c r="P126" s="12"/>
      <c r="Q126" s="5"/>
      <c r="R126" s="5"/>
      <c r="S126" s="5"/>
      <c r="T126" s="5"/>
      <c r="U126" s="5"/>
      <c r="V126" s="5"/>
      <c r="W126" s="5"/>
      <c r="X126" s="5"/>
      <c r="Y126" s="5"/>
      <c r="Z126" s="5"/>
      <c r="AA126" s="5"/>
    </row>
    <row r="127" customFormat="false" ht="15" hidden="false" customHeight="false" outlineLevel="0" collapsed="false">
      <c r="A127" s="6" t="n">
        <v>126</v>
      </c>
      <c r="B127" s="88" t="n">
        <v>20007</v>
      </c>
      <c r="C127" s="89" t="s">
        <v>444</v>
      </c>
      <c r="D127" s="89" t="s">
        <v>445</v>
      </c>
      <c r="E127" s="89"/>
      <c r="F127" s="90"/>
      <c r="G127" s="91" t="s">
        <v>17</v>
      </c>
      <c r="H127" s="10" t="s">
        <v>31</v>
      </c>
      <c r="I127" s="81" t="s">
        <v>416</v>
      </c>
      <c r="J127" s="97"/>
      <c r="K127" s="91" t="s">
        <v>20</v>
      </c>
      <c r="L127" s="8" t="s">
        <v>43</v>
      </c>
      <c r="M127" s="21"/>
      <c r="N127" s="11"/>
      <c r="O127" s="11"/>
      <c r="P127" s="12"/>
      <c r="Q127" s="5"/>
      <c r="R127" s="5"/>
      <c r="S127" s="5"/>
      <c r="T127" s="5"/>
      <c r="U127" s="5"/>
      <c r="V127" s="5"/>
      <c r="W127" s="5"/>
      <c r="X127" s="5"/>
      <c r="Y127" s="5"/>
      <c r="Z127" s="5"/>
      <c r="AA127" s="5"/>
    </row>
    <row r="128" customFormat="false" ht="24" hidden="false" customHeight="true" outlineLevel="0" collapsed="false">
      <c r="A128" s="6" t="n">
        <v>127</v>
      </c>
      <c r="B128" s="88" t="n">
        <v>20008</v>
      </c>
      <c r="C128" s="89" t="s">
        <v>446</v>
      </c>
      <c r="D128" s="89" t="s">
        <v>447</v>
      </c>
      <c r="E128" s="89"/>
      <c r="F128" s="90"/>
      <c r="G128" s="91" t="s">
        <v>17</v>
      </c>
      <c r="H128" s="10" t="s">
        <v>31</v>
      </c>
      <c r="I128" s="81" t="s">
        <v>416</v>
      </c>
      <c r="J128" s="97"/>
      <c r="K128" s="91" t="s">
        <v>20</v>
      </c>
      <c r="L128" s="8" t="s">
        <v>43</v>
      </c>
      <c r="M128" s="21"/>
      <c r="N128" s="11"/>
      <c r="O128" s="11"/>
      <c r="P128" s="12" t="s">
        <v>448</v>
      </c>
      <c r="Q128" s="5"/>
      <c r="R128" s="5"/>
      <c r="S128" s="5"/>
      <c r="T128" s="5"/>
      <c r="U128" s="5"/>
      <c r="V128" s="5"/>
      <c r="W128" s="5"/>
      <c r="X128" s="5"/>
      <c r="Y128" s="5"/>
      <c r="Z128" s="5"/>
      <c r="AA128" s="5"/>
    </row>
    <row r="129" customFormat="false" ht="24" hidden="false" customHeight="true" outlineLevel="0" collapsed="false">
      <c r="A129" s="22" t="n">
        <v>128</v>
      </c>
      <c r="B129" s="83" t="n">
        <v>20001</v>
      </c>
      <c r="C129" s="84" t="s">
        <v>449</v>
      </c>
      <c r="D129" s="84" t="s">
        <v>450</v>
      </c>
      <c r="E129" s="84"/>
      <c r="F129" s="85"/>
      <c r="G129" s="86" t="s">
        <v>17</v>
      </c>
      <c r="H129" s="38" t="s">
        <v>31</v>
      </c>
      <c r="I129" s="27" t="s">
        <v>451</v>
      </c>
      <c r="J129" s="87" t="s">
        <v>452</v>
      </c>
      <c r="K129" s="86" t="s">
        <v>42</v>
      </c>
      <c r="L129" s="27" t="s">
        <v>453</v>
      </c>
      <c r="M129" s="28"/>
      <c r="N129" s="34"/>
      <c r="O129" s="34"/>
      <c r="P129" s="29"/>
      <c r="Q129" s="30"/>
      <c r="R129" s="30"/>
      <c r="S129" s="30"/>
      <c r="T129" s="30"/>
      <c r="U129" s="30"/>
      <c r="V129" s="30"/>
      <c r="W129" s="30"/>
      <c r="X129" s="30"/>
      <c r="Y129" s="30"/>
      <c r="Z129" s="30"/>
      <c r="AA129" s="30"/>
    </row>
    <row r="130" customFormat="false" ht="24" hidden="false" customHeight="true" outlineLevel="0" collapsed="false">
      <c r="A130" s="6" t="n">
        <v>129</v>
      </c>
      <c r="B130" s="88" t="n">
        <v>20002</v>
      </c>
      <c r="C130" s="89" t="s">
        <v>454</v>
      </c>
      <c r="D130" s="89" t="s">
        <v>455</v>
      </c>
      <c r="E130" s="89"/>
      <c r="F130" s="90"/>
      <c r="G130" s="91" t="s">
        <v>17</v>
      </c>
      <c r="H130" s="10" t="s">
        <v>31</v>
      </c>
      <c r="I130" s="98" t="s">
        <v>451</v>
      </c>
      <c r="J130" s="92" t="s">
        <v>452</v>
      </c>
      <c r="K130" s="91" t="s">
        <v>42</v>
      </c>
      <c r="L130" s="8" t="s">
        <v>50</v>
      </c>
      <c r="M130" s="21"/>
      <c r="N130" s="11"/>
      <c r="O130" s="11"/>
      <c r="P130" s="12"/>
      <c r="Q130" s="5"/>
      <c r="R130" s="5"/>
      <c r="S130" s="5"/>
      <c r="T130" s="5"/>
      <c r="U130" s="5"/>
      <c r="V130" s="5"/>
      <c r="W130" s="5"/>
      <c r="X130" s="5"/>
      <c r="Y130" s="5"/>
      <c r="Z130" s="5"/>
      <c r="AA130" s="5"/>
    </row>
    <row r="131" customFormat="false" ht="24" hidden="false" customHeight="true" outlineLevel="0" collapsed="false">
      <c r="A131" s="6" t="n">
        <v>130</v>
      </c>
      <c r="B131" s="88" t="n">
        <v>20005</v>
      </c>
      <c r="C131" s="89" t="s">
        <v>456</v>
      </c>
      <c r="D131" s="89" t="s">
        <v>457</v>
      </c>
      <c r="E131" s="89"/>
      <c r="F131" s="90"/>
      <c r="G131" s="91" t="s">
        <v>17</v>
      </c>
      <c r="H131" s="10" t="s">
        <v>31</v>
      </c>
      <c r="I131" s="98" t="s">
        <v>451</v>
      </c>
      <c r="J131" s="92" t="s">
        <v>458</v>
      </c>
      <c r="K131" s="91" t="s">
        <v>20</v>
      </c>
      <c r="L131" s="8" t="s">
        <v>102</v>
      </c>
      <c r="M131" s="21"/>
      <c r="N131" s="11"/>
      <c r="O131" s="11"/>
      <c r="P131" s="12" t="s">
        <v>459</v>
      </c>
      <c r="Q131" s="5"/>
      <c r="R131" s="5"/>
      <c r="S131" s="5"/>
      <c r="T131" s="5"/>
      <c r="U131" s="5"/>
      <c r="V131" s="5"/>
      <c r="W131" s="5"/>
      <c r="X131" s="5"/>
      <c r="Y131" s="5"/>
      <c r="Z131" s="5"/>
      <c r="AA131" s="5"/>
    </row>
    <row r="132" customFormat="false" ht="36" hidden="false" customHeight="true" outlineLevel="0" collapsed="false">
      <c r="A132" s="6" t="n">
        <v>131</v>
      </c>
      <c r="B132" s="88" t="n">
        <v>20009</v>
      </c>
      <c r="C132" s="89" t="s">
        <v>460</v>
      </c>
      <c r="D132" s="89" t="s">
        <v>461</v>
      </c>
      <c r="E132" s="89"/>
      <c r="F132" s="90"/>
      <c r="G132" s="91" t="s">
        <v>17</v>
      </c>
      <c r="H132" s="64" t="s">
        <v>61</v>
      </c>
      <c r="I132" s="98" t="s">
        <v>451</v>
      </c>
      <c r="J132" s="92" t="s">
        <v>462</v>
      </c>
      <c r="K132" s="91" t="s">
        <v>20</v>
      </c>
      <c r="L132" s="8" t="s">
        <v>43</v>
      </c>
      <c r="M132" s="21"/>
      <c r="N132" s="11"/>
      <c r="O132" s="11"/>
      <c r="P132" s="12"/>
      <c r="Q132" s="5"/>
      <c r="R132" s="5"/>
      <c r="S132" s="5"/>
      <c r="T132" s="5"/>
      <c r="U132" s="5"/>
      <c r="V132" s="5"/>
      <c r="W132" s="5"/>
      <c r="X132" s="5"/>
      <c r="Y132" s="5"/>
      <c r="Z132" s="5"/>
      <c r="AA132" s="5"/>
    </row>
    <row r="133" customFormat="false" ht="24" hidden="false" customHeight="true" outlineLevel="0" collapsed="false">
      <c r="A133" s="6" t="n">
        <v>132</v>
      </c>
      <c r="B133" s="88" t="n">
        <v>20006</v>
      </c>
      <c r="C133" s="89" t="s">
        <v>463</v>
      </c>
      <c r="D133" s="89" t="s">
        <v>457</v>
      </c>
      <c r="E133" s="89"/>
      <c r="F133" s="90"/>
      <c r="G133" s="91" t="s">
        <v>17</v>
      </c>
      <c r="H133" s="10" t="s">
        <v>31</v>
      </c>
      <c r="I133" s="98" t="s">
        <v>451</v>
      </c>
      <c r="J133" s="92" t="s">
        <v>464</v>
      </c>
      <c r="K133" s="91" t="s">
        <v>20</v>
      </c>
      <c r="L133" s="8" t="s">
        <v>102</v>
      </c>
      <c r="M133" s="21"/>
      <c r="N133" s="11"/>
      <c r="O133" s="11"/>
      <c r="P133" s="12" t="s">
        <v>465</v>
      </c>
      <c r="Q133" s="5"/>
      <c r="R133" s="5"/>
      <c r="S133" s="5"/>
      <c r="T133" s="5"/>
      <c r="U133" s="5"/>
      <c r="V133" s="5"/>
      <c r="W133" s="5"/>
      <c r="X133" s="5"/>
      <c r="Y133" s="5"/>
      <c r="Z133" s="5"/>
      <c r="AA133" s="5"/>
    </row>
    <row r="134" customFormat="false" ht="36" hidden="false" customHeight="true" outlineLevel="0" collapsed="false">
      <c r="A134" s="6" t="n">
        <v>133</v>
      </c>
      <c r="B134" s="88" t="n">
        <v>20014</v>
      </c>
      <c r="C134" s="89" t="s">
        <v>466</v>
      </c>
      <c r="D134" s="89" t="s">
        <v>467</v>
      </c>
      <c r="E134" s="89"/>
      <c r="F134" s="90"/>
      <c r="G134" s="91" t="s">
        <v>17</v>
      </c>
      <c r="H134" s="10" t="s">
        <v>31</v>
      </c>
      <c r="I134" s="81" t="s">
        <v>468</v>
      </c>
      <c r="J134" s="92" t="s">
        <v>469</v>
      </c>
      <c r="K134" s="91" t="s">
        <v>42</v>
      </c>
      <c r="L134" s="8" t="s">
        <v>149</v>
      </c>
      <c r="M134" s="8" t="s">
        <v>470</v>
      </c>
      <c r="N134" s="11"/>
      <c r="O134" s="11"/>
      <c r="P134" s="99" t="s">
        <v>471</v>
      </c>
      <c r="Q134" s="5"/>
      <c r="R134" s="5"/>
      <c r="S134" s="5"/>
      <c r="T134" s="5"/>
      <c r="U134" s="5"/>
      <c r="V134" s="5"/>
      <c r="W134" s="5"/>
      <c r="X134" s="5"/>
      <c r="Y134" s="5"/>
      <c r="Z134" s="5"/>
      <c r="AA134" s="5"/>
    </row>
    <row r="135" customFormat="false" ht="15" hidden="false" customHeight="false" outlineLevel="0" collapsed="false">
      <c r="A135" s="60" t="n">
        <v>134</v>
      </c>
      <c r="B135" s="100"/>
      <c r="C135" s="101" t="s">
        <v>472</v>
      </c>
      <c r="D135" s="102" t="str">
        <f aca="false">HYPERLINK("http://terms.tdwg.org/wiki/dwc:class","Darwin Core Class Added.http://terms.tdwg.org/wiki/dwc:class")</f>
        <v>Darwin Core Class Added.http://terms.tdwg.org/wiki/dwc:class</v>
      </c>
      <c r="E135" s="103"/>
      <c r="F135" s="104"/>
      <c r="G135" s="105" t="s">
        <v>17</v>
      </c>
      <c r="H135" s="64" t="s">
        <v>122</v>
      </c>
      <c r="I135" s="65" t="s">
        <v>473</v>
      </c>
      <c r="J135" s="106" t="s">
        <v>474</v>
      </c>
      <c r="K135" s="107"/>
      <c r="L135" s="65" t="s">
        <v>54</v>
      </c>
      <c r="M135" s="66"/>
      <c r="N135" s="67"/>
      <c r="O135" s="67"/>
      <c r="P135" s="69"/>
      <c r="Q135" s="68"/>
      <c r="R135" s="68"/>
      <c r="S135" s="68"/>
      <c r="T135" s="68"/>
      <c r="U135" s="68"/>
      <c r="V135" s="68"/>
      <c r="W135" s="68"/>
      <c r="X135" s="68"/>
      <c r="Y135" s="68"/>
      <c r="Z135" s="68"/>
      <c r="AA135" s="68"/>
    </row>
    <row r="136" customFormat="false" ht="15" hidden="false" customHeight="false" outlineLevel="0" collapsed="false">
      <c r="A136" s="60" t="n">
        <v>135</v>
      </c>
      <c r="B136" s="100"/>
      <c r="C136" s="101" t="s">
        <v>475</v>
      </c>
      <c r="D136" s="101" t="s">
        <v>476</v>
      </c>
      <c r="E136" s="101"/>
      <c r="F136" s="104"/>
      <c r="G136" s="105" t="s">
        <v>17</v>
      </c>
      <c r="H136" s="64" t="s">
        <v>122</v>
      </c>
      <c r="I136" s="65" t="s">
        <v>473</v>
      </c>
      <c r="J136" s="106" t="s">
        <v>474</v>
      </c>
      <c r="K136" s="107"/>
      <c r="L136" s="65" t="s">
        <v>54</v>
      </c>
      <c r="M136" s="66"/>
      <c r="N136" s="67"/>
      <c r="O136" s="67"/>
      <c r="P136" s="69"/>
      <c r="Q136" s="68"/>
      <c r="R136" s="68"/>
      <c r="S136" s="68"/>
      <c r="T136" s="68"/>
      <c r="U136" s="68"/>
      <c r="V136" s="68"/>
      <c r="W136" s="68"/>
      <c r="X136" s="68"/>
      <c r="Y136" s="68"/>
      <c r="Z136" s="68"/>
      <c r="AA136" s="68"/>
    </row>
    <row r="137" customFormat="false" ht="24" hidden="false" customHeight="true" outlineLevel="0" collapsed="false">
      <c r="A137" s="6" t="n">
        <v>136</v>
      </c>
      <c r="B137" s="88" t="n">
        <v>10002</v>
      </c>
      <c r="C137" s="89" t="s">
        <v>477</v>
      </c>
      <c r="D137" s="89" t="s">
        <v>478</v>
      </c>
      <c r="E137" s="89"/>
      <c r="F137" s="90"/>
      <c r="G137" s="91" t="s">
        <v>17</v>
      </c>
      <c r="H137" s="10" t="s">
        <v>31</v>
      </c>
      <c r="I137" s="108" t="s">
        <v>473</v>
      </c>
      <c r="J137" s="92" t="s">
        <v>479</v>
      </c>
      <c r="K137" s="91" t="s">
        <v>42</v>
      </c>
      <c r="L137" s="8" t="s">
        <v>33</v>
      </c>
      <c r="M137" s="21"/>
      <c r="N137" s="11"/>
      <c r="O137" s="11"/>
      <c r="P137" s="12"/>
      <c r="Q137" s="5"/>
      <c r="R137" s="5"/>
      <c r="S137" s="5"/>
      <c r="T137" s="5"/>
      <c r="U137" s="5"/>
      <c r="V137" s="5"/>
      <c r="W137" s="5"/>
      <c r="X137" s="5"/>
      <c r="Y137" s="5"/>
      <c r="Z137" s="5"/>
      <c r="AA137" s="5"/>
    </row>
    <row r="138" customFormat="false" ht="15" hidden="false" customHeight="false" outlineLevel="0" collapsed="false">
      <c r="A138" s="60" t="n">
        <v>137</v>
      </c>
      <c r="B138" s="100"/>
      <c r="C138" s="101" t="s">
        <v>480</v>
      </c>
      <c r="D138" s="102" t="str">
        <f aca="false">HYPERLINK("http://terms.tdwg.org/wiki/dwc:kingdom","Darwin Core Kingdom Added.http://terms.tdwg.org/wiki/dwc:kingdom")</f>
        <v>Darwin Core Kingdom Added.http://terms.tdwg.org/wiki/dwc:kingdom</v>
      </c>
      <c r="E138" s="103"/>
      <c r="F138" s="104"/>
      <c r="G138" s="105" t="s">
        <v>17</v>
      </c>
      <c r="H138" s="64" t="s">
        <v>122</v>
      </c>
      <c r="I138" s="65" t="s">
        <v>473</v>
      </c>
      <c r="J138" s="106" t="s">
        <v>479</v>
      </c>
      <c r="K138" s="107"/>
      <c r="L138" s="65" t="s">
        <v>54</v>
      </c>
      <c r="M138" s="66"/>
      <c r="N138" s="67"/>
      <c r="O138" s="67"/>
      <c r="P138" s="69"/>
      <c r="Q138" s="68"/>
      <c r="R138" s="68"/>
      <c r="S138" s="68"/>
      <c r="T138" s="68"/>
      <c r="U138" s="68"/>
      <c r="V138" s="68"/>
      <c r="W138" s="68"/>
      <c r="X138" s="68"/>
      <c r="Y138" s="68"/>
      <c r="Z138" s="68"/>
      <c r="AA138" s="68"/>
    </row>
    <row r="139" customFormat="false" ht="15" hidden="false" customHeight="false" outlineLevel="0" collapsed="false">
      <c r="A139" s="60" t="n">
        <v>138</v>
      </c>
      <c r="B139" s="100"/>
      <c r="C139" s="101" t="s">
        <v>481</v>
      </c>
      <c r="D139" s="101" t="s">
        <v>482</v>
      </c>
      <c r="E139" s="101"/>
      <c r="F139" s="104"/>
      <c r="G139" s="105" t="s">
        <v>17</v>
      </c>
      <c r="H139" s="64" t="s">
        <v>122</v>
      </c>
      <c r="I139" s="65" t="s">
        <v>473</v>
      </c>
      <c r="J139" s="106" t="s">
        <v>479</v>
      </c>
      <c r="K139" s="107"/>
      <c r="L139" s="65" t="s">
        <v>54</v>
      </c>
      <c r="M139" s="66"/>
      <c r="N139" s="67"/>
      <c r="O139" s="67"/>
      <c r="P139" s="69"/>
      <c r="Q139" s="68"/>
      <c r="R139" s="68"/>
      <c r="S139" s="68"/>
      <c r="T139" s="68"/>
      <c r="U139" s="68"/>
      <c r="V139" s="68"/>
      <c r="W139" s="68"/>
      <c r="X139" s="68"/>
      <c r="Y139" s="68"/>
      <c r="Z139" s="68"/>
      <c r="AA139" s="68"/>
    </row>
    <row r="140" customFormat="false" ht="15" hidden="false" customHeight="false" outlineLevel="0" collapsed="false">
      <c r="A140" s="60" t="n">
        <v>139</v>
      </c>
      <c r="B140" s="100"/>
      <c r="C140" s="101" t="s">
        <v>483</v>
      </c>
      <c r="D140" s="102" t="str">
        <f aca="false">HYPERLINK("http://terms.tdwg.org/wiki/dwc:order","Darwin Core Order Added.http://terms.tdwg.org/wiki/dwc:order")</f>
        <v>Darwin Core Order Added.http://terms.tdwg.org/wiki/dwc:order</v>
      </c>
      <c r="E140" s="103"/>
      <c r="F140" s="104"/>
      <c r="G140" s="105" t="s">
        <v>17</v>
      </c>
      <c r="H140" s="64" t="s">
        <v>122</v>
      </c>
      <c r="I140" s="65" t="s">
        <v>473</v>
      </c>
      <c r="J140" s="106" t="s">
        <v>484</v>
      </c>
      <c r="K140" s="107"/>
      <c r="L140" s="65" t="s">
        <v>54</v>
      </c>
      <c r="M140" s="66"/>
      <c r="N140" s="67"/>
      <c r="O140" s="67"/>
      <c r="P140" s="69"/>
      <c r="Q140" s="68"/>
      <c r="R140" s="68"/>
      <c r="S140" s="68"/>
      <c r="T140" s="68"/>
      <c r="U140" s="68"/>
      <c r="V140" s="68"/>
      <c r="W140" s="68"/>
      <c r="X140" s="68"/>
      <c r="Y140" s="68"/>
      <c r="Z140" s="68"/>
      <c r="AA140" s="68"/>
    </row>
    <row r="141" customFormat="false" ht="15" hidden="false" customHeight="false" outlineLevel="0" collapsed="false">
      <c r="A141" s="60" t="n">
        <v>140</v>
      </c>
      <c r="B141" s="100"/>
      <c r="C141" s="101" t="s">
        <v>485</v>
      </c>
      <c r="D141" s="101" t="s">
        <v>486</v>
      </c>
      <c r="E141" s="101"/>
      <c r="F141" s="104"/>
      <c r="G141" s="105" t="s">
        <v>17</v>
      </c>
      <c r="H141" s="64" t="s">
        <v>122</v>
      </c>
      <c r="I141" s="65" t="s">
        <v>473</v>
      </c>
      <c r="J141" s="106" t="s">
        <v>484</v>
      </c>
      <c r="K141" s="107"/>
      <c r="L141" s="65" t="s">
        <v>54</v>
      </c>
      <c r="M141" s="66"/>
      <c r="N141" s="67"/>
      <c r="O141" s="67"/>
      <c r="P141" s="69"/>
      <c r="Q141" s="68"/>
      <c r="R141" s="68"/>
      <c r="S141" s="68"/>
      <c r="T141" s="68"/>
      <c r="U141" s="68"/>
      <c r="V141" s="68"/>
      <c r="W141" s="68"/>
      <c r="X141" s="68"/>
      <c r="Y141" s="68"/>
      <c r="Z141" s="68"/>
      <c r="AA141" s="68"/>
    </row>
    <row r="142" customFormat="false" ht="15" hidden="false" customHeight="false" outlineLevel="0" collapsed="false">
      <c r="A142" s="60" t="n">
        <v>141</v>
      </c>
      <c r="B142" s="100"/>
      <c r="C142" s="101" t="s">
        <v>487</v>
      </c>
      <c r="D142" s="102" t="str">
        <f aca="false">HYPERLINK("http://terms.tdwg.org/wiki/dwc:phylum","Darwin Core Phylum Added.http://terms.tdwg.org/wiki/dwc:phylum")</f>
        <v>Darwin Core Phylum Added.http://terms.tdwg.org/wiki/dwc:phylum</v>
      </c>
      <c r="E142" s="103"/>
      <c r="F142" s="104"/>
      <c r="G142" s="105" t="s">
        <v>17</v>
      </c>
      <c r="H142" s="64" t="s">
        <v>122</v>
      </c>
      <c r="I142" s="65" t="s">
        <v>473</v>
      </c>
      <c r="J142" s="106" t="s">
        <v>488</v>
      </c>
      <c r="K142" s="107"/>
      <c r="L142" s="65" t="s">
        <v>54</v>
      </c>
      <c r="M142" s="66"/>
      <c r="N142" s="67"/>
      <c r="O142" s="67"/>
      <c r="P142" s="69"/>
      <c r="Q142" s="68"/>
      <c r="R142" s="68"/>
      <c r="S142" s="68"/>
      <c r="T142" s="68"/>
      <c r="U142" s="68"/>
      <c r="V142" s="68"/>
      <c r="W142" s="68"/>
      <c r="X142" s="68"/>
      <c r="Y142" s="68"/>
      <c r="Z142" s="68"/>
      <c r="AA142" s="68"/>
    </row>
    <row r="143" customFormat="false" ht="15" hidden="false" customHeight="false" outlineLevel="0" collapsed="false">
      <c r="A143" s="60" t="n">
        <v>142</v>
      </c>
      <c r="B143" s="100"/>
      <c r="C143" s="101" t="s">
        <v>489</v>
      </c>
      <c r="D143" s="101" t="s">
        <v>490</v>
      </c>
      <c r="E143" s="101"/>
      <c r="F143" s="104"/>
      <c r="G143" s="105" t="s">
        <v>17</v>
      </c>
      <c r="H143" s="64" t="s">
        <v>122</v>
      </c>
      <c r="I143" s="65" t="s">
        <v>473</v>
      </c>
      <c r="J143" s="106" t="s">
        <v>488</v>
      </c>
      <c r="K143" s="107"/>
      <c r="L143" s="65" t="s">
        <v>54</v>
      </c>
      <c r="M143" s="66"/>
      <c r="N143" s="67"/>
      <c r="O143" s="67"/>
      <c r="P143" s="69"/>
      <c r="Q143" s="68"/>
      <c r="R143" s="68"/>
      <c r="S143" s="68"/>
      <c r="T143" s="68"/>
      <c r="U143" s="68"/>
      <c r="V143" s="68"/>
      <c r="W143" s="68"/>
      <c r="X143" s="68"/>
      <c r="Y143" s="68"/>
      <c r="Z143" s="68"/>
      <c r="AA143" s="68"/>
    </row>
    <row r="144" customFormat="false" ht="24" hidden="false" customHeight="true" outlineLevel="0" collapsed="false">
      <c r="A144" s="6" t="n">
        <v>143</v>
      </c>
      <c r="B144" s="88" t="n">
        <v>10001</v>
      </c>
      <c r="C144" s="89" t="s">
        <v>491</v>
      </c>
      <c r="D144" s="89" t="s">
        <v>492</v>
      </c>
      <c r="E144" s="89"/>
      <c r="F144" s="90"/>
      <c r="G144" s="91" t="s">
        <v>17</v>
      </c>
      <c r="H144" s="10" t="s">
        <v>31</v>
      </c>
      <c r="I144" s="108" t="s">
        <v>473</v>
      </c>
      <c r="J144" s="92" t="s">
        <v>493</v>
      </c>
      <c r="K144" s="91" t="s">
        <v>42</v>
      </c>
      <c r="L144" s="8" t="s">
        <v>33</v>
      </c>
      <c r="M144" s="21"/>
      <c r="N144" s="11"/>
      <c r="O144" s="11"/>
      <c r="P144" s="12"/>
      <c r="Q144" s="5"/>
      <c r="R144" s="5"/>
      <c r="S144" s="5"/>
      <c r="T144" s="5"/>
      <c r="U144" s="5"/>
      <c r="V144" s="5"/>
      <c r="W144" s="5"/>
      <c r="X144" s="5"/>
      <c r="Y144" s="5"/>
      <c r="Z144" s="5"/>
      <c r="AA144" s="5"/>
    </row>
    <row r="145" customFormat="false" ht="15" hidden="false" customHeight="false" outlineLevel="0" collapsed="false">
      <c r="A145" s="6" t="n">
        <v>144</v>
      </c>
      <c r="B145" s="88" t="n">
        <v>10004</v>
      </c>
      <c r="C145" s="89" t="s">
        <v>494</v>
      </c>
      <c r="D145" s="89" t="s">
        <v>495</v>
      </c>
      <c r="E145" s="89"/>
      <c r="F145" s="90"/>
      <c r="G145" s="91" t="s">
        <v>17</v>
      </c>
      <c r="H145" s="10" t="s">
        <v>31</v>
      </c>
      <c r="I145" s="108" t="s">
        <v>473</v>
      </c>
      <c r="J145" s="92" t="s">
        <v>493</v>
      </c>
      <c r="K145" s="91" t="s">
        <v>42</v>
      </c>
      <c r="L145" s="8" t="s">
        <v>43</v>
      </c>
      <c r="M145" s="21"/>
      <c r="N145" s="11"/>
      <c r="O145" s="11"/>
      <c r="P145" s="109" t="s">
        <v>496</v>
      </c>
      <c r="Q145" s="5"/>
      <c r="R145" s="5"/>
      <c r="S145" s="5"/>
      <c r="T145" s="5"/>
      <c r="U145" s="5"/>
      <c r="V145" s="5"/>
      <c r="W145" s="5"/>
      <c r="X145" s="5"/>
      <c r="Y145" s="5"/>
      <c r="Z145" s="5"/>
      <c r="AA145" s="5"/>
    </row>
    <row r="146" customFormat="false" ht="24" hidden="false" customHeight="true" outlineLevel="0" collapsed="false">
      <c r="A146" s="6" t="n">
        <v>145</v>
      </c>
      <c r="B146" s="88" t="n">
        <v>10005</v>
      </c>
      <c r="C146" s="89" t="s">
        <v>497</v>
      </c>
      <c r="D146" s="89" t="s">
        <v>498</v>
      </c>
      <c r="E146" s="89"/>
      <c r="F146" s="90"/>
      <c r="G146" s="91" t="s">
        <v>17</v>
      </c>
      <c r="H146" s="10" t="s">
        <v>31</v>
      </c>
      <c r="I146" s="108" t="s">
        <v>473</v>
      </c>
      <c r="J146" s="92" t="s">
        <v>493</v>
      </c>
      <c r="K146" s="91" t="s">
        <v>42</v>
      </c>
      <c r="L146" s="8" t="s">
        <v>43</v>
      </c>
      <c r="M146" s="21"/>
      <c r="N146" s="11"/>
      <c r="O146" s="11"/>
      <c r="P146" s="12" t="s">
        <v>499</v>
      </c>
      <c r="Q146" s="5"/>
      <c r="R146" s="5"/>
      <c r="S146" s="5"/>
      <c r="T146" s="5"/>
      <c r="U146" s="5"/>
      <c r="V146" s="5"/>
      <c r="W146" s="5"/>
      <c r="X146" s="5"/>
      <c r="Y146" s="5"/>
      <c r="Z146" s="5"/>
      <c r="AA146" s="5"/>
    </row>
    <row r="147" customFormat="false" ht="24" hidden="false" customHeight="true" outlineLevel="0" collapsed="false">
      <c r="A147" s="6" t="n">
        <v>146</v>
      </c>
      <c r="B147" s="88"/>
      <c r="C147" s="110"/>
      <c r="D147" s="111" t="s">
        <v>500</v>
      </c>
      <c r="E147" s="111"/>
      <c r="F147" s="90"/>
      <c r="G147" s="91" t="s">
        <v>17</v>
      </c>
      <c r="H147" s="10" t="s">
        <v>61</v>
      </c>
      <c r="I147" s="112" t="s">
        <v>473</v>
      </c>
      <c r="J147" s="113" t="s">
        <v>493</v>
      </c>
      <c r="K147" s="114"/>
      <c r="L147" s="10" t="s">
        <v>27</v>
      </c>
      <c r="M147" s="13"/>
      <c r="N147" s="11"/>
      <c r="O147" s="11"/>
      <c r="P147" s="12"/>
      <c r="Q147" s="5"/>
      <c r="R147" s="5"/>
      <c r="S147" s="5"/>
      <c r="T147" s="5"/>
      <c r="U147" s="5"/>
      <c r="V147" s="5"/>
      <c r="W147" s="5"/>
      <c r="X147" s="5"/>
      <c r="Y147" s="5"/>
      <c r="Z147" s="5"/>
      <c r="AA147" s="5"/>
    </row>
    <row r="148" customFormat="false" ht="15" hidden="false" customHeight="false" outlineLevel="0" collapsed="false">
      <c r="A148" s="60" t="n">
        <v>147</v>
      </c>
      <c r="B148" s="100"/>
      <c r="C148" s="101" t="s">
        <v>501</v>
      </c>
      <c r="D148" s="101" t="s">
        <v>502</v>
      </c>
      <c r="E148" s="101"/>
      <c r="F148" s="104"/>
      <c r="G148" s="105" t="s">
        <v>17</v>
      </c>
      <c r="H148" s="64" t="s">
        <v>122</v>
      </c>
      <c r="I148" s="65" t="s">
        <v>473</v>
      </c>
      <c r="J148" s="106" t="s">
        <v>503</v>
      </c>
      <c r="K148" s="107"/>
      <c r="L148" s="65" t="s">
        <v>54</v>
      </c>
      <c r="M148" s="66"/>
      <c r="N148" s="67"/>
      <c r="O148" s="67"/>
      <c r="P148" s="69"/>
      <c r="Q148" s="68"/>
      <c r="R148" s="68"/>
      <c r="S148" s="68"/>
      <c r="T148" s="68"/>
      <c r="U148" s="68"/>
      <c r="V148" s="68"/>
      <c r="W148" s="68"/>
      <c r="X148" s="68"/>
      <c r="Y148" s="68"/>
      <c r="Z148" s="68"/>
      <c r="AA148" s="68"/>
    </row>
    <row r="149" customFormat="false" ht="24" hidden="false" customHeight="true" outlineLevel="0" collapsed="false">
      <c r="A149" s="6" t="n">
        <v>148</v>
      </c>
      <c r="B149" s="88" t="n">
        <v>10003</v>
      </c>
      <c r="C149" s="89" t="s">
        <v>504</v>
      </c>
      <c r="D149" s="89" t="s">
        <v>505</v>
      </c>
      <c r="E149" s="89"/>
      <c r="F149" s="90"/>
      <c r="G149" s="91" t="s">
        <v>17</v>
      </c>
      <c r="H149" s="10" t="s">
        <v>31</v>
      </c>
      <c r="I149" s="108" t="s">
        <v>473</v>
      </c>
      <c r="J149" s="92" t="s">
        <v>506</v>
      </c>
      <c r="K149" s="91" t="s">
        <v>42</v>
      </c>
      <c r="L149" s="8" t="s">
        <v>50</v>
      </c>
      <c r="M149" s="21"/>
      <c r="N149" s="11"/>
      <c r="O149" s="11"/>
      <c r="P149" s="109" t="s">
        <v>507</v>
      </c>
      <c r="Q149" s="5"/>
      <c r="R149" s="5"/>
      <c r="S149" s="5"/>
      <c r="T149" s="5"/>
      <c r="U149" s="5"/>
      <c r="V149" s="5"/>
      <c r="W149" s="5"/>
      <c r="X149" s="5"/>
      <c r="Y149" s="5"/>
      <c r="Z149" s="5"/>
      <c r="AA149" s="5"/>
    </row>
    <row r="150" customFormat="false" ht="15" hidden="false" customHeight="false" outlineLevel="0" collapsed="false">
      <c r="A150" s="6" t="n">
        <v>149</v>
      </c>
      <c r="B150" s="88" t="n">
        <v>10006</v>
      </c>
      <c r="C150" s="89" t="s">
        <v>508</v>
      </c>
      <c r="D150" s="89" t="s">
        <v>509</v>
      </c>
      <c r="E150" s="89"/>
      <c r="F150" s="90"/>
      <c r="G150" s="91" t="s">
        <v>17</v>
      </c>
      <c r="H150" s="10" t="s">
        <v>31</v>
      </c>
      <c r="I150" s="108" t="s">
        <v>473</v>
      </c>
      <c r="J150" s="92" t="s">
        <v>506</v>
      </c>
      <c r="K150" s="91" t="s">
        <v>42</v>
      </c>
      <c r="L150" s="8" t="s">
        <v>149</v>
      </c>
      <c r="M150" s="21"/>
      <c r="N150" s="11"/>
      <c r="O150" s="11"/>
      <c r="P150" s="12" t="s">
        <v>510</v>
      </c>
      <c r="Q150" s="5"/>
      <c r="R150" s="5"/>
      <c r="S150" s="5"/>
      <c r="T150" s="5"/>
      <c r="U150" s="5"/>
      <c r="V150" s="5"/>
      <c r="W150" s="5"/>
      <c r="X150" s="5"/>
      <c r="Y150" s="5"/>
      <c r="Z150" s="5"/>
      <c r="AA150" s="5"/>
    </row>
    <row r="151" customFormat="false" ht="15" hidden="false" customHeight="false" outlineLevel="0" collapsed="false">
      <c r="A151" s="6" t="n">
        <v>150</v>
      </c>
      <c r="B151" s="6" t="n">
        <v>10015</v>
      </c>
      <c r="C151" s="115" t="s">
        <v>511</v>
      </c>
      <c r="D151" s="115" t="s">
        <v>512</v>
      </c>
      <c r="E151" s="115"/>
      <c r="F151" s="42"/>
      <c r="G151" s="8" t="s">
        <v>17</v>
      </c>
      <c r="H151" s="10" t="s">
        <v>31</v>
      </c>
      <c r="I151" s="108" t="s">
        <v>473</v>
      </c>
      <c r="J151" s="8" t="s">
        <v>513</v>
      </c>
      <c r="K151" s="8" t="s">
        <v>42</v>
      </c>
      <c r="L151" s="8" t="s">
        <v>43</v>
      </c>
      <c r="M151" s="21"/>
      <c r="N151" s="11"/>
      <c r="O151" s="11"/>
      <c r="P151" s="12"/>
      <c r="Q151" s="5"/>
      <c r="R151" s="5"/>
      <c r="S151" s="5"/>
      <c r="T151" s="5"/>
      <c r="U151" s="5"/>
      <c r="V151" s="5"/>
      <c r="W151" s="5"/>
      <c r="X151" s="5"/>
      <c r="Y151" s="5"/>
      <c r="Z151" s="5"/>
      <c r="AA151" s="5"/>
    </row>
    <row r="152" customFormat="false" ht="15" hidden="false" customHeight="false" outlineLevel="0" collapsed="false">
      <c r="A152" s="22" t="n">
        <v>151</v>
      </c>
      <c r="B152" s="22" t="n">
        <v>10008</v>
      </c>
      <c r="C152" s="27" t="s">
        <v>514</v>
      </c>
      <c r="D152" s="27" t="s">
        <v>515</v>
      </c>
      <c r="E152" s="27"/>
      <c r="F152" s="27"/>
      <c r="G152" s="27" t="s">
        <v>17</v>
      </c>
      <c r="H152" s="38" t="s">
        <v>31</v>
      </c>
      <c r="I152" s="27" t="s">
        <v>473</v>
      </c>
      <c r="J152" s="27" t="s">
        <v>516</v>
      </c>
      <c r="K152" s="27" t="s">
        <v>20</v>
      </c>
      <c r="L152" s="27" t="s">
        <v>43</v>
      </c>
      <c r="M152" s="28"/>
      <c r="N152" s="34"/>
      <c r="O152" s="34"/>
      <c r="P152" s="29"/>
      <c r="Q152" s="30"/>
      <c r="R152" s="30"/>
      <c r="S152" s="30"/>
      <c r="T152" s="30"/>
      <c r="U152" s="30"/>
      <c r="V152" s="30"/>
      <c r="W152" s="30"/>
      <c r="X152" s="30"/>
      <c r="Y152" s="30"/>
      <c r="Z152" s="30"/>
      <c r="AA152" s="30"/>
    </row>
    <row r="153" customFormat="false" ht="24" hidden="false" customHeight="true" outlineLevel="0" collapsed="false">
      <c r="A153" s="6" t="n">
        <v>152</v>
      </c>
      <c r="B153" s="6"/>
      <c r="C153" s="10" t="s">
        <v>517</v>
      </c>
      <c r="D153" s="10" t="s">
        <v>518</v>
      </c>
      <c r="E153" s="10"/>
      <c r="F153" s="8"/>
      <c r="G153" s="8" t="s">
        <v>17</v>
      </c>
      <c r="H153" s="10" t="s">
        <v>31</v>
      </c>
      <c r="I153" s="108" t="s">
        <v>473</v>
      </c>
      <c r="J153" s="8" t="s">
        <v>519</v>
      </c>
      <c r="K153" s="8" t="s">
        <v>20</v>
      </c>
      <c r="L153" s="10" t="s">
        <v>33</v>
      </c>
      <c r="M153" s="21"/>
      <c r="N153" s="11"/>
      <c r="O153" s="11"/>
      <c r="P153" s="12"/>
      <c r="Q153" s="5"/>
      <c r="R153" s="5"/>
      <c r="S153" s="5"/>
      <c r="T153" s="5"/>
      <c r="U153" s="5"/>
      <c r="V153" s="5"/>
      <c r="W153" s="5"/>
      <c r="X153" s="5"/>
      <c r="Y153" s="5"/>
      <c r="Z153" s="5"/>
      <c r="AA153" s="5"/>
    </row>
    <row r="154" customFormat="false" ht="15" hidden="false" customHeight="false" outlineLevel="0" collapsed="false">
      <c r="A154" s="5"/>
      <c r="B154" s="5"/>
      <c r="C154" s="5"/>
      <c r="D154" s="5"/>
      <c r="E154" s="5"/>
      <c r="F154" s="5"/>
      <c r="G154" s="5"/>
      <c r="H154" s="5"/>
      <c r="I154" s="5"/>
      <c r="J154" s="5"/>
      <c r="K154" s="5"/>
      <c r="L154" s="5"/>
      <c r="M154" s="5"/>
      <c r="N154" s="5"/>
      <c r="O154" s="5"/>
      <c r="P154" s="12"/>
      <c r="Q154" s="5"/>
      <c r="R154" s="5"/>
      <c r="S154" s="5"/>
      <c r="T154" s="5"/>
      <c r="U154" s="5"/>
      <c r="V154" s="5"/>
      <c r="W154" s="5"/>
      <c r="X154" s="5"/>
      <c r="Y154" s="5"/>
      <c r="Z154" s="5"/>
      <c r="AA154" s="5"/>
    </row>
    <row r="155" customFormat="false" ht="15" hidden="false" customHeight="false" outlineLevel="0" collapsed="false">
      <c r="A155" s="5"/>
      <c r="B155" s="5"/>
      <c r="C155" s="5"/>
      <c r="D155" s="5"/>
      <c r="E155" s="5"/>
      <c r="F155" s="5"/>
      <c r="G155" s="5"/>
      <c r="H155" s="39" t="s">
        <v>19</v>
      </c>
      <c r="I155" s="5" t="n">
        <v>5</v>
      </c>
      <c r="J155" s="5"/>
      <c r="K155" s="5"/>
      <c r="L155" s="5"/>
      <c r="M155" s="5"/>
      <c r="N155" s="5"/>
      <c r="O155" s="5"/>
      <c r="P155" s="12"/>
      <c r="Q155" s="5"/>
      <c r="R155" s="5"/>
      <c r="S155" s="5"/>
      <c r="T155" s="5"/>
      <c r="U155" s="5"/>
      <c r="V155" s="5"/>
      <c r="W155" s="5"/>
      <c r="X155" s="5"/>
      <c r="Y155" s="5"/>
      <c r="Z155" s="5"/>
      <c r="AA155" s="5"/>
    </row>
    <row r="156" customFormat="false" ht="15" hidden="false" customHeight="false" outlineLevel="0" collapsed="false">
      <c r="A156" s="5"/>
      <c r="B156" s="5"/>
      <c r="C156" s="5"/>
      <c r="D156" s="5"/>
      <c r="E156" s="5"/>
      <c r="F156" s="5"/>
      <c r="G156" s="5"/>
      <c r="H156" s="39" t="s">
        <v>40</v>
      </c>
      <c r="I156" s="5" t="n">
        <v>13</v>
      </c>
      <c r="J156" s="5"/>
      <c r="K156" s="5"/>
      <c r="L156" s="5"/>
      <c r="M156" s="5"/>
      <c r="N156" s="5"/>
      <c r="O156" s="5"/>
      <c r="P156" s="12"/>
      <c r="Q156" s="5"/>
      <c r="R156" s="5"/>
      <c r="S156" s="5"/>
      <c r="T156" s="5"/>
      <c r="U156" s="5"/>
      <c r="V156" s="5"/>
      <c r="W156" s="5"/>
      <c r="X156" s="5"/>
      <c r="Y156" s="5"/>
      <c r="Z156" s="5"/>
      <c r="AA156" s="5"/>
    </row>
    <row r="157" customFormat="false" ht="15" hidden="false" customHeight="false" outlineLevel="0" collapsed="false">
      <c r="A157" s="5"/>
      <c r="B157" s="5"/>
      <c r="C157" s="5"/>
      <c r="D157" s="5"/>
      <c r="E157" s="5"/>
      <c r="F157" s="5"/>
      <c r="G157" s="5"/>
      <c r="H157" s="39" t="s">
        <v>88</v>
      </c>
      <c r="I157" s="5" t="n">
        <v>9</v>
      </c>
      <c r="J157" s="5"/>
      <c r="K157" s="5"/>
      <c r="L157" s="5"/>
      <c r="M157" s="5"/>
      <c r="N157" s="5"/>
      <c r="O157" s="5"/>
      <c r="P157" s="12"/>
      <c r="Q157" s="5"/>
      <c r="R157" s="5"/>
      <c r="S157" s="5"/>
      <c r="T157" s="5"/>
      <c r="U157" s="5"/>
      <c r="V157" s="5"/>
      <c r="W157" s="5"/>
      <c r="X157" s="5"/>
      <c r="Y157" s="5"/>
      <c r="Z157" s="5"/>
      <c r="AA157" s="5"/>
    </row>
    <row r="158" customFormat="false" ht="15" hidden="false" customHeight="false" outlineLevel="0" collapsed="false">
      <c r="A158" s="5"/>
      <c r="B158" s="5"/>
      <c r="C158" s="5"/>
      <c r="D158" s="5"/>
      <c r="E158" s="5"/>
      <c r="F158" s="5"/>
      <c r="G158" s="5"/>
      <c r="H158" s="39" t="s">
        <v>123</v>
      </c>
      <c r="I158" s="5" t="n">
        <v>88</v>
      </c>
      <c r="J158" s="5"/>
      <c r="K158" s="5"/>
      <c r="L158" s="5"/>
      <c r="M158" s="5"/>
      <c r="N158" s="5"/>
      <c r="O158" s="5"/>
      <c r="P158" s="12"/>
      <c r="Q158" s="5"/>
      <c r="R158" s="5"/>
      <c r="S158" s="5"/>
      <c r="T158" s="5"/>
      <c r="U158" s="5"/>
      <c r="V158" s="5"/>
      <c r="W158" s="5"/>
      <c r="X158" s="5"/>
      <c r="Y158" s="5"/>
      <c r="Z158" s="5"/>
      <c r="AA158" s="5"/>
    </row>
    <row r="159" customFormat="false" ht="15" hidden="false" customHeight="false" outlineLevel="0" collapsed="false">
      <c r="A159" s="5"/>
      <c r="B159" s="5"/>
      <c r="C159" s="5"/>
      <c r="D159" s="5"/>
      <c r="E159" s="5"/>
      <c r="F159" s="5"/>
      <c r="G159" s="5"/>
      <c r="H159" s="39" t="s">
        <v>416</v>
      </c>
      <c r="I159" s="5" t="n">
        <v>13</v>
      </c>
      <c r="J159" s="5"/>
      <c r="K159" s="5"/>
      <c r="L159" s="5"/>
      <c r="M159" s="5"/>
      <c r="N159" s="5"/>
      <c r="O159" s="5"/>
      <c r="P159" s="12"/>
      <c r="Q159" s="5"/>
      <c r="R159" s="5"/>
      <c r="S159" s="5"/>
      <c r="T159" s="5"/>
      <c r="U159" s="5"/>
      <c r="V159" s="5"/>
      <c r="W159" s="5"/>
      <c r="X159" s="5"/>
      <c r="Y159" s="5"/>
      <c r="Z159" s="5"/>
      <c r="AA159" s="5"/>
    </row>
    <row r="160" customFormat="false" ht="15" hidden="false" customHeight="false" outlineLevel="0" collapsed="false">
      <c r="A160" s="5"/>
      <c r="B160" s="5"/>
      <c r="C160" s="5"/>
      <c r="D160" s="5"/>
      <c r="E160" s="5"/>
      <c r="F160" s="5"/>
      <c r="G160" s="5"/>
      <c r="H160" s="39" t="s">
        <v>520</v>
      </c>
      <c r="I160" s="5" t="n">
        <v>5</v>
      </c>
      <c r="J160" s="5"/>
      <c r="K160" s="5"/>
      <c r="L160" s="5"/>
      <c r="M160" s="5"/>
      <c r="N160" s="5"/>
      <c r="O160" s="5"/>
      <c r="P160" s="12"/>
      <c r="Q160" s="5"/>
      <c r="R160" s="5"/>
      <c r="S160" s="5"/>
      <c r="T160" s="5"/>
      <c r="U160" s="5"/>
      <c r="V160" s="5"/>
      <c r="W160" s="5"/>
      <c r="X160" s="5"/>
      <c r="Y160" s="5"/>
      <c r="Z160" s="5"/>
      <c r="AA160" s="5"/>
    </row>
    <row r="161" customFormat="false" ht="15" hidden="false" customHeight="false" outlineLevel="0" collapsed="false">
      <c r="A161" s="5"/>
      <c r="B161" s="5"/>
      <c r="C161" s="5"/>
      <c r="D161" s="5"/>
      <c r="E161" s="5"/>
      <c r="F161" s="5"/>
      <c r="G161" s="5"/>
      <c r="H161" s="39" t="s">
        <v>473</v>
      </c>
      <c r="I161" s="116" t="n">
        <v>19</v>
      </c>
      <c r="J161" s="5"/>
      <c r="K161" s="5"/>
      <c r="L161" s="5"/>
      <c r="M161" s="5"/>
      <c r="N161" s="5"/>
      <c r="O161" s="5"/>
      <c r="P161" s="12"/>
      <c r="Q161" s="5"/>
      <c r="R161" s="5"/>
      <c r="S161" s="5"/>
      <c r="T161" s="5"/>
      <c r="U161" s="5"/>
      <c r="V161" s="5"/>
      <c r="W161" s="5"/>
      <c r="X161" s="5"/>
      <c r="Y161" s="5"/>
      <c r="Z161" s="5"/>
      <c r="AA161" s="5"/>
    </row>
    <row r="162" customFormat="false" ht="15" hidden="false" customHeight="false" outlineLevel="0" collapsed="false">
      <c r="A162" s="5"/>
      <c r="B162" s="5"/>
      <c r="C162" s="5"/>
      <c r="D162" s="5"/>
      <c r="E162" s="5"/>
      <c r="F162" s="5"/>
      <c r="G162" s="5"/>
      <c r="H162" s="5"/>
      <c r="I162" s="5" t="n">
        <f aca="false">SUM(I155:I161)</f>
        <v>152</v>
      </c>
      <c r="J162" s="5"/>
      <c r="K162" s="5"/>
      <c r="L162" s="5"/>
      <c r="M162" s="5"/>
      <c r="N162" s="5"/>
      <c r="O162" s="5"/>
      <c r="P162" s="12"/>
      <c r="Q162" s="5"/>
      <c r="R162" s="5"/>
      <c r="S162" s="5"/>
      <c r="T162" s="5"/>
      <c r="U162" s="5"/>
      <c r="V162" s="5"/>
      <c r="W162" s="5"/>
      <c r="X162" s="5"/>
      <c r="Y162" s="5"/>
      <c r="Z162" s="5"/>
      <c r="AA162"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A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7.2834008097166"/>
    <col collapsed="false" hidden="false" max="2" min="2" style="0" width="79.6963562753036"/>
    <col collapsed="false" hidden="false" max="4" min="3" style="0" width="14.1417004048583"/>
    <col collapsed="false" hidden="false" max="5" min="5" style="0" width="10.9271255060729"/>
    <col collapsed="false" hidden="false" max="6" min="6" style="0" width="40.0607287449393"/>
    <col collapsed="false" hidden="false" max="7" min="7" style="0" width="20.0323886639676"/>
    <col collapsed="false" hidden="false" max="1025" min="8" style="0" width="15.3198380566802"/>
  </cols>
  <sheetData>
    <row r="1" customFormat="false" ht="15" hidden="false" customHeight="false" outlineLevel="0" collapsed="false">
      <c r="A1" s="471" t="s">
        <v>0</v>
      </c>
      <c r="B1" s="472" t="s">
        <v>2173</v>
      </c>
      <c r="C1" s="471" t="s">
        <v>2138</v>
      </c>
      <c r="D1" s="471" t="s">
        <v>2174</v>
      </c>
      <c r="E1" s="471" t="s">
        <v>2175</v>
      </c>
      <c r="F1" s="472" t="s">
        <v>2176</v>
      </c>
      <c r="G1" s="450"/>
      <c r="H1" s="450"/>
      <c r="I1" s="450"/>
      <c r="J1" s="450"/>
      <c r="K1" s="450"/>
      <c r="L1" s="450"/>
      <c r="M1" s="450"/>
      <c r="N1" s="450"/>
      <c r="O1" s="450"/>
      <c r="P1" s="450"/>
      <c r="Q1" s="450"/>
      <c r="R1" s="450"/>
      <c r="S1" s="450"/>
      <c r="T1" s="450"/>
      <c r="U1" s="450"/>
      <c r="V1" s="450"/>
      <c r="W1" s="450"/>
      <c r="X1" s="450"/>
      <c r="Y1" s="450"/>
      <c r="Z1" s="450"/>
      <c r="AA1" s="450"/>
    </row>
    <row r="2" customFormat="false" ht="15" hidden="false" customHeight="false" outlineLevel="0" collapsed="false">
      <c r="A2" s="473" t="n">
        <v>1</v>
      </c>
      <c r="B2" s="449" t="s">
        <v>2177</v>
      </c>
      <c r="C2" s="474" t="s">
        <v>21</v>
      </c>
      <c r="D2" s="450"/>
      <c r="E2" s="450"/>
      <c r="F2" s="450"/>
      <c r="G2" s="450"/>
      <c r="H2" s="450"/>
      <c r="I2" s="450"/>
      <c r="J2" s="450"/>
      <c r="K2" s="450"/>
      <c r="L2" s="450"/>
      <c r="M2" s="450"/>
      <c r="N2" s="450"/>
      <c r="O2" s="450"/>
      <c r="P2" s="450"/>
      <c r="Q2" s="450"/>
      <c r="R2" s="450"/>
      <c r="S2" s="450"/>
      <c r="T2" s="450"/>
      <c r="U2" s="450"/>
      <c r="V2" s="450"/>
      <c r="W2" s="450"/>
      <c r="X2" s="450"/>
      <c r="Y2" s="450"/>
      <c r="Z2" s="450"/>
      <c r="AA2" s="450"/>
    </row>
    <row r="3" customFormat="false" ht="15" hidden="false" customHeight="false" outlineLevel="0" collapsed="false">
      <c r="A3" s="473" t="n">
        <v>2</v>
      </c>
      <c r="B3" s="449" t="s">
        <v>2178</v>
      </c>
      <c r="C3" s="474" t="s">
        <v>21</v>
      </c>
      <c r="D3" s="450"/>
      <c r="E3" s="450"/>
      <c r="F3" s="450"/>
      <c r="G3" s="450"/>
      <c r="H3" s="450"/>
      <c r="I3" s="450"/>
      <c r="J3" s="450"/>
      <c r="K3" s="450"/>
      <c r="L3" s="450"/>
      <c r="M3" s="450"/>
      <c r="N3" s="450"/>
      <c r="O3" s="450"/>
      <c r="P3" s="450"/>
      <c r="Q3" s="450"/>
      <c r="R3" s="450"/>
      <c r="S3" s="450"/>
      <c r="T3" s="450"/>
      <c r="U3" s="450"/>
      <c r="V3" s="450"/>
      <c r="W3" s="450"/>
      <c r="X3" s="450"/>
      <c r="Y3" s="450"/>
      <c r="Z3" s="450"/>
      <c r="AA3" s="450"/>
    </row>
    <row r="4" customFormat="false" ht="15" hidden="false" customHeight="false" outlineLevel="0" collapsed="false">
      <c r="A4" s="473" t="n">
        <v>3</v>
      </c>
      <c r="B4" s="449" t="s">
        <v>2179</v>
      </c>
      <c r="C4" s="474" t="s">
        <v>21</v>
      </c>
      <c r="D4" s="450"/>
      <c r="E4" s="474" t="s">
        <v>2180</v>
      </c>
      <c r="F4" s="450"/>
      <c r="G4" s="450"/>
      <c r="H4" s="450"/>
      <c r="I4" s="450"/>
      <c r="J4" s="450"/>
      <c r="K4" s="450"/>
      <c r="L4" s="450"/>
      <c r="M4" s="450"/>
      <c r="N4" s="450"/>
      <c r="O4" s="450"/>
      <c r="P4" s="450"/>
      <c r="Q4" s="450"/>
      <c r="R4" s="450"/>
      <c r="S4" s="450"/>
      <c r="T4" s="450"/>
      <c r="U4" s="450"/>
      <c r="V4" s="450"/>
      <c r="W4" s="450"/>
      <c r="X4" s="450"/>
      <c r="Y4" s="450"/>
      <c r="Z4" s="450"/>
      <c r="AA4" s="450"/>
    </row>
    <row r="5" customFormat="false" ht="15" hidden="false" customHeight="false" outlineLevel="0" collapsed="false">
      <c r="A5" s="473" t="n">
        <v>4</v>
      </c>
      <c r="B5" s="474" t="s">
        <v>2181</v>
      </c>
      <c r="C5" s="474" t="s">
        <v>21</v>
      </c>
      <c r="D5" s="450"/>
      <c r="E5" s="450"/>
      <c r="F5" s="450"/>
      <c r="G5" s="450"/>
      <c r="H5" s="450"/>
      <c r="I5" s="450"/>
      <c r="J5" s="450"/>
      <c r="K5" s="450"/>
      <c r="L5" s="450"/>
      <c r="M5" s="450"/>
      <c r="N5" s="450"/>
      <c r="O5" s="450"/>
      <c r="P5" s="450"/>
      <c r="Q5" s="450"/>
      <c r="R5" s="450"/>
      <c r="S5" s="450"/>
      <c r="T5" s="450"/>
      <c r="U5" s="450"/>
      <c r="V5" s="450"/>
      <c r="W5" s="450"/>
      <c r="X5" s="450"/>
      <c r="Y5" s="450"/>
      <c r="Z5" s="450"/>
      <c r="AA5" s="450"/>
    </row>
    <row r="6" customFormat="false" ht="15" hidden="false" customHeight="false" outlineLevel="0" collapsed="false">
      <c r="A6" s="475" t="n">
        <v>5</v>
      </c>
      <c r="B6" s="476" t="s">
        <v>2182</v>
      </c>
      <c r="C6" s="476" t="s">
        <v>21</v>
      </c>
      <c r="D6" s="476" t="s">
        <v>2183</v>
      </c>
      <c r="E6" s="477"/>
      <c r="F6" s="476" t="s">
        <v>2184</v>
      </c>
      <c r="G6" s="450"/>
      <c r="H6" s="450"/>
      <c r="I6" s="450"/>
      <c r="J6" s="450"/>
      <c r="K6" s="450"/>
      <c r="L6" s="450"/>
      <c r="M6" s="450"/>
      <c r="N6" s="450"/>
      <c r="O6" s="450"/>
      <c r="P6" s="450"/>
      <c r="Q6" s="450"/>
      <c r="R6" s="450"/>
      <c r="S6" s="450"/>
      <c r="T6" s="450"/>
      <c r="U6" s="450"/>
      <c r="V6" s="450"/>
      <c r="W6" s="450"/>
      <c r="X6" s="450"/>
      <c r="Y6" s="450"/>
      <c r="Z6" s="450"/>
      <c r="AA6" s="450"/>
    </row>
    <row r="7" customFormat="false" ht="15" hidden="false" customHeight="false" outlineLevel="0" collapsed="false">
      <c r="A7" s="475" t="n">
        <v>6</v>
      </c>
      <c r="B7" s="478" t="s">
        <v>2185</v>
      </c>
      <c r="C7" s="476" t="s">
        <v>21</v>
      </c>
      <c r="D7" s="476" t="s">
        <v>2186</v>
      </c>
      <c r="E7" s="477"/>
      <c r="F7" s="476" t="s">
        <v>2187</v>
      </c>
      <c r="G7" s="450"/>
      <c r="H7" s="450"/>
      <c r="I7" s="450"/>
      <c r="J7" s="450"/>
      <c r="K7" s="450"/>
      <c r="L7" s="450"/>
      <c r="M7" s="450"/>
      <c r="N7" s="450"/>
      <c r="O7" s="450"/>
      <c r="P7" s="450"/>
      <c r="Q7" s="450"/>
      <c r="R7" s="450"/>
      <c r="S7" s="450"/>
      <c r="T7" s="450"/>
      <c r="U7" s="450"/>
      <c r="V7" s="450"/>
      <c r="W7" s="450"/>
      <c r="X7" s="450"/>
      <c r="Y7" s="450"/>
      <c r="Z7" s="450"/>
      <c r="AA7" s="450"/>
    </row>
    <row r="8" customFormat="false" ht="15" hidden="false" customHeight="false" outlineLevel="0" collapsed="false">
      <c r="A8" s="475" t="n">
        <v>7</v>
      </c>
      <c r="B8" s="478" t="s">
        <v>2188</v>
      </c>
      <c r="C8" s="476" t="s">
        <v>21</v>
      </c>
      <c r="D8" s="476" t="s">
        <v>2186</v>
      </c>
      <c r="E8" s="477"/>
      <c r="F8" s="476" t="s">
        <v>2187</v>
      </c>
      <c r="G8" s="450"/>
      <c r="H8" s="450"/>
      <c r="I8" s="450"/>
      <c r="J8" s="450"/>
      <c r="K8" s="450"/>
      <c r="L8" s="450"/>
      <c r="M8" s="450"/>
      <c r="N8" s="450"/>
      <c r="O8" s="450"/>
      <c r="P8" s="450"/>
      <c r="Q8" s="450"/>
      <c r="R8" s="450"/>
      <c r="S8" s="450"/>
      <c r="T8" s="450"/>
      <c r="U8" s="450"/>
      <c r="V8" s="450"/>
      <c r="W8" s="450"/>
      <c r="X8" s="450"/>
      <c r="Y8" s="450"/>
      <c r="Z8" s="450"/>
      <c r="AA8" s="450"/>
    </row>
    <row r="9" customFormat="false" ht="15" hidden="false" customHeight="false" outlineLevel="0" collapsed="false">
      <c r="A9" s="473" t="n">
        <v>8</v>
      </c>
      <c r="B9" s="449" t="s">
        <v>2189</v>
      </c>
      <c r="C9" s="474" t="s">
        <v>21</v>
      </c>
      <c r="D9" s="450"/>
      <c r="E9" s="450"/>
      <c r="F9" s="450"/>
      <c r="G9" s="450"/>
      <c r="H9" s="450"/>
      <c r="I9" s="450"/>
      <c r="J9" s="450"/>
      <c r="K9" s="450"/>
      <c r="L9" s="450"/>
      <c r="M9" s="450"/>
      <c r="N9" s="450"/>
      <c r="O9" s="450"/>
      <c r="P9" s="450"/>
      <c r="Q9" s="450"/>
      <c r="R9" s="450"/>
      <c r="S9" s="450"/>
      <c r="T9" s="450"/>
      <c r="U9" s="450"/>
      <c r="V9" s="450"/>
      <c r="W9" s="450"/>
      <c r="X9" s="450"/>
      <c r="Y9" s="450"/>
      <c r="Z9" s="450"/>
      <c r="AA9" s="450"/>
    </row>
    <row r="10" customFormat="false" ht="15" hidden="false" customHeight="false" outlineLevel="0" collapsed="false">
      <c r="A10" s="473" t="n">
        <v>9</v>
      </c>
      <c r="B10" s="449" t="s">
        <v>2190</v>
      </c>
      <c r="C10" s="474" t="s">
        <v>21</v>
      </c>
      <c r="D10" s="450"/>
      <c r="E10" s="450"/>
      <c r="F10" s="474" t="s">
        <v>2191</v>
      </c>
      <c r="G10" s="450"/>
      <c r="H10" s="450"/>
      <c r="I10" s="450"/>
      <c r="J10" s="450"/>
      <c r="K10" s="450"/>
      <c r="L10" s="450"/>
      <c r="M10" s="450"/>
      <c r="N10" s="450"/>
      <c r="O10" s="450"/>
      <c r="P10" s="450"/>
      <c r="Q10" s="450"/>
      <c r="R10" s="450"/>
      <c r="S10" s="450"/>
      <c r="T10" s="450"/>
      <c r="U10" s="450"/>
      <c r="V10" s="450"/>
      <c r="W10" s="450"/>
      <c r="X10" s="450"/>
      <c r="Y10" s="450"/>
      <c r="Z10" s="450"/>
      <c r="AA10" s="450"/>
    </row>
    <row r="11" customFormat="false" ht="15" hidden="false" customHeight="false" outlineLevel="0" collapsed="false">
      <c r="A11" s="473" t="n">
        <v>10</v>
      </c>
      <c r="B11" s="478" t="s">
        <v>2192</v>
      </c>
      <c r="C11" s="476" t="s">
        <v>21</v>
      </c>
      <c r="D11" s="476" t="s">
        <v>2193</v>
      </c>
      <c r="E11" s="477"/>
      <c r="F11" s="476" t="s">
        <v>21</v>
      </c>
      <c r="G11" s="450"/>
      <c r="H11" s="450"/>
      <c r="I11" s="450"/>
      <c r="J11" s="450"/>
      <c r="K11" s="450"/>
      <c r="L11" s="450"/>
      <c r="M11" s="450"/>
      <c r="N11" s="450"/>
      <c r="O11" s="450"/>
      <c r="P11" s="450"/>
      <c r="Q11" s="450"/>
      <c r="R11" s="450"/>
      <c r="S11" s="450"/>
      <c r="T11" s="450"/>
      <c r="U11" s="450"/>
      <c r="V11" s="450"/>
      <c r="W11" s="450"/>
      <c r="X11" s="450"/>
      <c r="Y11" s="450"/>
      <c r="Z11" s="450"/>
      <c r="AA11" s="450"/>
    </row>
    <row r="12" customFormat="false" ht="15" hidden="false" customHeight="false" outlineLevel="0" collapsed="false">
      <c r="A12" s="473" t="n">
        <v>11</v>
      </c>
      <c r="B12" s="449" t="s">
        <v>2194</v>
      </c>
      <c r="C12" s="474" t="s">
        <v>21</v>
      </c>
      <c r="D12" s="450"/>
      <c r="E12" s="450"/>
      <c r="F12" s="450"/>
      <c r="G12" s="450"/>
      <c r="H12" s="450"/>
      <c r="I12" s="450"/>
      <c r="J12" s="450"/>
      <c r="K12" s="450"/>
      <c r="L12" s="450"/>
      <c r="M12" s="450"/>
      <c r="N12" s="450"/>
      <c r="O12" s="450"/>
      <c r="P12" s="450"/>
      <c r="Q12" s="450"/>
      <c r="R12" s="450"/>
      <c r="S12" s="450"/>
      <c r="T12" s="450"/>
      <c r="U12" s="450"/>
      <c r="V12" s="450"/>
      <c r="W12" s="450"/>
      <c r="X12" s="450"/>
      <c r="Y12" s="450"/>
      <c r="Z12" s="450"/>
      <c r="AA12" s="450"/>
    </row>
    <row r="13" customFormat="false" ht="15" hidden="false" customHeight="false" outlineLevel="0" collapsed="false">
      <c r="A13" s="473" t="n">
        <v>12</v>
      </c>
      <c r="B13" s="449" t="s">
        <v>2195</v>
      </c>
      <c r="C13" s="474" t="s">
        <v>21</v>
      </c>
      <c r="D13" s="450"/>
      <c r="E13" s="450"/>
      <c r="F13" s="474" t="s">
        <v>2196</v>
      </c>
      <c r="G13" s="450"/>
      <c r="H13" s="450"/>
      <c r="I13" s="450"/>
      <c r="J13" s="450"/>
      <c r="K13" s="450"/>
      <c r="L13" s="450"/>
      <c r="M13" s="450"/>
      <c r="N13" s="450"/>
      <c r="O13" s="450"/>
      <c r="P13" s="450"/>
      <c r="Q13" s="450"/>
      <c r="R13" s="450"/>
      <c r="S13" s="450"/>
      <c r="T13" s="450"/>
      <c r="U13" s="450"/>
      <c r="V13" s="450"/>
      <c r="W13" s="450"/>
      <c r="X13" s="450"/>
      <c r="Y13" s="450"/>
      <c r="Z13" s="450"/>
      <c r="AA13" s="450"/>
    </row>
    <row r="14" customFormat="false" ht="15" hidden="false" customHeight="false" outlineLevel="0" collapsed="false">
      <c r="A14" s="473" t="n">
        <v>13</v>
      </c>
      <c r="B14" s="449" t="s">
        <v>2197</v>
      </c>
      <c r="C14" s="474" t="s">
        <v>21</v>
      </c>
      <c r="D14" s="450"/>
      <c r="E14" s="450"/>
      <c r="F14" s="474" t="s">
        <v>2198</v>
      </c>
      <c r="G14" s="450"/>
      <c r="H14" s="450"/>
      <c r="I14" s="450"/>
      <c r="J14" s="450"/>
      <c r="K14" s="450"/>
      <c r="L14" s="450"/>
      <c r="M14" s="450"/>
      <c r="N14" s="450"/>
      <c r="O14" s="450"/>
      <c r="P14" s="450"/>
      <c r="Q14" s="450"/>
      <c r="R14" s="450"/>
      <c r="S14" s="450"/>
      <c r="T14" s="450"/>
      <c r="U14" s="450"/>
      <c r="V14" s="450"/>
      <c r="W14" s="450"/>
      <c r="X14" s="450"/>
      <c r="Y14" s="450"/>
      <c r="Z14" s="450"/>
      <c r="AA14" s="450"/>
    </row>
    <row r="15" customFormat="false" ht="15" hidden="false" customHeight="false" outlineLevel="0" collapsed="false">
      <c r="A15" s="473" t="n">
        <v>14</v>
      </c>
      <c r="B15" s="449" t="s">
        <v>2199</v>
      </c>
      <c r="C15" s="474" t="s">
        <v>21</v>
      </c>
      <c r="D15" s="450"/>
      <c r="E15" s="450"/>
      <c r="F15" s="474" t="s">
        <v>2196</v>
      </c>
      <c r="G15" s="450"/>
      <c r="H15" s="450"/>
      <c r="I15" s="450"/>
      <c r="J15" s="450"/>
      <c r="K15" s="450"/>
      <c r="L15" s="450"/>
      <c r="M15" s="450"/>
      <c r="N15" s="450"/>
      <c r="O15" s="450"/>
      <c r="P15" s="450"/>
      <c r="Q15" s="450"/>
      <c r="R15" s="450"/>
      <c r="S15" s="450"/>
      <c r="T15" s="450"/>
      <c r="U15" s="450"/>
      <c r="V15" s="450"/>
      <c r="W15" s="450"/>
      <c r="X15" s="450"/>
      <c r="Y15" s="450"/>
      <c r="Z15" s="450"/>
      <c r="AA15" s="450"/>
    </row>
    <row r="16" customFormat="false" ht="30.75" hidden="false" customHeight="true" outlineLevel="0" collapsed="false">
      <c r="A16" s="473" t="n">
        <v>15</v>
      </c>
      <c r="B16" s="449" t="s">
        <v>2200</v>
      </c>
      <c r="C16" s="474" t="s">
        <v>21</v>
      </c>
      <c r="D16" s="450"/>
      <c r="E16" s="450"/>
      <c r="F16" s="474" t="s">
        <v>2196</v>
      </c>
      <c r="G16" s="450"/>
      <c r="H16" s="450"/>
      <c r="I16" s="450"/>
      <c r="J16" s="450"/>
      <c r="K16" s="450"/>
      <c r="L16" s="450"/>
      <c r="M16" s="450"/>
      <c r="N16" s="450"/>
      <c r="O16" s="450"/>
      <c r="P16" s="450"/>
      <c r="Q16" s="450"/>
      <c r="R16" s="450"/>
      <c r="S16" s="450"/>
      <c r="T16" s="450"/>
      <c r="U16" s="450"/>
      <c r="V16" s="450"/>
      <c r="W16" s="450"/>
      <c r="X16" s="450"/>
      <c r="Y16" s="450"/>
      <c r="Z16" s="450"/>
      <c r="AA16" s="450"/>
    </row>
    <row r="17" customFormat="false" ht="15" hidden="false" customHeight="false" outlineLevel="0" collapsed="false">
      <c r="A17" s="473" t="n">
        <v>16</v>
      </c>
      <c r="B17" s="449" t="s">
        <v>2201</v>
      </c>
      <c r="C17" s="474" t="s">
        <v>21</v>
      </c>
      <c r="D17" s="450"/>
      <c r="E17" s="474" t="s">
        <v>2202</v>
      </c>
      <c r="F17" s="474" t="s">
        <v>2196</v>
      </c>
      <c r="G17" s="450"/>
      <c r="H17" s="450"/>
      <c r="I17" s="450"/>
      <c r="J17" s="450"/>
      <c r="K17" s="450"/>
      <c r="L17" s="450"/>
      <c r="M17" s="450"/>
      <c r="N17" s="450"/>
      <c r="O17" s="450"/>
      <c r="P17" s="450"/>
      <c r="Q17" s="450"/>
      <c r="R17" s="450"/>
      <c r="S17" s="450"/>
      <c r="T17" s="450"/>
      <c r="U17" s="450"/>
      <c r="V17" s="450"/>
      <c r="W17" s="450"/>
      <c r="X17" s="450"/>
      <c r="Y17" s="450"/>
      <c r="Z17" s="450"/>
      <c r="AA17" s="450"/>
    </row>
    <row r="18" customFormat="false" ht="15" hidden="false" customHeight="false" outlineLevel="0" collapsed="false">
      <c r="A18" s="473" t="n">
        <v>17</v>
      </c>
      <c r="B18" s="449" t="s">
        <v>2203</v>
      </c>
      <c r="C18" s="474" t="s">
        <v>21</v>
      </c>
      <c r="D18" s="450"/>
      <c r="E18" s="474" t="s">
        <v>2204</v>
      </c>
      <c r="F18" s="449" t="s">
        <v>2205</v>
      </c>
      <c r="G18" s="450"/>
      <c r="H18" s="450"/>
      <c r="I18" s="450"/>
      <c r="J18" s="450"/>
      <c r="K18" s="450"/>
      <c r="L18" s="450"/>
      <c r="M18" s="450"/>
      <c r="N18" s="450"/>
      <c r="O18" s="450"/>
      <c r="P18" s="450"/>
      <c r="Q18" s="450"/>
      <c r="R18" s="450"/>
      <c r="S18" s="450"/>
      <c r="T18" s="450"/>
      <c r="U18" s="450"/>
      <c r="V18" s="450"/>
      <c r="W18" s="450"/>
      <c r="X18" s="450"/>
      <c r="Y18" s="450"/>
      <c r="Z18" s="450"/>
      <c r="AA18" s="450"/>
    </row>
    <row r="19" customFormat="false" ht="15" hidden="false" customHeight="false" outlineLevel="0" collapsed="false">
      <c r="A19" s="473" t="n">
        <v>18</v>
      </c>
      <c r="B19" s="449" t="s">
        <v>2206</v>
      </c>
      <c r="C19" s="474" t="s">
        <v>21</v>
      </c>
      <c r="D19" s="450"/>
      <c r="E19" s="450"/>
      <c r="F19" s="474" t="s">
        <v>2207</v>
      </c>
      <c r="G19" s="450"/>
      <c r="H19" s="450"/>
      <c r="I19" s="450"/>
      <c r="J19" s="450"/>
      <c r="K19" s="450"/>
      <c r="L19" s="450"/>
      <c r="M19" s="450"/>
      <c r="N19" s="450"/>
      <c r="O19" s="450"/>
      <c r="P19" s="450"/>
      <c r="Q19" s="450"/>
      <c r="R19" s="450"/>
      <c r="S19" s="450"/>
      <c r="T19" s="450"/>
      <c r="U19" s="450"/>
      <c r="V19" s="450"/>
      <c r="W19" s="450"/>
      <c r="X19" s="450"/>
      <c r="Y19" s="450"/>
      <c r="Z19" s="450"/>
      <c r="AA19" s="450"/>
    </row>
    <row r="20" customFormat="false" ht="15" hidden="false" customHeight="false" outlineLevel="0" collapsed="false">
      <c r="A20" s="473" t="n">
        <v>19</v>
      </c>
      <c r="B20" s="449" t="s">
        <v>2208</v>
      </c>
      <c r="C20" s="474" t="s">
        <v>1315</v>
      </c>
      <c r="D20" s="450"/>
      <c r="E20" s="450"/>
      <c r="F20" s="450"/>
      <c r="G20" s="450"/>
      <c r="H20" s="450"/>
      <c r="I20" s="450"/>
      <c r="J20" s="450"/>
      <c r="K20" s="450"/>
      <c r="L20" s="450"/>
      <c r="M20" s="450"/>
      <c r="N20" s="450"/>
      <c r="O20" s="450"/>
      <c r="P20" s="450"/>
      <c r="Q20" s="450"/>
      <c r="R20" s="450"/>
      <c r="S20" s="450"/>
      <c r="T20" s="450"/>
      <c r="U20" s="450"/>
      <c r="V20" s="450"/>
      <c r="W20" s="450"/>
      <c r="X20" s="450"/>
      <c r="Y20" s="450"/>
      <c r="Z20" s="450"/>
      <c r="AA20" s="450"/>
    </row>
    <row r="21" customFormat="false" ht="15" hidden="false" customHeight="false" outlineLevel="0" collapsed="false">
      <c r="A21" s="473" t="n">
        <v>20</v>
      </c>
      <c r="B21" s="449" t="s">
        <v>2209</v>
      </c>
      <c r="C21" s="474" t="s">
        <v>1315</v>
      </c>
      <c r="D21" s="450"/>
      <c r="E21" s="450"/>
      <c r="F21" s="474" t="s">
        <v>1315</v>
      </c>
      <c r="G21" s="450"/>
      <c r="H21" s="450"/>
      <c r="I21" s="450"/>
      <c r="J21" s="450"/>
      <c r="K21" s="450"/>
      <c r="L21" s="450"/>
      <c r="M21" s="450"/>
      <c r="N21" s="450"/>
      <c r="O21" s="450"/>
      <c r="P21" s="450"/>
      <c r="Q21" s="450"/>
      <c r="R21" s="450"/>
      <c r="S21" s="450"/>
      <c r="T21" s="450"/>
      <c r="U21" s="450"/>
      <c r="V21" s="450"/>
      <c r="W21" s="450"/>
      <c r="X21" s="450"/>
      <c r="Y21" s="450"/>
      <c r="Z21" s="450"/>
      <c r="AA21" s="450"/>
    </row>
    <row r="22" customFormat="false" ht="15" hidden="false" customHeight="false" outlineLevel="0" collapsed="false">
      <c r="A22" s="473" t="n">
        <v>21</v>
      </c>
      <c r="B22" s="449" t="s">
        <v>2210</v>
      </c>
      <c r="C22" s="474" t="s">
        <v>1315</v>
      </c>
      <c r="D22" s="450"/>
      <c r="E22" s="450"/>
      <c r="F22" s="450"/>
      <c r="G22" s="450"/>
      <c r="H22" s="450"/>
      <c r="I22" s="450"/>
      <c r="J22" s="450"/>
      <c r="K22" s="450"/>
      <c r="L22" s="450"/>
      <c r="M22" s="450"/>
      <c r="N22" s="450"/>
      <c r="O22" s="450"/>
      <c r="P22" s="450"/>
      <c r="Q22" s="450"/>
      <c r="R22" s="450"/>
      <c r="S22" s="450"/>
      <c r="T22" s="450"/>
      <c r="U22" s="450"/>
      <c r="V22" s="450"/>
      <c r="W22" s="450"/>
      <c r="X22" s="450"/>
      <c r="Y22" s="450"/>
      <c r="Z22" s="450"/>
      <c r="AA22" s="450"/>
    </row>
    <row r="23" customFormat="false" ht="15" hidden="false" customHeight="false" outlineLevel="0" collapsed="false">
      <c r="A23" s="475" t="n">
        <v>22</v>
      </c>
      <c r="B23" s="478" t="s">
        <v>2211</v>
      </c>
      <c r="C23" s="476" t="s">
        <v>1315</v>
      </c>
      <c r="D23" s="476" t="s">
        <v>2212</v>
      </c>
      <c r="E23" s="477"/>
      <c r="F23" s="476" t="s">
        <v>2213</v>
      </c>
      <c r="G23" s="450"/>
      <c r="H23" s="450"/>
      <c r="I23" s="450"/>
      <c r="J23" s="450"/>
      <c r="K23" s="450"/>
      <c r="L23" s="450"/>
      <c r="M23" s="450"/>
      <c r="N23" s="450"/>
      <c r="O23" s="450"/>
      <c r="P23" s="450"/>
      <c r="Q23" s="450"/>
      <c r="R23" s="450"/>
      <c r="S23" s="450"/>
      <c r="T23" s="450"/>
      <c r="U23" s="450"/>
      <c r="V23" s="450"/>
      <c r="W23" s="450"/>
      <c r="X23" s="450"/>
      <c r="Y23" s="450"/>
      <c r="Z23" s="450"/>
      <c r="AA23" s="450"/>
    </row>
    <row r="24" customFormat="false" ht="15" hidden="false" customHeight="false" outlineLevel="0" collapsed="false">
      <c r="A24" s="473" t="n">
        <v>23</v>
      </c>
      <c r="B24" s="449" t="s">
        <v>2214</v>
      </c>
      <c r="C24" s="474" t="s">
        <v>1315</v>
      </c>
      <c r="D24" s="450"/>
      <c r="E24" s="450"/>
      <c r="F24" s="474" t="s">
        <v>2215</v>
      </c>
      <c r="G24" s="450"/>
      <c r="H24" s="450"/>
      <c r="I24" s="450"/>
      <c r="J24" s="450"/>
      <c r="K24" s="450"/>
      <c r="L24" s="450"/>
      <c r="M24" s="450"/>
      <c r="N24" s="450"/>
      <c r="O24" s="450"/>
      <c r="P24" s="450"/>
      <c r="Q24" s="450"/>
      <c r="R24" s="450"/>
      <c r="S24" s="450"/>
      <c r="T24" s="450"/>
      <c r="U24" s="450"/>
      <c r="V24" s="450"/>
      <c r="W24" s="450"/>
      <c r="X24" s="450"/>
      <c r="Y24" s="450"/>
      <c r="Z24" s="450"/>
      <c r="AA24" s="450"/>
    </row>
    <row r="25" customFormat="false" ht="15" hidden="false" customHeight="false" outlineLevel="0" collapsed="false">
      <c r="A25" s="473" t="n">
        <v>24</v>
      </c>
      <c r="B25" s="449" t="s">
        <v>2216</v>
      </c>
      <c r="C25" s="474" t="s">
        <v>1315</v>
      </c>
      <c r="D25" s="450"/>
      <c r="E25" s="450"/>
      <c r="F25" s="474" t="s">
        <v>2217</v>
      </c>
      <c r="G25" s="450"/>
      <c r="H25" s="450"/>
      <c r="I25" s="450"/>
      <c r="J25" s="450"/>
      <c r="K25" s="450"/>
      <c r="L25" s="450"/>
      <c r="M25" s="450"/>
      <c r="N25" s="450"/>
      <c r="O25" s="450"/>
      <c r="P25" s="450"/>
      <c r="Q25" s="450"/>
      <c r="R25" s="450"/>
      <c r="S25" s="450"/>
      <c r="T25" s="450"/>
      <c r="U25" s="450"/>
      <c r="V25" s="450"/>
      <c r="W25" s="450"/>
      <c r="X25" s="450"/>
      <c r="Y25" s="450"/>
      <c r="Z25" s="450"/>
      <c r="AA25" s="450"/>
    </row>
    <row r="26" customFormat="false" ht="15" hidden="false" customHeight="false" outlineLevel="0" collapsed="false">
      <c r="A26" s="473" t="n">
        <v>25</v>
      </c>
      <c r="B26" s="478" t="s">
        <v>2218</v>
      </c>
      <c r="C26" s="476" t="s">
        <v>1199</v>
      </c>
      <c r="D26" s="476" t="s">
        <v>2219</v>
      </c>
      <c r="E26" s="477"/>
      <c r="F26" s="476" t="s">
        <v>21</v>
      </c>
      <c r="G26" s="450"/>
      <c r="H26" s="450"/>
      <c r="I26" s="450"/>
      <c r="J26" s="450"/>
      <c r="K26" s="450"/>
      <c r="L26" s="450"/>
      <c r="M26" s="450"/>
      <c r="N26" s="450"/>
      <c r="O26" s="450"/>
      <c r="P26" s="450"/>
      <c r="Q26" s="450"/>
      <c r="R26" s="450"/>
      <c r="S26" s="450"/>
      <c r="T26" s="450"/>
      <c r="U26" s="450"/>
      <c r="V26" s="450"/>
      <c r="W26" s="450"/>
      <c r="X26" s="450"/>
      <c r="Y26" s="450"/>
      <c r="Z26" s="450"/>
      <c r="AA26" s="45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cols>
    <col collapsed="false" hidden="false" max="1" min="1" style="0" width="23.4574898785425"/>
    <col collapsed="false" hidden="false" max="2" min="2" style="0" width="104.441295546559"/>
    <col collapsed="false" hidden="false" max="1025" min="3" style="0" width="15.3198380566802"/>
  </cols>
  <sheetData>
    <row r="1" customFormat="false" ht="15" hidden="false" customHeight="false" outlineLevel="0" collapsed="false">
      <c r="A1" s="479" t="s">
        <v>2220</v>
      </c>
      <c r="B1" s="479" t="s">
        <v>2221</v>
      </c>
      <c r="C1" s="479" t="s">
        <v>2138</v>
      </c>
      <c r="D1" s="480"/>
      <c r="E1" s="480"/>
      <c r="F1" s="480"/>
      <c r="G1" s="480"/>
      <c r="H1" s="480"/>
      <c r="I1" s="480"/>
      <c r="J1" s="480"/>
      <c r="K1" s="480"/>
      <c r="L1" s="480"/>
      <c r="M1" s="480"/>
      <c r="N1" s="480"/>
      <c r="O1" s="480"/>
      <c r="P1" s="480"/>
      <c r="Q1" s="480"/>
      <c r="R1" s="480"/>
      <c r="S1" s="480"/>
      <c r="T1" s="480"/>
      <c r="U1" s="480"/>
      <c r="V1" s="480"/>
      <c r="W1" s="480"/>
      <c r="X1" s="480"/>
      <c r="Y1" s="480"/>
      <c r="Z1" s="480"/>
    </row>
    <row r="2" customFormat="false" ht="15" hidden="false" customHeight="false" outlineLevel="0" collapsed="false">
      <c r="A2" s="144" t="s">
        <v>2222</v>
      </c>
      <c r="B2" s="340" t="s">
        <v>2223</v>
      </c>
      <c r="C2" s="144" t="s">
        <v>810</v>
      </c>
    </row>
    <row r="3" customFormat="false" ht="15" hidden="false" customHeight="false" outlineLevel="0" collapsed="false">
      <c r="A3" s="144" t="s">
        <v>2224</v>
      </c>
      <c r="B3" s="340" t="s">
        <v>2225</v>
      </c>
      <c r="C3" s="144" t="s">
        <v>1315</v>
      </c>
    </row>
    <row r="4" customFormat="false" ht="15" hidden="false" customHeight="false" outlineLevel="0" collapsed="false">
      <c r="A4" s="144" t="s">
        <v>2226</v>
      </c>
      <c r="B4" s="340" t="s">
        <v>2227</v>
      </c>
      <c r="C4" s="144" t="s">
        <v>1315</v>
      </c>
    </row>
    <row r="5" customFormat="false" ht="15" hidden="false" customHeight="false" outlineLevel="0" collapsed="false">
      <c r="A5" s="144" t="s">
        <v>2137</v>
      </c>
      <c r="B5" s="144" t="s">
        <v>2228</v>
      </c>
      <c r="C5" s="144" t="s">
        <v>21</v>
      </c>
    </row>
    <row r="6" customFormat="false" ht="15" hidden="false" customHeight="false" outlineLevel="0" collapsed="false">
      <c r="A6" s="144" t="s">
        <v>2229</v>
      </c>
      <c r="B6" s="95" t="s">
        <v>2230</v>
      </c>
      <c r="C6" s="95" t="s">
        <v>2231</v>
      </c>
    </row>
    <row r="7" customFormat="false" ht="15" hidden="false" customHeight="false" outlineLevel="0" collapsed="false">
      <c r="A7" s="144" t="s">
        <v>2232</v>
      </c>
      <c r="B7" s="144" t="s">
        <v>2233</v>
      </c>
      <c r="C7" s="144" t="s">
        <v>1315</v>
      </c>
    </row>
    <row r="8" customFormat="false" ht="15" hidden="false" customHeight="false" outlineLevel="0" collapsed="false">
      <c r="A8" s="144" t="s">
        <v>2234</v>
      </c>
      <c r="B8" s="144" t="s">
        <v>2235</v>
      </c>
      <c r="C8" s="144" t="s">
        <v>2236</v>
      </c>
    </row>
    <row r="9" customFormat="false" ht="15" hidden="false" customHeight="false" outlineLevel="0" collapsed="false">
      <c r="A9" s="144" t="s">
        <v>2237</v>
      </c>
      <c r="B9" s="144" t="s">
        <v>2238</v>
      </c>
      <c r="C9" s="144" t="s">
        <v>2236</v>
      </c>
    </row>
    <row r="10" customFormat="false" ht="15" hidden="false" customHeight="false" outlineLevel="0" collapsed="false">
      <c r="A10" s="144" t="s">
        <v>2239</v>
      </c>
      <c r="B10" s="95" t="s">
        <v>2240</v>
      </c>
      <c r="C10" s="144" t="s">
        <v>1315</v>
      </c>
    </row>
    <row r="11" customFormat="false" ht="15" hidden="false" customHeight="false" outlineLevel="0" collapsed="false">
      <c r="A11" s="144" t="s">
        <v>2241</v>
      </c>
      <c r="B11" s="144" t="s">
        <v>2242</v>
      </c>
      <c r="C11" s="144" t="s">
        <v>2243</v>
      </c>
    </row>
    <row r="12" customFormat="false" ht="15" hidden="false" customHeight="false" outlineLevel="0" collapsed="false">
      <c r="A12" s="144" t="s">
        <v>2244</v>
      </c>
      <c r="B12" s="144" t="s">
        <v>2245</v>
      </c>
    </row>
    <row r="13" customFormat="false" ht="15" hidden="false" customHeight="false" outlineLevel="0" collapsed="false">
      <c r="A13" s="144" t="s">
        <v>2246</v>
      </c>
      <c r="B13" s="144" t="s">
        <v>2247</v>
      </c>
    </row>
    <row r="14" customFormat="false" ht="15" hidden="false" customHeight="false" outlineLevel="0" collapsed="false">
      <c r="A14" s="144" t="s">
        <v>2248</v>
      </c>
      <c r="B14" s="144" t="s">
        <v>2249</v>
      </c>
    </row>
    <row r="15" customFormat="false" ht="15" hidden="false" customHeight="false" outlineLevel="0" collapsed="false">
      <c r="A15" s="144" t="s">
        <v>1594</v>
      </c>
      <c r="B15" s="144" t="s">
        <v>2250</v>
      </c>
      <c r="C15" s="144" t="s">
        <v>2251</v>
      </c>
    </row>
    <row r="16" customFormat="false" ht="15" hidden="false" customHeight="false" outlineLevel="0" collapsed="false">
      <c r="A16" s="144" t="s">
        <v>1594</v>
      </c>
      <c r="B16" s="144" t="s">
        <v>2252</v>
      </c>
    </row>
    <row r="17" customFormat="false" ht="15" hidden="false" customHeight="false" outlineLevel="0" collapsed="false">
      <c r="A17" s="144" t="s">
        <v>1594</v>
      </c>
      <c r="B17" s="144" t="s">
        <v>2253</v>
      </c>
      <c r="C17" s="144" t="s">
        <v>21</v>
      </c>
    </row>
    <row r="18" customFormat="false" ht="15" hidden="false" customHeight="false" outlineLevel="0" collapsed="false">
      <c r="A18" s="144" t="s">
        <v>2254</v>
      </c>
      <c r="B18" s="144" t="s">
        <v>2255</v>
      </c>
      <c r="C18" s="144" t="s">
        <v>2251</v>
      </c>
    </row>
    <row r="19" customFormat="false" ht="15" hidden="false" customHeight="false" outlineLevel="0" collapsed="false">
      <c r="A19" s="144" t="s">
        <v>2256</v>
      </c>
      <c r="B19" s="144" t="s">
        <v>2257</v>
      </c>
    </row>
    <row r="20" customFormat="false" ht="15" hidden="false" customHeight="false" outlineLevel="0" collapsed="false">
      <c r="B20" s="144" t="s">
        <v>2258</v>
      </c>
    </row>
    <row r="21" customFormat="false" ht="15" hidden="false" customHeight="false" outlineLevel="0" collapsed="false">
      <c r="B21" s="144" t="s">
        <v>2259</v>
      </c>
    </row>
    <row r="22" customFormat="false" ht="15" hidden="false" customHeight="false" outlineLevel="0" collapsed="false">
      <c r="B22" s="144" t="s">
        <v>2260</v>
      </c>
    </row>
    <row r="23" customFormat="false" ht="15" hidden="false" customHeight="false" outlineLevel="0" collapsed="false">
      <c r="B23" s="144" t="s">
        <v>2261</v>
      </c>
    </row>
    <row r="24" customFormat="false" ht="15" hidden="false" customHeight="false" outlineLevel="0" collapsed="false">
      <c r="B24" s="144" t="s">
        <v>2262</v>
      </c>
    </row>
    <row r="25" customFormat="false" ht="15" hidden="false" customHeight="false" outlineLevel="0" collapsed="false">
      <c r="B25" s="144" t="s">
        <v>2263</v>
      </c>
    </row>
    <row r="26" customFormat="false" ht="15" hidden="false" customHeight="false" outlineLevel="0" collapsed="false">
      <c r="A26" s="144" t="s">
        <v>2264</v>
      </c>
      <c r="B26" s="144" t="s">
        <v>2265</v>
      </c>
    </row>
    <row r="27" customFormat="false" ht="15" hidden="false" customHeight="false" outlineLevel="0" collapsed="false">
      <c r="A27" s="144" t="s">
        <v>2266</v>
      </c>
      <c r="B27" s="144" t="s">
        <v>2267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3198380566802"/>
    <col collapsed="false" hidden="false" max="2" min="2" style="0" width="104.226720647773"/>
    <col collapsed="false" hidden="false" max="1025" min="3" style="0" width="15.3198380566802"/>
  </cols>
  <sheetData>
    <row r="1" customFormat="false" ht="15" hidden="false" customHeight="false" outlineLevel="0" collapsed="false">
      <c r="A1" s="481" t="s">
        <v>0</v>
      </c>
      <c r="B1" s="482" t="s">
        <v>1184</v>
      </c>
      <c r="C1" s="483" t="s">
        <v>2268</v>
      </c>
      <c r="D1" s="483" t="s">
        <v>2138</v>
      </c>
      <c r="E1" s="483" t="s">
        <v>2269</v>
      </c>
      <c r="F1" s="450"/>
      <c r="G1" s="450"/>
      <c r="H1" s="450"/>
      <c r="I1" s="450"/>
      <c r="J1" s="450"/>
      <c r="K1" s="450"/>
      <c r="L1" s="450"/>
      <c r="M1" s="450"/>
      <c r="N1" s="450"/>
      <c r="O1" s="450"/>
      <c r="P1" s="450"/>
      <c r="Q1" s="450"/>
      <c r="R1" s="450"/>
      <c r="S1" s="450"/>
      <c r="T1" s="450"/>
      <c r="U1" s="450"/>
      <c r="V1" s="450"/>
      <c r="W1" s="450"/>
      <c r="X1" s="450"/>
      <c r="Y1" s="450"/>
      <c r="Z1" s="450"/>
      <c r="AA1" s="450"/>
    </row>
    <row r="2" customFormat="false" ht="15" hidden="false" customHeight="false" outlineLevel="0" collapsed="false">
      <c r="A2" s="272" t="n">
        <v>1</v>
      </c>
      <c r="B2" s="484" t="s">
        <v>2270</v>
      </c>
      <c r="C2" s="485" t="n">
        <v>21</v>
      </c>
      <c r="D2" s="272" t="s">
        <v>2271</v>
      </c>
      <c r="E2" s="486" t="n">
        <v>42797</v>
      </c>
      <c r="F2" s="450"/>
      <c r="G2" s="450"/>
      <c r="H2" s="450"/>
      <c r="I2" s="450"/>
      <c r="J2" s="450"/>
      <c r="K2" s="450"/>
      <c r="L2" s="450"/>
      <c r="M2" s="450"/>
      <c r="N2" s="450"/>
      <c r="O2" s="450"/>
      <c r="P2" s="450"/>
      <c r="Q2" s="450"/>
      <c r="R2" s="450"/>
      <c r="S2" s="450"/>
      <c r="T2" s="450"/>
      <c r="U2" s="450"/>
      <c r="V2" s="450"/>
      <c r="W2" s="450"/>
      <c r="X2" s="450"/>
      <c r="Y2" s="450"/>
      <c r="Z2" s="450"/>
      <c r="AA2" s="450"/>
    </row>
    <row r="3" customFormat="false" ht="15" hidden="false" customHeight="false" outlineLevel="0" collapsed="false">
      <c r="A3" s="272" t="n">
        <v>2</v>
      </c>
      <c r="B3" s="487" t="s">
        <v>2272</v>
      </c>
      <c r="C3" s="488" t="n">
        <v>42738</v>
      </c>
      <c r="D3" s="272" t="s">
        <v>21</v>
      </c>
      <c r="E3" s="486" t="n">
        <v>42800</v>
      </c>
      <c r="F3" s="450"/>
      <c r="G3" s="450"/>
      <c r="H3" s="450"/>
      <c r="I3" s="450"/>
      <c r="J3" s="450"/>
      <c r="K3" s="450"/>
      <c r="L3" s="450"/>
      <c r="M3" s="450"/>
      <c r="N3" s="450"/>
      <c r="O3" s="450"/>
      <c r="P3" s="450"/>
      <c r="Q3" s="450"/>
      <c r="R3" s="450"/>
      <c r="S3" s="450"/>
      <c r="T3" s="450"/>
      <c r="U3" s="450"/>
      <c r="V3" s="450"/>
      <c r="W3" s="450"/>
      <c r="X3" s="450"/>
      <c r="Y3" s="450"/>
      <c r="Z3" s="450"/>
      <c r="AA3" s="450"/>
    </row>
    <row r="4" customFormat="false" ht="15" hidden="false" customHeight="false" outlineLevel="0" collapsed="false">
      <c r="A4" s="272" t="n">
        <v>3</v>
      </c>
      <c r="B4" s="484" t="s">
        <v>2273</v>
      </c>
      <c r="C4" s="272" t="s">
        <v>2274</v>
      </c>
      <c r="D4" s="272" t="s">
        <v>1315</v>
      </c>
      <c r="E4" s="486" t="n">
        <v>42801</v>
      </c>
      <c r="F4" s="450"/>
      <c r="G4" s="450"/>
      <c r="H4" s="450"/>
      <c r="I4" s="450"/>
      <c r="J4" s="450"/>
      <c r="K4" s="450"/>
      <c r="L4" s="450"/>
      <c r="M4" s="450"/>
      <c r="N4" s="450"/>
      <c r="O4" s="450"/>
      <c r="P4" s="450"/>
      <c r="Q4" s="450"/>
      <c r="R4" s="450"/>
      <c r="S4" s="450"/>
      <c r="T4" s="450"/>
      <c r="U4" s="450"/>
      <c r="V4" s="450"/>
      <c r="W4" s="450"/>
      <c r="X4" s="450"/>
      <c r="Y4" s="450"/>
      <c r="Z4" s="450"/>
      <c r="AA4" s="450"/>
    </row>
    <row r="5" customFormat="false" ht="15" hidden="false" customHeight="false" outlineLevel="0" collapsed="false">
      <c r="A5" s="473" t="n">
        <v>4</v>
      </c>
      <c r="B5" s="489" t="s">
        <v>2275</v>
      </c>
      <c r="C5" s="450"/>
      <c r="D5" s="450" t="s">
        <v>2276</v>
      </c>
      <c r="E5" s="490" t="n">
        <v>43009</v>
      </c>
      <c r="F5" s="450"/>
      <c r="G5" s="450"/>
      <c r="H5" s="450"/>
      <c r="I5" s="450"/>
      <c r="J5" s="450"/>
      <c r="K5" s="450"/>
      <c r="L5" s="450"/>
      <c r="M5" s="450"/>
      <c r="N5" s="450"/>
      <c r="O5" s="450"/>
      <c r="P5" s="450"/>
      <c r="Q5" s="450"/>
      <c r="R5" s="450"/>
      <c r="S5" s="450"/>
      <c r="T5" s="450"/>
      <c r="U5" s="450"/>
      <c r="V5" s="450"/>
      <c r="W5" s="450"/>
      <c r="X5" s="450"/>
      <c r="Y5" s="450"/>
      <c r="Z5" s="450"/>
      <c r="AA5" s="45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8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4.82186234817814"/>
    <col collapsed="false" hidden="false" max="2" min="2" style="0" width="6"/>
    <col collapsed="false" hidden="false" max="3" min="3" style="0" width="23.3522267206478"/>
    <col collapsed="false" hidden="false" max="4" min="4" style="0" width="61.7004048582996"/>
    <col collapsed="false" hidden="false" max="5" min="5" style="0" width="22.2793522267206"/>
    <col collapsed="false" hidden="false" max="6" min="6" style="0" width="11.246963562753"/>
    <col collapsed="false" hidden="false" max="7" min="7" style="0" width="11.1417004048583"/>
    <col collapsed="false" hidden="false" max="8" min="8" style="0" width="12.2105263157895"/>
    <col collapsed="false" hidden="false" max="9" min="9" style="0" width="23.2429149797571"/>
    <col collapsed="false" hidden="false" max="10" min="10" style="0" width="7.71255060728745"/>
    <col collapsed="false" hidden="false" max="11" min="11" style="0" width="10.8178137651822"/>
    <col collapsed="false" hidden="true" max="14" min="12" style="0" width="0"/>
    <col collapsed="false" hidden="false" max="15" min="15" style="0" width="58.2712550607288"/>
    <col collapsed="false" hidden="false" max="16" min="16" style="0" width="71.9838056680162"/>
    <col collapsed="false" hidden="false" max="26" min="17" style="0" width="7.81781376518219"/>
    <col collapsed="false" hidden="false" max="1025" min="27" style="0" width="15.3198380566802"/>
  </cols>
  <sheetData>
    <row r="1" customFormat="false" ht="45" hidden="false" customHeight="true" outlineLevel="0" collapsed="false">
      <c r="A1" s="1" t="s">
        <v>0</v>
      </c>
      <c r="B1" s="2" t="s">
        <v>1</v>
      </c>
      <c r="C1" s="2" t="s">
        <v>2</v>
      </c>
      <c r="D1" s="2" t="s">
        <v>3</v>
      </c>
      <c r="E1" s="2" t="s">
        <v>4</v>
      </c>
      <c r="F1" s="2" t="s">
        <v>6</v>
      </c>
      <c r="G1" s="2" t="s">
        <v>7</v>
      </c>
      <c r="H1" s="2" t="s">
        <v>8</v>
      </c>
      <c r="I1" s="2" t="s">
        <v>9</v>
      </c>
      <c r="J1" s="2" t="s">
        <v>10</v>
      </c>
      <c r="K1" s="2" t="s">
        <v>11</v>
      </c>
      <c r="L1" s="2" t="s">
        <v>12</v>
      </c>
      <c r="M1" s="3" t="s">
        <v>5</v>
      </c>
      <c r="N1" s="3" t="s">
        <v>13</v>
      </c>
      <c r="O1" s="4" t="s">
        <v>14</v>
      </c>
      <c r="P1" s="117" t="s">
        <v>521</v>
      </c>
      <c r="Q1" s="5"/>
      <c r="R1" s="5"/>
      <c r="S1" s="5"/>
      <c r="T1" s="5"/>
      <c r="U1" s="5"/>
      <c r="V1" s="5"/>
      <c r="W1" s="5"/>
      <c r="X1" s="5"/>
      <c r="Y1" s="5"/>
      <c r="Z1" s="5"/>
    </row>
    <row r="2" customFormat="false" ht="24" hidden="false" customHeight="true" outlineLevel="0" collapsed="false">
      <c r="A2" s="6" t="n">
        <v>1</v>
      </c>
      <c r="B2" s="7"/>
      <c r="C2" s="118" t="s">
        <v>522</v>
      </c>
      <c r="D2" s="8" t="s">
        <v>523</v>
      </c>
      <c r="E2" s="8" t="s">
        <v>524</v>
      </c>
      <c r="F2" s="8" t="s">
        <v>17</v>
      </c>
      <c r="G2" s="8" t="s">
        <v>18</v>
      </c>
      <c r="H2" s="9" t="s">
        <v>19</v>
      </c>
      <c r="I2" s="10" t="s">
        <v>19</v>
      </c>
      <c r="J2" s="119" t="s">
        <v>525</v>
      </c>
      <c r="K2" s="8" t="s">
        <v>21</v>
      </c>
      <c r="L2" s="7"/>
      <c r="M2" s="11"/>
      <c r="N2" s="11"/>
      <c r="O2" s="120" t="s">
        <v>526</v>
      </c>
      <c r="P2" s="121" t="s">
        <v>527</v>
      </c>
      <c r="Q2" s="5"/>
      <c r="R2" s="5"/>
      <c r="S2" s="5"/>
      <c r="T2" s="5"/>
      <c r="U2" s="5"/>
      <c r="V2" s="5"/>
      <c r="W2" s="5"/>
      <c r="X2" s="5"/>
      <c r="Y2" s="5"/>
      <c r="Z2" s="5"/>
    </row>
    <row r="3" customFormat="false" ht="24" hidden="false" customHeight="true" outlineLevel="0" collapsed="false">
      <c r="A3" s="6" t="n">
        <v>2</v>
      </c>
      <c r="B3" s="7"/>
      <c r="C3" s="118" t="s">
        <v>528</v>
      </c>
      <c r="D3" s="8" t="s">
        <v>22</v>
      </c>
      <c r="E3" s="8" t="s">
        <v>23</v>
      </c>
      <c r="F3" s="8" t="s">
        <v>17</v>
      </c>
      <c r="G3" s="8" t="s">
        <v>18</v>
      </c>
      <c r="H3" s="9" t="s">
        <v>19</v>
      </c>
      <c r="I3" s="10" t="s">
        <v>19</v>
      </c>
      <c r="J3" s="119" t="s">
        <v>525</v>
      </c>
      <c r="K3" s="8" t="s">
        <v>21</v>
      </c>
      <c r="L3" s="7"/>
      <c r="M3" s="11"/>
      <c r="N3" s="11"/>
      <c r="O3" s="12" t="s">
        <v>529</v>
      </c>
      <c r="P3" s="122" t="s">
        <v>530</v>
      </c>
      <c r="Q3" s="5"/>
      <c r="R3" s="5"/>
      <c r="S3" s="5"/>
      <c r="T3" s="5"/>
      <c r="U3" s="5"/>
      <c r="V3" s="5"/>
      <c r="W3" s="5"/>
      <c r="X3" s="5"/>
      <c r="Y3" s="5"/>
      <c r="Z3" s="5"/>
    </row>
    <row r="4" customFormat="false" ht="24" hidden="false" customHeight="true" outlineLevel="0" collapsed="false">
      <c r="A4" s="6" t="n">
        <v>6</v>
      </c>
      <c r="B4" s="6"/>
      <c r="C4" s="16" t="s">
        <v>531</v>
      </c>
      <c r="D4" s="123" t="s">
        <v>29</v>
      </c>
      <c r="E4" s="123" t="s">
        <v>30</v>
      </c>
      <c r="F4" s="19" t="s">
        <v>17</v>
      </c>
      <c r="G4" s="8" t="s">
        <v>31</v>
      </c>
      <c r="H4" s="20" t="s">
        <v>19</v>
      </c>
      <c r="I4" s="8" t="s">
        <v>32</v>
      </c>
      <c r="J4" s="21"/>
      <c r="K4" s="10" t="s">
        <v>33</v>
      </c>
      <c r="L4" s="21"/>
      <c r="M4" s="11"/>
      <c r="N4" s="11"/>
      <c r="O4" s="12"/>
      <c r="P4" s="124" t="s">
        <v>532</v>
      </c>
      <c r="Q4" s="125" t="s">
        <v>533</v>
      </c>
      <c r="R4" s="125" t="s">
        <v>534</v>
      </c>
      <c r="S4" s="5"/>
      <c r="T4" s="5"/>
      <c r="U4" s="5"/>
      <c r="V4" s="5"/>
      <c r="W4" s="5"/>
      <c r="X4" s="5"/>
      <c r="Y4" s="5"/>
      <c r="Z4" s="5"/>
    </row>
    <row r="5" customFormat="false" ht="24" hidden="false" customHeight="true" outlineLevel="0" collapsed="false">
      <c r="A5" s="6" t="s">
        <v>535</v>
      </c>
      <c r="B5" s="6"/>
      <c r="C5" s="31" t="s">
        <v>536</v>
      </c>
      <c r="D5" s="126" t="s">
        <v>537</v>
      </c>
      <c r="E5" s="126" t="s">
        <v>538</v>
      </c>
      <c r="F5" s="19" t="s">
        <v>17</v>
      </c>
      <c r="G5" s="8" t="s">
        <v>31</v>
      </c>
      <c r="H5" s="33" t="s">
        <v>40</v>
      </c>
      <c r="I5" s="8" t="s">
        <v>41</v>
      </c>
      <c r="J5" s="8" t="s">
        <v>20</v>
      </c>
      <c r="K5" s="8" t="s">
        <v>43</v>
      </c>
      <c r="L5" s="21"/>
      <c r="M5" s="11"/>
      <c r="N5" s="11"/>
      <c r="O5" s="12"/>
      <c r="P5" s="127" t="s">
        <v>539</v>
      </c>
      <c r="Q5" s="125" t="s">
        <v>533</v>
      </c>
      <c r="R5" s="125" t="s">
        <v>534</v>
      </c>
      <c r="S5" s="5"/>
      <c r="T5" s="5"/>
      <c r="U5" s="5"/>
      <c r="V5" s="5"/>
      <c r="W5" s="5"/>
      <c r="X5" s="5"/>
      <c r="Y5" s="5"/>
      <c r="Z5" s="5"/>
    </row>
    <row r="6" customFormat="false" ht="24" hidden="false" customHeight="true" outlineLevel="0" collapsed="false">
      <c r="A6" s="6" t="s">
        <v>540</v>
      </c>
      <c r="B6" s="6" t="n">
        <v>30010</v>
      </c>
      <c r="C6" s="31" t="s">
        <v>541</v>
      </c>
      <c r="D6" s="126" t="s">
        <v>542</v>
      </c>
      <c r="E6" s="126" t="s">
        <v>543</v>
      </c>
      <c r="F6" s="19" t="s">
        <v>17</v>
      </c>
      <c r="G6" s="8" t="s">
        <v>31</v>
      </c>
      <c r="H6" s="33" t="s">
        <v>40</v>
      </c>
      <c r="I6" s="8" t="s">
        <v>41</v>
      </c>
      <c r="J6" s="8" t="s">
        <v>20</v>
      </c>
      <c r="K6" s="8" t="s">
        <v>43</v>
      </c>
      <c r="L6" s="21"/>
      <c r="M6" s="11"/>
      <c r="N6" s="11"/>
      <c r="O6" s="12" t="s">
        <v>544</v>
      </c>
      <c r="P6" s="128" t="s">
        <v>545</v>
      </c>
      <c r="Q6" s="125" t="s">
        <v>533</v>
      </c>
      <c r="R6" s="125" t="s">
        <v>534</v>
      </c>
      <c r="S6" s="5"/>
      <c r="T6" s="5"/>
      <c r="U6" s="5"/>
      <c r="V6" s="5"/>
      <c r="W6" s="5"/>
      <c r="X6" s="5"/>
      <c r="Y6" s="5"/>
      <c r="Z6" s="5"/>
    </row>
    <row r="7" customFormat="false" ht="24" hidden="false" customHeight="true" outlineLevel="0" collapsed="false">
      <c r="A7" s="6" t="s">
        <v>546</v>
      </c>
      <c r="B7" s="6"/>
      <c r="C7" s="31" t="s">
        <v>547</v>
      </c>
      <c r="D7" s="18" t="s">
        <v>548</v>
      </c>
      <c r="E7" s="18" t="s">
        <v>549</v>
      </c>
      <c r="F7" s="19" t="s">
        <v>17</v>
      </c>
      <c r="G7" s="8" t="s">
        <v>31</v>
      </c>
      <c r="H7" s="33" t="s">
        <v>40</v>
      </c>
      <c r="I7" s="8" t="s">
        <v>550</v>
      </c>
      <c r="J7" s="8" t="s">
        <v>20</v>
      </c>
      <c r="K7" s="8"/>
      <c r="L7" s="21"/>
      <c r="M7" s="11"/>
      <c r="N7" s="11"/>
      <c r="O7" s="129"/>
      <c r="P7" s="18" t="s">
        <v>551</v>
      </c>
      <c r="Q7" s="125" t="s">
        <v>533</v>
      </c>
      <c r="R7" s="125" t="s">
        <v>534</v>
      </c>
      <c r="S7" s="5"/>
      <c r="T7" s="5"/>
      <c r="U7" s="5"/>
      <c r="V7" s="5"/>
      <c r="W7" s="5"/>
      <c r="X7" s="5"/>
      <c r="Y7" s="5"/>
      <c r="Z7" s="5"/>
    </row>
    <row r="8" customFormat="false" ht="24" hidden="false" customHeight="true" outlineLevel="0" collapsed="false">
      <c r="A8" s="6" t="s">
        <v>552</v>
      </c>
      <c r="B8" s="6"/>
      <c r="C8" s="31" t="s">
        <v>553</v>
      </c>
      <c r="D8" s="18" t="s">
        <v>554</v>
      </c>
      <c r="E8" s="18" t="s">
        <v>555</v>
      </c>
      <c r="F8" s="19" t="s">
        <v>17</v>
      </c>
      <c r="G8" s="8" t="s">
        <v>31</v>
      </c>
      <c r="H8" s="33" t="s">
        <v>40</v>
      </c>
      <c r="I8" s="8" t="s">
        <v>556</v>
      </c>
      <c r="J8" s="8" t="s">
        <v>20</v>
      </c>
      <c r="K8" s="8"/>
      <c r="L8" s="21"/>
      <c r="M8" s="11"/>
      <c r="N8" s="11"/>
      <c r="O8" s="129"/>
      <c r="P8" s="18" t="s">
        <v>557</v>
      </c>
      <c r="Q8" s="125" t="s">
        <v>533</v>
      </c>
      <c r="R8" s="125" t="s">
        <v>534</v>
      </c>
      <c r="S8" s="5"/>
      <c r="T8" s="5"/>
      <c r="U8" s="5"/>
      <c r="V8" s="5"/>
      <c r="W8" s="5"/>
      <c r="X8" s="5"/>
      <c r="Y8" s="5"/>
      <c r="Z8" s="5"/>
    </row>
    <row r="9" customFormat="false" ht="24" hidden="false" customHeight="true" outlineLevel="0" collapsed="false">
      <c r="A9" s="6" t="n">
        <v>12</v>
      </c>
      <c r="B9" s="6" t="n">
        <v>30009</v>
      </c>
      <c r="C9" s="8" t="s">
        <v>59</v>
      </c>
      <c r="D9" s="42" t="s">
        <v>60</v>
      </c>
      <c r="E9" s="42" t="s">
        <v>558</v>
      </c>
      <c r="F9" s="8" t="s">
        <v>17</v>
      </c>
      <c r="G9" s="8" t="s">
        <v>122</v>
      </c>
      <c r="H9" s="33" t="s">
        <v>40</v>
      </c>
      <c r="I9" s="8" t="s">
        <v>559</v>
      </c>
      <c r="J9" s="8" t="s">
        <v>20</v>
      </c>
      <c r="K9" s="8" t="s">
        <v>43</v>
      </c>
      <c r="L9" s="21"/>
      <c r="M9" s="11"/>
      <c r="N9" s="11"/>
      <c r="O9" s="12" t="s">
        <v>560</v>
      </c>
      <c r="P9" s="42" t="s">
        <v>561</v>
      </c>
      <c r="Q9" s="125" t="s">
        <v>533</v>
      </c>
      <c r="R9" s="125" t="s">
        <v>534</v>
      </c>
      <c r="S9" s="5"/>
      <c r="T9" s="5"/>
      <c r="U9" s="5"/>
      <c r="V9" s="5"/>
      <c r="W9" s="5"/>
      <c r="X9" s="5"/>
      <c r="Y9" s="5"/>
      <c r="Z9" s="5"/>
    </row>
    <row r="10" customFormat="false" ht="24" hidden="false" customHeight="true" outlineLevel="0" collapsed="false">
      <c r="A10" s="130" t="n">
        <v>13</v>
      </c>
      <c r="B10" s="130" t="n">
        <v>30003</v>
      </c>
      <c r="C10" s="131" t="s">
        <v>63</v>
      </c>
      <c r="D10" s="131" t="s">
        <v>64</v>
      </c>
      <c r="E10" s="131" t="s">
        <v>562</v>
      </c>
      <c r="F10" s="131" t="s">
        <v>26</v>
      </c>
      <c r="G10" s="131" t="s">
        <v>31</v>
      </c>
      <c r="H10" s="131" t="s">
        <v>40</v>
      </c>
      <c r="I10" s="131" t="s">
        <v>563</v>
      </c>
      <c r="J10" s="131" t="s">
        <v>20</v>
      </c>
      <c r="K10" s="131" t="s">
        <v>43</v>
      </c>
      <c r="L10" s="132"/>
      <c r="M10" s="133"/>
      <c r="N10" s="133"/>
      <c r="O10" s="134" t="s">
        <v>564</v>
      </c>
      <c r="P10" s="131" t="s">
        <v>565</v>
      </c>
      <c r="Q10" s="135" t="s">
        <v>533</v>
      </c>
      <c r="R10" s="125" t="s">
        <v>534</v>
      </c>
      <c r="S10" s="136"/>
      <c r="T10" s="136"/>
      <c r="U10" s="136"/>
      <c r="V10" s="136"/>
      <c r="W10" s="136"/>
      <c r="X10" s="136"/>
      <c r="Y10" s="136"/>
      <c r="Z10" s="136"/>
    </row>
    <row r="11" customFormat="false" ht="24" hidden="false" customHeight="true" outlineLevel="0" collapsed="false">
      <c r="A11" s="130" t="n">
        <v>14</v>
      </c>
      <c r="B11" s="130" t="n">
        <v>30004</v>
      </c>
      <c r="C11" s="131" t="s">
        <v>67</v>
      </c>
      <c r="D11" s="131" t="s">
        <v>68</v>
      </c>
      <c r="E11" s="131" t="s">
        <v>566</v>
      </c>
      <c r="F11" s="131" t="s">
        <v>26</v>
      </c>
      <c r="G11" s="131" t="s">
        <v>31</v>
      </c>
      <c r="H11" s="131" t="s">
        <v>40</v>
      </c>
      <c r="I11" s="131" t="s">
        <v>567</v>
      </c>
      <c r="J11" s="131" t="s">
        <v>20</v>
      </c>
      <c r="K11" s="131" t="s">
        <v>43</v>
      </c>
      <c r="L11" s="132"/>
      <c r="M11" s="133"/>
      <c r="N11" s="133"/>
      <c r="O11" s="134" t="s">
        <v>568</v>
      </c>
      <c r="P11" s="131" t="s">
        <v>569</v>
      </c>
      <c r="Q11" s="135" t="s">
        <v>533</v>
      </c>
      <c r="R11" s="125" t="s">
        <v>534</v>
      </c>
      <c r="S11" s="136"/>
      <c r="T11" s="136"/>
      <c r="U11" s="136"/>
      <c r="V11" s="136"/>
      <c r="W11" s="136"/>
      <c r="X11" s="136"/>
      <c r="Y11" s="136"/>
      <c r="Z11" s="136"/>
    </row>
    <row r="12" customFormat="false" ht="24" hidden="false" customHeight="true" outlineLevel="0" collapsed="false">
      <c r="A12" s="130" t="n">
        <v>15</v>
      </c>
      <c r="B12" s="130" t="n">
        <v>30005</v>
      </c>
      <c r="C12" s="131" t="s">
        <v>70</v>
      </c>
      <c r="D12" s="131" t="s">
        <v>71</v>
      </c>
      <c r="E12" s="131" t="s">
        <v>570</v>
      </c>
      <c r="F12" s="131" t="s">
        <v>26</v>
      </c>
      <c r="G12" s="131" t="s">
        <v>31</v>
      </c>
      <c r="H12" s="131" t="s">
        <v>40</v>
      </c>
      <c r="I12" s="131" t="s">
        <v>65</v>
      </c>
      <c r="J12" s="131" t="s">
        <v>20</v>
      </c>
      <c r="K12" s="131" t="s">
        <v>43</v>
      </c>
      <c r="L12" s="132"/>
      <c r="M12" s="133"/>
      <c r="N12" s="133"/>
      <c r="O12" s="134" t="s">
        <v>568</v>
      </c>
      <c r="P12" s="131" t="s">
        <v>571</v>
      </c>
      <c r="Q12" s="135" t="s">
        <v>533</v>
      </c>
      <c r="R12" s="125" t="s">
        <v>534</v>
      </c>
      <c r="S12" s="136"/>
      <c r="T12" s="136"/>
      <c r="U12" s="136"/>
      <c r="V12" s="136"/>
      <c r="W12" s="136"/>
      <c r="X12" s="136"/>
      <c r="Y12" s="136"/>
      <c r="Z12" s="136"/>
    </row>
    <row r="13" customFormat="false" ht="24" hidden="false" customHeight="true" outlineLevel="0" collapsed="false">
      <c r="A13" s="6" t="n">
        <v>11</v>
      </c>
      <c r="B13" s="6"/>
      <c r="C13" s="10" t="s">
        <v>75</v>
      </c>
      <c r="D13" s="10" t="s">
        <v>572</v>
      </c>
      <c r="E13" s="10" t="s">
        <v>573</v>
      </c>
      <c r="F13" s="8" t="s">
        <v>17</v>
      </c>
      <c r="G13" s="8" t="s">
        <v>31</v>
      </c>
      <c r="H13" s="33" t="s">
        <v>40</v>
      </c>
      <c r="I13" s="8" t="s">
        <v>77</v>
      </c>
      <c r="J13" s="137" t="s">
        <v>42</v>
      </c>
      <c r="K13" s="10" t="s">
        <v>33</v>
      </c>
      <c r="L13" s="21"/>
      <c r="M13" s="11"/>
      <c r="N13" s="11"/>
      <c r="O13" s="12" t="s">
        <v>574</v>
      </c>
      <c r="P13" s="10" t="s">
        <v>575</v>
      </c>
      <c r="Q13" s="125" t="s">
        <v>533</v>
      </c>
      <c r="R13" s="125" t="s">
        <v>534</v>
      </c>
      <c r="S13" s="5"/>
      <c r="T13" s="5"/>
      <c r="U13" s="5"/>
      <c r="V13" s="5"/>
      <c r="W13" s="5"/>
      <c r="X13" s="5"/>
      <c r="Y13" s="5"/>
      <c r="Z13" s="5"/>
    </row>
    <row r="14" customFormat="false" ht="24" hidden="false" customHeight="true" outlineLevel="0" collapsed="false">
      <c r="A14" s="6" t="n">
        <v>17</v>
      </c>
      <c r="B14" s="6" t="n">
        <v>30001</v>
      </c>
      <c r="C14" s="8" t="s">
        <v>78</v>
      </c>
      <c r="D14" s="8" t="s">
        <v>576</v>
      </c>
      <c r="E14" s="8" t="s">
        <v>577</v>
      </c>
      <c r="F14" s="8" t="s">
        <v>17</v>
      </c>
      <c r="G14" s="8" t="s">
        <v>31</v>
      </c>
      <c r="H14" s="33" t="s">
        <v>80</v>
      </c>
      <c r="I14" s="8" t="s">
        <v>81</v>
      </c>
      <c r="J14" s="8" t="s">
        <v>42</v>
      </c>
      <c r="K14" s="8" t="s">
        <v>43</v>
      </c>
      <c r="L14" s="21"/>
      <c r="M14" s="11"/>
      <c r="N14" s="11"/>
      <c r="O14" s="12"/>
      <c r="P14" s="8" t="s">
        <v>578</v>
      </c>
      <c r="Q14" s="125" t="s">
        <v>533</v>
      </c>
      <c r="R14" s="125" t="s">
        <v>534</v>
      </c>
      <c r="S14" s="5"/>
      <c r="T14" s="5"/>
      <c r="U14" s="5"/>
      <c r="V14" s="5"/>
      <c r="W14" s="5"/>
      <c r="X14" s="5"/>
      <c r="Y14" s="5"/>
      <c r="Z14" s="5"/>
    </row>
    <row r="15" customFormat="false" ht="24" hidden="false" customHeight="true" outlineLevel="0" collapsed="false">
      <c r="A15" s="138" t="n">
        <v>21</v>
      </c>
      <c r="B15" s="138" t="n">
        <v>30002</v>
      </c>
      <c r="C15" s="139" t="s">
        <v>82</v>
      </c>
      <c r="D15" s="139" t="s">
        <v>83</v>
      </c>
      <c r="E15" s="139" t="s">
        <v>579</v>
      </c>
      <c r="F15" s="139" t="s">
        <v>17</v>
      </c>
      <c r="G15" s="139" t="s">
        <v>31</v>
      </c>
      <c r="H15" s="139" t="s">
        <v>84</v>
      </c>
      <c r="I15" s="139" t="s">
        <v>85</v>
      </c>
      <c r="J15" s="139" t="s">
        <v>20</v>
      </c>
      <c r="K15" s="139" t="s">
        <v>43</v>
      </c>
      <c r="L15" s="137"/>
      <c r="M15" s="140"/>
      <c r="N15" s="140"/>
      <c r="O15" s="12"/>
      <c r="P15" s="139" t="s">
        <v>580</v>
      </c>
      <c r="Q15" s="125" t="s">
        <v>533</v>
      </c>
      <c r="R15" s="125" t="s">
        <v>534</v>
      </c>
      <c r="S15" s="5"/>
      <c r="T15" s="5"/>
      <c r="U15" s="5"/>
      <c r="V15" s="5"/>
      <c r="W15" s="5"/>
      <c r="X15" s="5"/>
      <c r="Y15" s="5"/>
      <c r="Z15" s="5"/>
    </row>
    <row r="16" customFormat="false" ht="15" hidden="false" customHeight="false" outlineLevel="0" collapsed="false">
      <c r="A16" s="6" t="n">
        <v>18</v>
      </c>
      <c r="B16" s="6"/>
      <c r="C16" s="10" t="s">
        <v>86</v>
      </c>
      <c r="D16" s="10" t="s">
        <v>87</v>
      </c>
      <c r="E16" s="10" t="s">
        <v>581</v>
      </c>
      <c r="F16" s="8" t="s">
        <v>17</v>
      </c>
      <c r="G16" s="8" t="s">
        <v>31</v>
      </c>
      <c r="H16" s="43" t="s">
        <v>88</v>
      </c>
      <c r="I16" s="8" t="s">
        <v>89</v>
      </c>
      <c r="J16" s="137" t="s">
        <v>42</v>
      </c>
      <c r="K16" s="10" t="s">
        <v>33</v>
      </c>
      <c r="L16" s="21"/>
      <c r="M16" s="11"/>
      <c r="N16" s="11"/>
      <c r="O16" s="12"/>
      <c r="P16" s="10" t="s">
        <v>582</v>
      </c>
      <c r="Q16" s="125" t="s">
        <v>533</v>
      </c>
      <c r="R16" s="125" t="s">
        <v>534</v>
      </c>
      <c r="S16" s="5"/>
      <c r="T16" s="5"/>
      <c r="U16" s="5"/>
      <c r="V16" s="5"/>
      <c r="W16" s="5"/>
      <c r="X16" s="5"/>
      <c r="Y16" s="5"/>
      <c r="Z16" s="5"/>
    </row>
    <row r="17" customFormat="false" ht="15" hidden="false" customHeight="false" outlineLevel="0" collapsed="false">
      <c r="A17" s="6" t="n">
        <v>19</v>
      </c>
      <c r="B17" s="6"/>
      <c r="C17" s="10" t="s">
        <v>91</v>
      </c>
      <c r="D17" s="10" t="s">
        <v>92</v>
      </c>
      <c r="E17" s="10" t="s">
        <v>583</v>
      </c>
      <c r="F17" s="8" t="s">
        <v>17</v>
      </c>
      <c r="G17" s="8" t="s">
        <v>31</v>
      </c>
      <c r="H17" s="43" t="s">
        <v>88</v>
      </c>
      <c r="I17" s="8" t="s">
        <v>89</v>
      </c>
      <c r="J17" s="21" t="s">
        <v>20</v>
      </c>
      <c r="K17" s="10" t="s">
        <v>33</v>
      </c>
      <c r="L17" s="21"/>
      <c r="M17" s="11"/>
      <c r="N17" s="11"/>
      <c r="O17" s="17" t="s">
        <v>584</v>
      </c>
      <c r="P17" s="10" t="s">
        <v>585</v>
      </c>
      <c r="Q17" s="125" t="s">
        <v>533</v>
      </c>
      <c r="R17" s="125" t="s">
        <v>534</v>
      </c>
      <c r="S17" s="5"/>
      <c r="T17" s="5"/>
      <c r="U17" s="5"/>
      <c r="V17" s="5"/>
      <c r="W17" s="5"/>
      <c r="X17" s="5"/>
      <c r="Y17" s="5"/>
      <c r="Z17" s="5"/>
    </row>
    <row r="18" customFormat="false" ht="36" hidden="false" customHeight="true" outlineLevel="0" collapsed="false">
      <c r="A18" s="6" t="n">
        <v>24</v>
      </c>
      <c r="B18" s="6"/>
      <c r="C18" s="8" t="s">
        <v>103</v>
      </c>
      <c r="D18" s="8" t="s">
        <v>104</v>
      </c>
      <c r="E18" s="8" t="s">
        <v>586</v>
      </c>
      <c r="F18" s="8" t="s">
        <v>17</v>
      </c>
      <c r="G18" s="8" t="s">
        <v>31</v>
      </c>
      <c r="H18" s="43" t="s">
        <v>88</v>
      </c>
      <c r="I18" s="8" t="s">
        <v>587</v>
      </c>
      <c r="J18" s="141" t="s">
        <v>588</v>
      </c>
      <c r="K18" s="8" t="s">
        <v>33</v>
      </c>
      <c r="L18" s="8" t="s">
        <v>106</v>
      </c>
      <c r="M18" s="11"/>
      <c r="N18" s="11"/>
      <c r="O18" s="142" t="s">
        <v>589</v>
      </c>
      <c r="P18" s="10" t="s">
        <v>590</v>
      </c>
      <c r="Q18" s="125" t="s">
        <v>591</v>
      </c>
      <c r="R18" s="125" t="s">
        <v>592</v>
      </c>
      <c r="S18" s="5"/>
      <c r="T18" s="5"/>
      <c r="U18" s="5"/>
      <c r="V18" s="5"/>
      <c r="W18" s="5"/>
      <c r="X18" s="5"/>
      <c r="Y18" s="5"/>
      <c r="Z18" s="5"/>
    </row>
    <row r="19" customFormat="false" ht="15" hidden="false" customHeight="false" outlineLevel="0" collapsed="false">
      <c r="A19" s="6" t="n">
        <v>27</v>
      </c>
      <c r="B19" s="6" t="n">
        <v>20004</v>
      </c>
      <c r="C19" s="8" t="s">
        <v>593</v>
      </c>
      <c r="D19" s="8" t="s">
        <v>119</v>
      </c>
      <c r="E19" s="8" t="s">
        <v>594</v>
      </c>
      <c r="F19" s="8" t="s">
        <v>17</v>
      </c>
      <c r="G19" s="8" t="s">
        <v>31</v>
      </c>
      <c r="H19" s="43" t="s">
        <v>88</v>
      </c>
      <c r="I19" s="8" t="s">
        <v>120</v>
      </c>
      <c r="J19" s="8" t="s">
        <v>20</v>
      </c>
      <c r="K19" s="8" t="s">
        <v>50</v>
      </c>
      <c r="L19" s="21"/>
      <c r="M19" s="11"/>
      <c r="N19" s="11"/>
      <c r="P19" s="139" t="s">
        <v>595</v>
      </c>
      <c r="Q19" s="125" t="s">
        <v>591</v>
      </c>
      <c r="R19" s="125" t="s">
        <v>592</v>
      </c>
      <c r="S19" s="5"/>
      <c r="T19" s="5"/>
      <c r="U19" s="5"/>
      <c r="V19" s="5"/>
      <c r="W19" s="5"/>
      <c r="X19" s="5"/>
      <c r="Y19" s="5"/>
      <c r="Z19" s="5"/>
    </row>
    <row r="20" customFormat="false" ht="24" hidden="false" customHeight="true" outlineLevel="0" collapsed="false">
      <c r="A20" s="6" t="n">
        <v>30</v>
      </c>
      <c r="B20" s="6" t="n">
        <v>23</v>
      </c>
      <c r="C20" s="8" t="s">
        <v>132</v>
      </c>
      <c r="D20" s="8" t="s">
        <v>133</v>
      </c>
      <c r="E20" s="8" t="s">
        <v>596</v>
      </c>
      <c r="F20" s="8" t="s">
        <v>17</v>
      </c>
      <c r="G20" s="8" t="s">
        <v>31</v>
      </c>
      <c r="H20" s="49" t="s">
        <v>123</v>
      </c>
      <c r="I20" s="8" t="s">
        <v>143</v>
      </c>
      <c r="J20" s="8" t="s">
        <v>20</v>
      </c>
      <c r="K20" s="8" t="s">
        <v>43</v>
      </c>
      <c r="L20" s="21"/>
      <c r="M20" s="11"/>
      <c r="N20" s="11"/>
      <c r="O20" s="12"/>
      <c r="P20" s="8" t="s">
        <v>597</v>
      </c>
      <c r="Q20" s="125" t="s">
        <v>598</v>
      </c>
      <c r="R20" s="125" t="s">
        <v>599</v>
      </c>
      <c r="S20" s="5"/>
      <c r="T20" s="5"/>
      <c r="U20" s="5"/>
      <c r="V20" s="5"/>
      <c r="W20" s="5"/>
      <c r="X20" s="5"/>
      <c r="Y20" s="5"/>
      <c r="Z20" s="5"/>
    </row>
    <row r="21" customFormat="false" ht="24" hidden="false" customHeight="true" outlineLevel="0" collapsed="false">
      <c r="A21" s="6" t="n">
        <v>31</v>
      </c>
      <c r="B21" s="6" t="n">
        <v>17</v>
      </c>
      <c r="C21" s="8" t="s">
        <v>136</v>
      </c>
      <c r="D21" s="8" t="s">
        <v>137</v>
      </c>
      <c r="E21" s="8" t="s">
        <v>600</v>
      </c>
      <c r="F21" s="8" t="s">
        <v>17</v>
      </c>
      <c r="G21" s="8" t="s">
        <v>31</v>
      </c>
      <c r="H21" s="49" t="s">
        <v>123</v>
      </c>
      <c r="I21" s="8" t="s">
        <v>134</v>
      </c>
      <c r="J21" s="8" t="s">
        <v>20</v>
      </c>
      <c r="K21" s="8" t="s">
        <v>43</v>
      </c>
      <c r="L21" s="21"/>
      <c r="M21" s="11"/>
      <c r="N21" s="11"/>
      <c r="O21" s="12"/>
      <c r="P21" s="8" t="s">
        <v>601</v>
      </c>
      <c r="Q21" s="125" t="s">
        <v>598</v>
      </c>
      <c r="R21" s="125" t="s">
        <v>599</v>
      </c>
      <c r="S21" s="5"/>
      <c r="T21" s="5"/>
      <c r="U21" s="5"/>
      <c r="V21" s="5"/>
      <c r="W21" s="5"/>
      <c r="X21" s="5"/>
      <c r="Y21" s="5"/>
      <c r="Z21" s="5"/>
    </row>
    <row r="22" customFormat="false" ht="24" hidden="false" customHeight="true" outlineLevel="0" collapsed="false">
      <c r="A22" s="6" t="n">
        <v>35</v>
      </c>
      <c r="B22" s="6" t="n">
        <v>24</v>
      </c>
      <c r="C22" s="8" t="s">
        <v>152</v>
      </c>
      <c r="D22" s="8" t="s">
        <v>153</v>
      </c>
      <c r="E22" s="8" t="s">
        <v>602</v>
      </c>
      <c r="F22" s="8" t="s">
        <v>17</v>
      </c>
      <c r="G22" s="8" t="s">
        <v>31</v>
      </c>
      <c r="H22" s="49" t="s">
        <v>123</v>
      </c>
      <c r="I22" s="8" t="s">
        <v>154</v>
      </c>
      <c r="J22" s="8" t="s">
        <v>20</v>
      </c>
      <c r="K22" s="8" t="s">
        <v>43</v>
      </c>
      <c r="L22" s="21"/>
      <c r="M22" s="11"/>
      <c r="N22" s="11"/>
      <c r="O22" s="12"/>
      <c r="P22" s="8" t="s">
        <v>603</v>
      </c>
      <c r="Q22" s="125" t="s">
        <v>598</v>
      </c>
      <c r="R22" s="125" t="s">
        <v>599</v>
      </c>
      <c r="S22" s="5"/>
      <c r="T22" s="5"/>
      <c r="U22" s="5"/>
      <c r="V22" s="5"/>
      <c r="W22" s="5"/>
      <c r="X22" s="5"/>
      <c r="Y22" s="5"/>
      <c r="Z22" s="5"/>
    </row>
    <row r="23" customFormat="false" ht="24" hidden="false" customHeight="true" outlineLevel="0" collapsed="false">
      <c r="A23" s="6" t="n">
        <v>37</v>
      </c>
      <c r="B23" s="6" t="n">
        <v>25</v>
      </c>
      <c r="C23" s="8" t="s">
        <v>157</v>
      </c>
      <c r="D23" s="8" t="s">
        <v>158</v>
      </c>
      <c r="E23" s="8" t="s">
        <v>604</v>
      </c>
      <c r="F23" s="8" t="s">
        <v>17</v>
      </c>
      <c r="G23" s="8" t="s">
        <v>122</v>
      </c>
      <c r="H23" s="49" t="s">
        <v>123</v>
      </c>
      <c r="I23" s="8" t="s">
        <v>159</v>
      </c>
      <c r="J23" s="8" t="s">
        <v>20</v>
      </c>
      <c r="K23" s="8" t="s">
        <v>43</v>
      </c>
      <c r="L23" s="21"/>
      <c r="M23" s="11"/>
      <c r="N23" s="11"/>
      <c r="O23" s="95" t="s">
        <v>605</v>
      </c>
      <c r="P23" s="12" t="s">
        <v>606</v>
      </c>
      <c r="Q23" s="125" t="s">
        <v>598</v>
      </c>
      <c r="R23" s="125" t="s">
        <v>599</v>
      </c>
      <c r="S23" s="5"/>
      <c r="T23" s="5"/>
      <c r="U23" s="5"/>
      <c r="V23" s="5"/>
      <c r="W23" s="5"/>
      <c r="X23" s="5"/>
      <c r="Y23" s="5"/>
      <c r="Z23" s="5"/>
    </row>
    <row r="24" customFormat="false" ht="15" hidden="false" customHeight="false" outlineLevel="0" collapsed="false">
      <c r="A24" s="6" t="n">
        <v>38</v>
      </c>
      <c r="B24" s="6" t="n">
        <v>6</v>
      </c>
      <c r="C24" s="8" t="s">
        <v>607</v>
      </c>
      <c r="D24" s="8" t="s">
        <v>162</v>
      </c>
      <c r="E24" s="8" t="s">
        <v>608</v>
      </c>
      <c r="F24" s="8" t="s">
        <v>17</v>
      </c>
      <c r="G24" s="8" t="s">
        <v>31</v>
      </c>
      <c r="H24" s="49" t="s">
        <v>123</v>
      </c>
      <c r="I24" s="8" t="s">
        <v>163</v>
      </c>
      <c r="J24" s="8" t="s">
        <v>20</v>
      </c>
      <c r="K24" s="8" t="s">
        <v>50</v>
      </c>
      <c r="L24" s="21"/>
      <c r="M24" s="11"/>
      <c r="N24" s="11"/>
      <c r="O24" s="12" t="s">
        <v>609</v>
      </c>
      <c r="P24" s="139" t="s">
        <v>610</v>
      </c>
      <c r="Q24" s="125" t="s">
        <v>611</v>
      </c>
      <c r="R24" s="125" t="s">
        <v>599</v>
      </c>
      <c r="S24" s="5"/>
      <c r="T24" s="5"/>
      <c r="U24" s="5"/>
      <c r="V24" s="5"/>
      <c r="W24" s="5"/>
      <c r="X24" s="5"/>
      <c r="Y24" s="5"/>
      <c r="Z24" s="5"/>
    </row>
    <row r="25" customFormat="false" ht="24" hidden="false" customHeight="true" outlineLevel="0" collapsed="false">
      <c r="A25" s="6" t="n">
        <v>39</v>
      </c>
      <c r="B25" s="6" t="n">
        <v>21</v>
      </c>
      <c r="C25" s="8" t="s">
        <v>165</v>
      </c>
      <c r="D25" s="8" t="s">
        <v>166</v>
      </c>
      <c r="E25" s="8" t="s">
        <v>612</v>
      </c>
      <c r="F25" s="8" t="s">
        <v>17</v>
      </c>
      <c r="G25" s="59" t="s">
        <v>122</v>
      </c>
      <c r="H25" s="49" t="s">
        <v>123</v>
      </c>
      <c r="I25" s="8" t="s">
        <v>167</v>
      </c>
      <c r="J25" s="8" t="s">
        <v>20</v>
      </c>
      <c r="K25" s="8" t="s">
        <v>613</v>
      </c>
      <c r="L25" s="8" t="s">
        <v>168</v>
      </c>
      <c r="M25" s="11"/>
      <c r="N25" s="11"/>
      <c r="O25" s="12"/>
      <c r="P25" s="8" t="s">
        <v>614</v>
      </c>
      <c r="Q25" s="125" t="s">
        <v>615</v>
      </c>
      <c r="R25" s="125" t="s">
        <v>599</v>
      </c>
      <c r="S25" s="5"/>
      <c r="T25" s="5"/>
      <c r="U25" s="5"/>
      <c r="V25" s="5"/>
      <c r="W25" s="5"/>
      <c r="X25" s="5"/>
      <c r="Y25" s="5"/>
      <c r="Z25" s="5"/>
    </row>
    <row r="26" customFormat="false" ht="15" hidden="false" customHeight="false" outlineLevel="0" collapsed="false">
      <c r="A26" s="6" t="n">
        <v>109</v>
      </c>
      <c r="B26" s="13"/>
      <c r="C26" s="10" t="s">
        <v>178</v>
      </c>
      <c r="D26" s="10" t="s">
        <v>179</v>
      </c>
      <c r="E26" s="10" t="s">
        <v>616</v>
      </c>
      <c r="F26" s="8" t="s">
        <v>17</v>
      </c>
      <c r="G26" s="10" t="s">
        <v>31</v>
      </c>
      <c r="H26" s="49" t="s">
        <v>123</v>
      </c>
      <c r="I26" s="50" t="s">
        <v>180</v>
      </c>
      <c r="J26" s="13"/>
      <c r="K26" s="10" t="s">
        <v>33</v>
      </c>
      <c r="L26" s="13"/>
      <c r="M26" s="11"/>
      <c r="N26" s="11"/>
      <c r="O26" s="12" t="s">
        <v>617</v>
      </c>
      <c r="P26" s="10" t="s">
        <v>618</v>
      </c>
      <c r="Q26" s="125" t="s">
        <v>611</v>
      </c>
      <c r="R26" s="125" t="s">
        <v>599</v>
      </c>
      <c r="S26" s="5"/>
      <c r="T26" s="5"/>
      <c r="U26" s="5"/>
      <c r="V26" s="5"/>
      <c r="W26" s="5"/>
      <c r="X26" s="5"/>
      <c r="Y26" s="5"/>
      <c r="Z26" s="5"/>
    </row>
    <row r="27" customFormat="false" ht="24" hidden="false" customHeight="true" outlineLevel="0" collapsed="false">
      <c r="A27" s="6" t="n">
        <v>42</v>
      </c>
      <c r="B27" s="6" t="n">
        <v>16</v>
      </c>
      <c r="C27" s="8" t="s">
        <v>181</v>
      </c>
      <c r="D27" s="8" t="s">
        <v>182</v>
      </c>
      <c r="E27" s="8" t="s">
        <v>619</v>
      </c>
      <c r="F27" s="8" t="s">
        <v>17</v>
      </c>
      <c r="G27" s="8" t="s">
        <v>31</v>
      </c>
      <c r="H27" s="49" t="s">
        <v>123</v>
      </c>
      <c r="I27" s="8" t="s">
        <v>167</v>
      </c>
      <c r="J27" s="8" t="s">
        <v>20</v>
      </c>
      <c r="K27" s="8" t="s">
        <v>613</v>
      </c>
      <c r="L27" s="21"/>
      <c r="M27" s="11"/>
      <c r="N27" s="11"/>
      <c r="O27" s="12" t="s">
        <v>620</v>
      </c>
      <c r="P27" s="8" t="s">
        <v>621</v>
      </c>
      <c r="Q27" s="125" t="s">
        <v>611</v>
      </c>
      <c r="R27" s="125" t="s">
        <v>599</v>
      </c>
      <c r="S27" s="5"/>
      <c r="T27" s="5"/>
      <c r="U27" s="5"/>
      <c r="V27" s="5"/>
      <c r="W27" s="5"/>
      <c r="X27" s="5"/>
      <c r="Y27" s="5"/>
      <c r="Z27" s="5"/>
    </row>
    <row r="28" customFormat="false" ht="24" hidden="false" customHeight="true" outlineLevel="0" collapsed="false">
      <c r="A28" s="6" t="n">
        <v>49</v>
      </c>
      <c r="B28" s="6" t="n">
        <v>28</v>
      </c>
      <c r="C28" s="8" t="s">
        <v>183</v>
      </c>
      <c r="D28" s="8" t="s">
        <v>184</v>
      </c>
      <c r="E28" s="8" t="s">
        <v>622</v>
      </c>
      <c r="F28" s="8" t="s">
        <v>17</v>
      </c>
      <c r="G28" s="8" t="s">
        <v>31</v>
      </c>
      <c r="H28" s="49" t="s">
        <v>123</v>
      </c>
      <c r="I28" s="8" t="s">
        <v>167</v>
      </c>
      <c r="J28" s="8" t="s">
        <v>20</v>
      </c>
      <c r="K28" s="8" t="s">
        <v>43</v>
      </c>
      <c r="L28" s="21"/>
      <c r="M28" s="11"/>
      <c r="N28" s="11"/>
      <c r="O28" s="12"/>
      <c r="P28" s="8" t="s">
        <v>184</v>
      </c>
      <c r="Q28" s="125" t="s">
        <v>611</v>
      </c>
      <c r="R28" s="125" t="s">
        <v>599</v>
      </c>
      <c r="S28" s="5"/>
      <c r="T28" s="5"/>
      <c r="U28" s="5"/>
      <c r="V28" s="5"/>
      <c r="W28" s="5"/>
      <c r="X28" s="5"/>
      <c r="Y28" s="5"/>
      <c r="Z28" s="5"/>
    </row>
    <row r="29" customFormat="false" ht="36" hidden="false" customHeight="true" outlineLevel="0" collapsed="false">
      <c r="A29" s="143" t="n">
        <v>200</v>
      </c>
      <c r="B29" s="6"/>
      <c r="C29" s="52" t="s">
        <v>623</v>
      </c>
      <c r="D29" s="52" t="s">
        <v>624</v>
      </c>
      <c r="E29" s="8" t="s">
        <v>625</v>
      </c>
      <c r="F29" s="8" t="s">
        <v>17</v>
      </c>
      <c r="G29" s="64" t="s">
        <v>61</v>
      </c>
      <c r="H29" s="53" t="s">
        <v>123</v>
      </c>
      <c r="I29" s="8" t="s">
        <v>167</v>
      </c>
      <c r="J29" s="13"/>
      <c r="K29" s="10" t="s">
        <v>626</v>
      </c>
      <c r="L29" s="13"/>
      <c r="M29" s="11"/>
      <c r="N29" s="11"/>
      <c r="O29" s="12"/>
      <c r="P29" s="52" t="s">
        <v>624</v>
      </c>
      <c r="Q29" s="125" t="s">
        <v>611</v>
      </c>
      <c r="R29" s="125" t="s">
        <v>599</v>
      </c>
      <c r="S29" s="5"/>
      <c r="T29" s="5"/>
      <c r="U29" s="5"/>
      <c r="V29" s="5"/>
      <c r="W29" s="5"/>
      <c r="X29" s="5"/>
      <c r="Y29" s="5"/>
      <c r="Z29" s="5"/>
    </row>
    <row r="30" customFormat="false" ht="24" hidden="false" customHeight="true" outlineLevel="0" collapsed="false">
      <c r="A30" s="6" t="n">
        <v>53</v>
      </c>
      <c r="B30" s="6" t="n">
        <v>4</v>
      </c>
      <c r="C30" s="8" t="s">
        <v>627</v>
      </c>
      <c r="D30" s="8" t="s">
        <v>215</v>
      </c>
      <c r="E30" s="8" t="s">
        <v>628</v>
      </c>
      <c r="F30" s="8" t="s">
        <v>17</v>
      </c>
      <c r="G30" s="8" t="s">
        <v>31</v>
      </c>
      <c r="H30" s="49" t="s">
        <v>123</v>
      </c>
      <c r="I30" s="8" t="s">
        <v>212</v>
      </c>
      <c r="J30" s="8" t="s">
        <v>42</v>
      </c>
      <c r="K30" s="8" t="s">
        <v>50</v>
      </c>
      <c r="L30" s="21"/>
      <c r="M30" s="11"/>
      <c r="N30" s="11"/>
      <c r="O30" s="12"/>
      <c r="P30" s="52" t="s">
        <v>629</v>
      </c>
      <c r="Q30" s="125" t="s">
        <v>598</v>
      </c>
      <c r="R30" s="125" t="s">
        <v>599</v>
      </c>
      <c r="S30" s="5"/>
      <c r="T30" s="5"/>
      <c r="U30" s="5"/>
      <c r="V30" s="5"/>
      <c r="W30" s="5"/>
      <c r="X30" s="5"/>
      <c r="Y30" s="5"/>
      <c r="Z30" s="5"/>
    </row>
    <row r="31" customFormat="false" ht="24" hidden="false" customHeight="true" outlineLevel="0" collapsed="false">
      <c r="A31" s="6" t="s">
        <v>630</v>
      </c>
      <c r="B31" s="6"/>
      <c r="C31" s="8" t="s">
        <v>631</v>
      </c>
      <c r="D31" s="8" t="s">
        <v>632</v>
      </c>
      <c r="E31" s="8" t="s">
        <v>633</v>
      </c>
      <c r="F31" s="8" t="s">
        <v>17</v>
      </c>
      <c r="G31" s="8" t="s">
        <v>31</v>
      </c>
      <c r="H31" s="49" t="s">
        <v>123</v>
      </c>
      <c r="I31" s="8" t="s">
        <v>207</v>
      </c>
      <c r="J31" s="8" t="s">
        <v>42</v>
      </c>
      <c r="K31" s="8" t="s">
        <v>50</v>
      </c>
      <c r="L31" s="21"/>
      <c r="M31" s="11"/>
      <c r="N31" s="11"/>
      <c r="O31" s="12"/>
      <c r="P31" s="8" t="s">
        <v>634</v>
      </c>
      <c r="Q31" s="125" t="s">
        <v>598</v>
      </c>
      <c r="R31" s="125" t="s">
        <v>599</v>
      </c>
      <c r="S31" s="5"/>
      <c r="T31" s="5"/>
      <c r="U31" s="5"/>
      <c r="V31" s="5"/>
      <c r="W31" s="5"/>
      <c r="X31" s="5"/>
      <c r="Y31" s="5"/>
      <c r="Z31" s="5"/>
    </row>
    <row r="32" customFormat="false" ht="24" hidden="false" customHeight="true" outlineLevel="0" collapsed="false">
      <c r="A32" s="6" t="n">
        <v>55</v>
      </c>
      <c r="B32" s="6" t="n">
        <v>5</v>
      </c>
      <c r="C32" s="8" t="s">
        <v>635</v>
      </c>
      <c r="D32" s="8" t="s">
        <v>636</v>
      </c>
      <c r="E32" s="8" t="s">
        <v>637</v>
      </c>
      <c r="F32" s="8" t="s">
        <v>17</v>
      </c>
      <c r="G32" s="10" t="s">
        <v>31</v>
      </c>
      <c r="H32" s="49" t="s">
        <v>123</v>
      </c>
      <c r="I32" s="8" t="s">
        <v>321</v>
      </c>
      <c r="J32" s="8" t="s">
        <v>42</v>
      </c>
      <c r="K32" s="8" t="s">
        <v>50</v>
      </c>
      <c r="L32" s="21"/>
      <c r="M32" s="11"/>
      <c r="N32" s="11"/>
      <c r="O32" s="12" t="s">
        <v>638</v>
      </c>
      <c r="P32" s="8" t="s">
        <v>639</v>
      </c>
      <c r="Q32" s="125" t="s">
        <v>598</v>
      </c>
      <c r="R32" s="125" t="s">
        <v>599</v>
      </c>
      <c r="S32" s="5"/>
      <c r="T32" s="5"/>
      <c r="U32" s="5"/>
      <c r="V32" s="5"/>
      <c r="W32" s="5"/>
      <c r="X32" s="5"/>
      <c r="Y32" s="5"/>
      <c r="Z32" s="5"/>
    </row>
    <row r="33" customFormat="false" ht="36" hidden="false" customHeight="true" outlineLevel="0" collapsed="false">
      <c r="A33" s="6" t="n">
        <v>56</v>
      </c>
      <c r="B33" s="6" t="n">
        <v>20</v>
      </c>
      <c r="C33" s="8" t="s">
        <v>640</v>
      </c>
      <c r="D33" s="8" t="s">
        <v>641</v>
      </c>
      <c r="E33" s="8" t="s">
        <v>642</v>
      </c>
      <c r="F33" s="8" t="s">
        <v>224</v>
      </c>
      <c r="G33" s="10" t="s">
        <v>31</v>
      </c>
      <c r="H33" s="49" t="s">
        <v>123</v>
      </c>
      <c r="I33" s="8" t="s">
        <v>212</v>
      </c>
      <c r="J33" s="8" t="s">
        <v>42</v>
      </c>
      <c r="K33" s="8" t="s">
        <v>43</v>
      </c>
      <c r="L33" s="8" t="s">
        <v>225</v>
      </c>
      <c r="M33" s="11"/>
      <c r="N33" s="11"/>
      <c r="O33" s="12" t="s">
        <v>643</v>
      </c>
      <c r="P33" s="144" t="s">
        <v>644</v>
      </c>
      <c r="Q33" s="125" t="s">
        <v>645</v>
      </c>
      <c r="R33" s="125" t="s">
        <v>599</v>
      </c>
      <c r="S33" s="5"/>
      <c r="T33" s="5"/>
      <c r="U33" s="5"/>
      <c r="V33" s="5"/>
      <c r="W33" s="5"/>
      <c r="X33" s="5"/>
      <c r="Y33" s="5"/>
      <c r="Z33" s="5"/>
    </row>
    <row r="34" customFormat="false" ht="24" hidden="false" customHeight="true" outlineLevel="0" collapsed="false">
      <c r="A34" s="6" t="n">
        <v>59</v>
      </c>
      <c r="B34" s="6" t="n">
        <v>45</v>
      </c>
      <c r="C34" s="8" t="s">
        <v>233</v>
      </c>
      <c r="D34" s="8" t="s">
        <v>234</v>
      </c>
      <c r="E34" s="8" t="s">
        <v>646</v>
      </c>
      <c r="F34" s="8" t="s">
        <v>17</v>
      </c>
      <c r="G34" s="64" t="s">
        <v>61</v>
      </c>
      <c r="H34" s="49" t="s">
        <v>123</v>
      </c>
      <c r="I34" s="8" t="s">
        <v>235</v>
      </c>
      <c r="J34" s="8" t="s">
        <v>20</v>
      </c>
      <c r="K34" s="8" t="s">
        <v>50</v>
      </c>
      <c r="L34" s="21"/>
      <c r="M34" s="11"/>
      <c r="N34" s="11"/>
      <c r="O34" s="12" t="s">
        <v>647</v>
      </c>
      <c r="P34" s="8" t="s">
        <v>648</v>
      </c>
      <c r="Q34" s="125" t="s">
        <v>615</v>
      </c>
      <c r="R34" s="125" t="s">
        <v>599</v>
      </c>
      <c r="S34" s="5"/>
      <c r="T34" s="5"/>
      <c r="U34" s="5"/>
      <c r="V34" s="5"/>
      <c r="W34" s="5"/>
      <c r="X34" s="5"/>
      <c r="Y34" s="5"/>
      <c r="Z34" s="5"/>
    </row>
    <row r="35" customFormat="false" ht="24" hidden="false" customHeight="true" outlineLevel="0" collapsed="false">
      <c r="A35" s="145" t="n">
        <v>60</v>
      </c>
      <c r="B35" s="145" t="n">
        <v>46</v>
      </c>
      <c r="C35" s="15" t="s">
        <v>237</v>
      </c>
      <c r="D35" s="15" t="s">
        <v>238</v>
      </c>
      <c r="E35" s="15" t="s">
        <v>649</v>
      </c>
      <c r="F35" s="15" t="s">
        <v>17</v>
      </c>
      <c r="G35" s="14" t="s">
        <v>31</v>
      </c>
      <c r="H35" s="146" t="s">
        <v>123</v>
      </c>
      <c r="I35" s="15" t="s">
        <v>235</v>
      </c>
      <c r="J35" s="15" t="s">
        <v>42</v>
      </c>
      <c r="K35" s="15" t="s">
        <v>50</v>
      </c>
      <c r="L35" s="147"/>
      <c r="M35" s="148"/>
      <c r="N35" s="148"/>
      <c r="O35" s="149" t="s">
        <v>650</v>
      </c>
      <c r="P35" s="15" t="s">
        <v>651</v>
      </c>
      <c r="Q35" s="125" t="s">
        <v>615</v>
      </c>
      <c r="R35" s="125" t="s">
        <v>599</v>
      </c>
      <c r="S35" s="5"/>
      <c r="T35" s="5"/>
      <c r="U35" s="5"/>
      <c r="V35" s="5"/>
      <c r="W35" s="5"/>
      <c r="X35" s="5"/>
      <c r="Y35" s="5"/>
      <c r="Z35" s="5"/>
    </row>
    <row r="36" customFormat="false" ht="24" hidden="false" customHeight="true" outlineLevel="0" collapsed="false">
      <c r="A36" s="150" t="n">
        <v>64</v>
      </c>
      <c r="B36" s="150" t="n">
        <v>26</v>
      </c>
      <c r="C36" s="44" t="s">
        <v>252</v>
      </c>
      <c r="D36" s="44" t="s">
        <v>253</v>
      </c>
      <c r="E36" s="44" t="s">
        <v>652</v>
      </c>
      <c r="F36" s="44" t="s">
        <v>224</v>
      </c>
      <c r="G36" s="151" t="s">
        <v>31</v>
      </c>
      <c r="H36" s="152" t="s">
        <v>123</v>
      </c>
      <c r="I36" s="44" t="s">
        <v>254</v>
      </c>
      <c r="J36" s="44" t="s">
        <v>20</v>
      </c>
      <c r="K36" s="44" t="s">
        <v>43</v>
      </c>
      <c r="L36" s="153"/>
      <c r="M36" s="154"/>
      <c r="N36" s="154"/>
      <c r="O36" s="155" t="s">
        <v>653</v>
      </c>
      <c r="P36" s="44" t="s">
        <v>654</v>
      </c>
      <c r="Q36" s="125" t="s">
        <v>645</v>
      </c>
      <c r="R36" s="125" t="s">
        <v>599</v>
      </c>
      <c r="S36" s="5"/>
      <c r="T36" s="5"/>
      <c r="U36" s="5"/>
      <c r="V36" s="5"/>
      <c r="W36" s="5"/>
      <c r="X36" s="5"/>
      <c r="Y36" s="5"/>
      <c r="Z36" s="5"/>
    </row>
    <row r="37" customFormat="false" ht="36" hidden="false" customHeight="true" outlineLevel="0" collapsed="false">
      <c r="A37" s="156" t="n">
        <v>70</v>
      </c>
      <c r="B37" s="156" t="n">
        <v>47</v>
      </c>
      <c r="C37" s="42" t="s">
        <v>275</v>
      </c>
      <c r="D37" s="42" t="s">
        <v>276</v>
      </c>
      <c r="E37" s="42" t="s">
        <v>655</v>
      </c>
      <c r="F37" s="42" t="s">
        <v>17</v>
      </c>
      <c r="G37" s="157" t="s">
        <v>61</v>
      </c>
      <c r="H37" s="158" t="s">
        <v>123</v>
      </c>
      <c r="I37" s="42" t="s">
        <v>278</v>
      </c>
      <c r="J37" s="42" t="s">
        <v>20</v>
      </c>
      <c r="K37" s="42" t="s">
        <v>43</v>
      </c>
      <c r="L37" s="159"/>
      <c r="M37" s="160"/>
      <c r="N37" s="160"/>
      <c r="O37" s="12" t="s">
        <v>656</v>
      </c>
      <c r="P37" s="161" t="s">
        <v>657</v>
      </c>
      <c r="Q37" s="125" t="s">
        <v>598</v>
      </c>
      <c r="R37" s="125" t="s">
        <v>599</v>
      </c>
      <c r="S37" s="5"/>
      <c r="T37" s="5"/>
      <c r="U37" s="5"/>
      <c r="V37" s="5"/>
      <c r="W37" s="5"/>
      <c r="X37" s="5"/>
      <c r="Y37" s="5"/>
      <c r="Z37" s="5"/>
    </row>
    <row r="38" customFormat="false" ht="36" hidden="false" customHeight="true" outlineLevel="0" collapsed="false">
      <c r="A38" s="6" t="n">
        <v>71</v>
      </c>
      <c r="B38" s="6" t="n">
        <v>48</v>
      </c>
      <c r="C38" s="8" t="s">
        <v>279</v>
      </c>
      <c r="D38" s="8" t="s">
        <v>280</v>
      </c>
      <c r="E38" s="8" t="s">
        <v>658</v>
      </c>
      <c r="F38" s="8" t="s">
        <v>17</v>
      </c>
      <c r="G38" s="10" t="s">
        <v>31</v>
      </c>
      <c r="H38" s="49" t="s">
        <v>123</v>
      </c>
      <c r="I38" s="8" t="s">
        <v>278</v>
      </c>
      <c r="J38" s="8" t="s">
        <v>42</v>
      </c>
      <c r="K38" s="8" t="s">
        <v>43</v>
      </c>
      <c r="L38" s="21"/>
      <c r="M38" s="11"/>
      <c r="N38" s="11"/>
      <c r="O38" s="12"/>
      <c r="P38" s="8" t="s">
        <v>659</v>
      </c>
      <c r="Q38" s="125" t="s">
        <v>660</v>
      </c>
      <c r="R38" s="125" t="s">
        <v>599</v>
      </c>
      <c r="S38" s="5"/>
      <c r="T38" s="5"/>
      <c r="U38" s="5"/>
      <c r="V38" s="5"/>
      <c r="W38" s="5"/>
      <c r="X38" s="5"/>
      <c r="Y38" s="5"/>
      <c r="Z38" s="5"/>
    </row>
    <row r="39" customFormat="false" ht="36" hidden="false" customHeight="true" outlineLevel="0" collapsed="false">
      <c r="A39" s="6" t="n">
        <v>74</v>
      </c>
      <c r="B39" s="6" t="n">
        <v>19</v>
      </c>
      <c r="C39" s="8" t="s">
        <v>661</v>
      </c>
      <c r="D39" s="8" t="s">
        <v>662</v>
      </c>
      <c r="E39" s="8" t="s">
        <v>663</v>
      </c>
      <c r="F39" s="8" t="s">
        <v>17</v>
      </c>
      <c r="G39" s="10" t="s">
        <v>31</v>
      </c>
      <c r="H39" s="49" t="s">
        <v>123</v>
      </c>
      <c r="I39" s="8" t="s">
        <v>664</v>
      </c>
      <c r="J39" s="8" t="s">
        <v>42</v>
      </c>
      <c r="K39" s="8" t="s">
        <v>43</v>
      </c>
      <c r="L39" s="21"/>
      <c r="M39" s="11"/>
      <c r="N39" s="11"/>
      <c r="O39" s="12" t="s">
        <v>665</v>
      </c>
      <c r="P39" s="8" t="s">
        <v>666</v>
      </c>
      <c r="Q39" s="125" t="s">
        <v>611</v>
      </c>
      <c r="R39" s="125" t="s">
        <v>599</v>
      </c>
      <c r="S39" s="5"/>
      <c r="T39" s="5"/>
      <c r="U39" s="5"/>
      <c r="V39" s="5"/>
      <c r="W39" s="5"/>
      <c r="X39" s="5"/>
      <c r="Y39" s="5"/>
      <c r="Z39" s="5"/>
    </row>
    <row r="40" customFormat="false" ht="36" hidden="false" customHeight="true" outlineLevel="0" collapsed="false">
      <c r="A40" s="6" t="n">
        <v>80</v>
      </c>
      <c r="B40" s="6" t="n">
        <v>35</v>
      </c>
      <c r="C40" s="8" t="s">
        <v>667</v>
      </c>
      <c r="D40" s="8" t="s">
        <v>668</v>
      </c>
      <c r="E40" s="8" t="s">
        <v>669</v>
      </c>
      <c r="F40" s="8" t="s">
        <v>17</v>
      </c>
      <c r="G40" s="10" t="s">
        <v>31</v>
      </c>
      <c r="H40" s="49" t="s">
        <v>123</v>
      </c>
      <c r="I40" s="8" t="s">
        <v>332</v>
      </c>
      <c r="J40" s="8" t="s">
        <v>20</v>
      </c>
      <c r="K40" s="8" t="s">
        <v>50</v>
      </c>
      <c r="L40" s="8" t="s">
        <v>333</v>
      </c>
      <c r="M40" s="11"/>
      <c r="N40" s="11"/>
      <c r="O40" s="12" t="s">
        <v>670</v>
      </c>
      <c r="P40" s="8" t="s">
        <v>671</v>
      </c>
      <c r="Q40" s="125" t="s">
        <v>615</v>
      </c>
      <c r="R40" s="125" t="s">
        <v>599</v>
      </c>
      <c r="S40" s="5"/>
      <c r="T40" s="5"/>
      <c r="U40" s="5"/>
      <c r="V40" s="5"/>
      <c r="W40" s="5"/>
      <c r="X40" s="5"/>
      <c r="Y40" s="5"/>
      <c r="Z40" s="5"/>
    </row>
    <row r="41" customFormat="false" ht="24" hidden="false" customHeight="true" outlineLevel="0" collapsed="false">
      <c r="A41" s="162" t="n">
        <v>81</v>
      </c>
      <c r="B41" s="162" t="n">
        <v>51</v>
      </c>
      <c r="C41" s="163" t="s">
        <v>672</v>
      </c>
      <c r="D41" s="163" t="s">
        <v>339</v>
      </c>
      <c r="E41" s="163" t="s">
        <v>673</v>
      </c>
      <c r="F41" s="163" t="s">
        <v>17</v>
      </c>
      <c r="G41" s="164" t="s">
        <v>31</v>
      </c>
      <c r="H41" s="165" t="s">
        <v>123</v>
      </c>
      <c r="I41" s="163" t="s">
        <v>332</v>
      </c>
      <c r="J41" s="163" t="s">
        <v>20</v>
      </c>
      <c r="K41" s="163" t="s">
        <v>50</v>
      </c>
      <c r="L41" s="166"/>
      <c r="M41" s="167"/>
      <c r="N41" s="167"/>
      <c r="O41" s="168"/>
      <c r="P41" s="163" t="s">
        <v>674</v>
      </c>
      <c r="Q41" s="169" t="s">
        <v>615</v>
      </c>
      <c r="R41" s="125" t="s">
        <v>599</v>
      </c>
      <c r="S41" s="116"/>
      <c r="T41" s="116"/>
      <c r="U41" s="116"/>
      <c r="V41" s="116"/>
      <c r="W41" s="116"/>
      <c r="X41" s="116"/>
      <c r="Y41" s="116"/>
      <c r="Z41" s="116"/>
    </row>
    <row r="42" customFormat="false" ht="24" hidden="false" customHeight="true" outlineLevel="0" collapsed="false">
      <c r="A42" s="156" t="n">
        <v>93</v>
      </c>
      <c r="B42" s="156" t="n">
        <v>9</v>
      </c>
      <c r="C42" s="42" t="s">
        <v>675</v>
      </c>
      <c r="D42" s="42" t="s">
        <v>378</v>
      </c>
      <c r="E42" s="42" t="s">
        <v>676</v>
      </c>
      <c r="F42" s="42" t="s">
        <v>17</v>
      </c>
      <c r="G42" s="157" t="s">
        <v>61</v>
      </c>
      <c r="H42" s="158" t="s">
        <v>123</v>
      </c>
      <c r="I42" s="42" t="s">
        <v>379</v>
      </c>
      <c r="J42" s="42" t="s">
        <v>20</v>
      </c>
      <c r="K42" s="42" t="s">
        <v>677</v>
      </c>
      <c r="L42" s="159"/>
      <c r="M42" s="160"/>
      <c r="N42" s="160"/>
      <c r="O42" s="12"/>
      <c r="P42" s="163" t="s">
        <v>678</v>
      </c>
      <c r="Q42" s="125" t="s">
        <v>679</v>
      </c>
      <c r="R42" s="125" t="s">
        <v>599</v>
      </c>
      <c r="S42" s="5"/>
      <c r="T42" s="5"/>
      <c r="U42" s="5"/>
      <c r="V42" s="5"/>
      <c r="W42" s="5"/>
      <c r="X42" s="5"/>
      <c r="Y42" s="5"/>
      <c r="Z42" s="5"/>
    </row>
    <row r="43" customFormat="false" ht="15" hidden="false" customHeight="false" outlineLevel="0" collapsed="false">
      <c r="A43" s="6" t="n">
        <v>94</v>
      </c>
      <c r="B43" s="6"/>
      <c r="C43" s="52" t="s">
        <v>680</v>
      </c>
      <c r="D43" s="52" t="s">
        <v>381</v>
      </c>
      <c r="E43" s="61" t="s">
        <v>295</v>
      </c>
      <c r="F43" s="8" t="s">
        <v>17</v>
      </c>
      <c r="G43" s="10" t="s">
        <v>122</v>
      </c>
      <c r="H43" s="10" t="s">
        <v>123</v>
      </c>
      <c r="I43" s="10" t="s">
        <v>382</v>
      </c>
      <c r="J43" s="13" t="s">
        <v>20</v>
      </c>
      <c r="K43" s="10" t="s">
        <v>54</v>
      </c>
      <c r="L43" s="13"/>
      <c r="M43" s="11"/>
      <c r="N43" s="11"/>
      <c r="O43" s="155" t="s">
        <v>681</v>
      </c>
      <c r="P43" s="170" t="s">
        <v>682</v>
      </c>
      <c r="Q43" s="171" t="s">
        <v>615</v>
      </c>
      <c r="R43" s="125" t="s">
        <v>599</v>
      </c>
      <c r="S43" s="41"/>
      <c r="T43" s="41"/>
      <c r="U43" s="41"/>
      <c r="V43" s="41"/>
      <c r="W43" s="41"/>
      <c r="X43" s="41"/>
      <c r="Y43" s="41"/>
      <c r="Z43" s="41"/>
    </row>
    <row r="44" customFormat="false" ht="24" hidden="false" customHeight="true" outlineLevel="0" collapsed="false">
      <c r="A44" s="6" t="n">
        <v>96</v>
      </c>
      <c r="B44" s="6" t="n">
        <v>18</v>
      </c>
      <c r="C44" s="8" t="s">
        <v>683</v>
      </c>
      <c r="D44" s="8" t="s">
        <v>684</v>
      </c>
      <c r="E44" s="8" t="s">
        <v>685</v>
      </c>
      <c r="F44" s="8" t="s">
        <v>17</v>
      </c>
      <c r="G44" s="10" t="s">
        <v>31</v>
      </c>
      <c r="H44" s="49" t="s">
        <v>123</v>
      </c>
      <c r="I44" s="8" t="s">
        <v>390</v>
      </c>
      <c r="J44" s="8" t="s">
        <v>20</v>
      </c>
      <c r="K44" s="8" t="s">
        <v>43</v>
      </c>
      <c r="L44" s="21"/>
      <c r="M44" s="11"/>
      <c r="N44" s="11"/>
      <c r="O44" s="12" t="s">
        <v>686</v>
      </c>
      <c r="P44" s="139" t="s">
        <v>687</v>
      </c>
      <c r="Q44" s="125" t="s">
        <v>611</v>
      </c>
      <c r="R44" s="125" t="s">
        <v>599</v>
      </c>
      <c r="S44" s="5"/>
      <c r="T44" s="5"/>
      <c r="U44" s="5"/>
      <c r="V44" s="5"/>
      <c r="W44" s="5"/>
      <c r="X44" s="5"/>
      <c r="Y44" s="5"/>
      <c r="Z44" s="5"/>
    </row>
    <row r="45" customFormat="false" ht="24" hidden="false" customHeight="true" outlineLevel="0" collapsed="false">
      <c r="A45" s="6" t="n">
        <v>97</v>
      </c>
      <c r="B45" s="6"/>
      <c r="C45" s="172" t="s">
        <v>688</v>
      </c>
      <c r="D45" s="8" t="s">
        <v>689</v>
      </c>
      <c r="E45" s="8" t="s">
        <v>690</v>
      </c>
      <c r="F45" s="8" t="s">
        <v>17</v>
      </c>
      <c r="G45" s="10" t="s">
        <v>31</v>
      </c>
      <c r="H45" s="49" t="s">
        <v>123</v>
      </c>
      <c r="I45" s="8" t="s">
        <v>691</v>
      </c>
      <c r="J45" s="8" t="s">
        <v>20</v>
      </c>
      <c r="K45" s="8" t="s">
        <v>50</v>
      </c>
      <c r="L45" s="21"/>
      <c r="M45" s="11"/>
      <c r="N45" s="11"/>
      <c r="O45" s="12" t="s">
        <v>692</v>
      </c>
      <c r="P45" s="8" t="s">
        <v>693</v>
      </c>
      <c r="Q45" s="125" t="s">
        <v>694</v>
      </c>
      <c r="R45" s="125" t="s">
        <v>599</v>
      </c>
      <c r="S45" s="5"/>
      <c r="T45" s="5"/>
      <c r="U45" s="5"/>
      <c r="V45" s="5"/>
      <c r="W45" s="5"/>
      <c r="X45" s="5"/>
      <c r="Y45" s="5"/>
      <c r="Z45" s="5"/>
    </row>
    <row r="46" customFormat="false" ht="36" hidden="false" customHeight="true" outlineLevel="0" collapsed="false">
      <c r="A46" s="6"/>
      <c r="B46" s="6"/>
      <c r="C46" s="172" t="s">
        <v>695</v>
      </c>
      <c r="D46" s="8" t="s">
        <v>696</v>
      </c>
      <c r="E46" s="8" t="s">
        <v>697</v>
      </c>
      <c r="F46" s="8" t="s">
        <v>17</v>
      </c>
      <c r="G46" s="173" t="s">
        <v>122</v>
      </c>
      <c r="H46" s="49" t="s">
        <v>123</v>
      </c>
      <c r="I46" s="174" t="s">
        <v>698</v>
      </c>
      <c r="J46" s="8" t="s">
        <v>20</v>
      </c>
      <c r="K46" s="8"/>
      <c r="L46" s="21"/>
      <c r="M46" s="11"/>
      <c r="N46" s="11"/>
      <c r="O46" s="12"/>
      <c r="P46" s="8" t="s">
        <v>696</v>
      </c>
      <c r="Q46" s="125" t="s">
        <v>694</v>
      </c>
      <c r="R46" s="125" t="s">
        <v>599</v>
      </c>
      <c r="S46" s="5"/>
      <c r="T46" s="5"/>
      <c r="U46" s="5"/>
      <c r="V46" s="5"/>
      <c r="W46" s="5"/>
      <c r="X46" s="5"/>
      <c r="Y46" s="5"/>
      <c r="Z46" s="5"/>
    </row>
    <row r="47" customFormat="false" ht="15" hidden="false" customHeight="false" outlineLevel="0" collapsed="false">
      <c r="A47" s="6" t="n">
        <v>98</v>
      </c>
      <c r="B47" s="6" t="n">
        <v>11</v>
      </c>
      <c r="C47" s="8" t="s">
        <v>395</v>
      </c>
      <c r="D47" s="8" t="s">
        <v>699</v>
      </c>
      <c r="E47" s="8" t="s">
        <v>700</v>
      </c>
      <c r="F47" s="8" t="s">
        <v>17</v>
      </c>
      <c r="G47" s="10" t="s">
        <v>31</v>
      </c>
      <c r="H47" s="49" t="s">
        <v>123</v>
      </c>
      <c r="I47" s="174" t="s">
        <v>701</v>
      </c>
      <c r="J47" s="8" t="s">
        <v>20</v>
      </c>
      <c r="K47" s="8" t="s">
        <v>50</v>
      </c>
      <c r="L47" s="21"/>
      <c r="M47" s="11"/>
      <c r="N47" s="11"/>
      <c r="O47" s="12" t="s">
        <v>702</v>
      </c>
      <c r="P47" s="8" t="s">
        <v>703</v>
      </c>
      <c r="Q47" s="125" t="s">
        <v>694</v>
      </c>
      <c r="R47" s="125" t="s">
        <v>599</v>
      </c>
      <c r="S47" s="5"/>
      <c r="T47" s="5"/>
      <c r="U47" s="5"/>
      <c r="V47" s="5"/>
      <c r="W47" s="5"/>
      <c r="X47" s="5"/>
      <c r="Y47" s="5"/>
      <c r="Z47" s="5"/>
    </row>
    <row r="48" customFormat="false" ht="24" hidden="false" customHeight="true" outlineLevel="0" collapsed="false">
      <c r="A48" s="6" t="n">
        <v>100</v>
      </c>
      <c r="B48" s="6" t="n">
        <v>12</v>
      </c>
      <c r="C48" s="8" t="s">
        <v>400</v>
      </c>
      <c r="D48" s="8" t="s">
        <v>378</v>
      </c>
      <c r="E48" s="42" t="s">
        <v>704</v>
      </c>
      <c r="F48" s="8" t="s">
        <v>17</v>
      </c>
      <c r="G48" s="64" t="s">
        <v>61</v>
      </c>
      <c r="H48" s="49" t="s">
        <v>123</v>
      </c>
      <c r="I48" s="42" t="s">
        <v>701</v>
      </c>
      <c r="J48" s="8" t="s">
        <v>20</v>
      </c>
      <c r="K48" s="8" t="s">
        <v>50</v>
      </c>
      <c r="L48" s="21"/>
      <c r="M48" s="11"/>
      <c r="N48" s="11"/>
      <c r="O48" s="12"/>
      <c r="P48" s="175" t="s">
        <v>705</v>
      </c>
      <c r="Q48" s="125" t="s">
        <v>694</v>
      </c>
      <c r="R48" s="125" t="s">
        <v>599</v>
      </c>
      <c r="S48" s="5"/>
      <c r="T48" s="5"/>
      <c r="U48" s="5"/>
      <c r="V48" s="5"/>
      <c r="W48" s="5"/>
      <c r="X48" s="5"/>
      <c r="Y48" s="5"/>
      <c r="Z48" s="5"/>
    </row>
    <row r="49" customFormat="false" ht="15" hidden="false" customHeight="false" outlineLevel="0" collapsed="false">
      <c r="A49" s="6" t="n">
        <v>102</v>
      </c>
      <c r="B49" s="6" t="n">
        <v>7</v>
      </c>
      <c r="C49" s="8" t="s">
        <v>706</v>
      </c>
      <c r="D49" s="8" t="s">
        <v>404</v>
      </c>
      <c r="E49" s="8" t="s">
        <v>707</v>
      </c>
      <c r="F49" s="8" t="s">
        <v>17</v>
      </c>
      <c r="G49" s="10" t="s">
        <v>31</v>
      </c>
      <c r="H49" s="49" t="s">
        <v>123</v>
      </c>
      <c r="I49" s="8" t="s">
        <v>708</v>
      </c>
      <c r="J49" s="8" t="s">
        <v>20</v>
      </c>
      <c r="K49" s="8" t="s">
        <v>50</v>
      </c>
      <c r="L49" s="21"/>
      <c r="M49" s="11"/>
      <c r="N49" s="11"/>
      <c r="O49" s="12" t="s">
        <v>709</v>
      </c>
      <c r="P49" s="139" t="s">
        <v>710</v>
      </c>
      <c r="Q49" s="125" t="s">
        <v>679</v>
      </c>
      <c r="R49" s="125" t="s">
        <v>599</v>
      </c>
      <c r="S49" s="5"/>
      <c r="T49" s="5"/>
      <c r="U49" s="5"/>
      <c r="V49" s="5"/>
      <c r="W49" s="5"/>
      <c r="X49" s="5"/>
      <c r="Y49" s="5"/>
      <c r="Z49" s="5"/>
    </row>
    <row r="50" customFormat="false" ht="15" hidden="false" customHeight="false" outlineLevel="0" collapsed="false">
      <c r="A50" s="6" t="n">
        <v>104</v>
      </c>
      <c r="B50" s="6" t="n">
        <v>8</v>
      </c>
      <c r="C50" s="8" t="s">
        <v>711</v>
      </c>
      <c r="D50" s="8" t="s">
        <v>410</v>
      </c>
      <c r="E50" s="8" t="s">
        <v>712</v>
      </c>
      <c r="F50" s="8" t="s">
        <v>17</v>
      </c>
      <c r="G50" s="10" t="s">
        <v>31</v>
      </c>
      <c r="H50" s="49" t="s">
        <v>123</v>
      </c>
      <c r="I50" s="8" t="s">
        <v>405</v>
      </c>
      <c r="J50" s="8" t="s">
        <v>20</v>
      </c>
      <c r="K50" s="8" t="s">
        <v>50</v>
      </c>
      <c r="L50" s="21"/>
      <c r="M50" s="11"/>
      <c r="N50" s="11"/>
      <c r="O50" s="12"/>
      <c r="P50" s="8" t="s">
        <v>713</v>
      </c>
      <c r="Q50" s="125" t="s">
        <v>679</v>
      </c>
      <c r="R50" s="125" t="s">
        <v>599</v>
      </c>
      <c r="S50" s="5"/>
      <c r="T50" s="5"/>
      <c r="U50" s="5"/>
      <c r="V50" s="5"/>
      <c r="W50" s="5"/>
      <c r="X50" s="5"/>
      <c r="Y50" s="5"/>
      <c r="Z50" s="5"/>
    </row>
    <row r="51" customFormat="false" ht="36" hidden="false" customHeight="true" outlineLevel="0" collapsed="false">
      <c r="A51" s="162"/>
      <c r="B51" s="162"/>
      <c r="C51" s="176" t="s">
        <v>714</v>
      </c>
      <c r="D51" s="163" t="s">
        <v>715</v>
      </c>
      <c r="E51" s="163" t="s">
        <v>716</v>
      </c>
      <c r="F51" s="163" t="s">
        <v>17</v>
      </c>
      <c r="G51" s="177" t="s">
        <v>122</v>
      </c>
      <c r="H51" s="165" t="s">
        <v>123</v>
      </c>
      <c r="I51" s="178" t="s">
        <v>717</v>
      </c>
      <c r="J51" s="163" t="s">
        <v>20</v>
      </c>
      <c r="K51" s="163"/>
      <c r="L51" s="166"/>
      <c r="M51" s="167"/>
      <c r="N51" s="167"/>
      <c r="O51" s="168"/>
      <c r="P51" s="163" t="s">
        <v>718</v>
      </c>
      <c r="Q51" s="169" t="s">
        <v>679</v>
      </c>
      <c r="R51" s="125" t="s">
        <v>599</v>
      </c>
      <c r="S51" s="116"/>
      <c r="T51" s="116"/>
      <c r="U51" s="116"/>
      <c r="V51" s="116"/>
      <c r="W51" s="116"/>
      <c r="X51" s="116"/>
      <c r="Y51" s="116"/>
      <c r="Z51" s="116"/>
    </row>
    <row r="52" customFormat="false" ht="15" hidden="false" customHeight="false" outlineLevel="0" collapsed="false">
      <c r="A52" s="156" t="n">
        <v>116</v>
      </c>
      <c r="B52" s="179"/>
      <c r="C52" s="180" t="s">
        <v>414</v>
      </c>
      <c r="D52" s="180" t="s">
        <v>415</v>
      </c>
      <c r="E52" s="180"/>
      <c r="F52" s="42" t="s">
        <v>17</v>
      </c>
      <c r="G52" s="180" t="s">
        <v>31</v>
      </c>
      <c r="H52" s="181" t="s">
        <v>416</v>
      </c>
      <c r="I52" s="182" t="s">
        <v>417</v>
      </c>
      <c r="J52" s="159"/>
      <c r="K52" s="180" t="s">
        <v>33</v>
      </c>
      <c r="L52" s="159"/>
      <c r="M52" s="160"/>
      <c r="N52" s="160"/>
      <c r="O52" s="142" t="s">
        <v>719</v>
      </c>
      <c r="P52" s="125"/>
      <c r="Q52" s="5"/>
      <c r="R52" s="5"/>
      <c r="S52" s="5"/>
      <c r="T52" s="5"/>
      <c r="U52" s="5"/>
      <c r="V52" s="5"/>
      <c r="W52" s="5"/>
      <c r="X52" s="5"/>
      <c r="Y52" s="5"/>
      <c r="Z52" s="5"/>
    </row>
    <row r="53" customFormat="false" ht="15" hidden="false" customHeight="false" outlineLevel="0" collapsed="false">
      <c r="A53" s="6" t="n">
        <v>117</v>
      </c>
      <c r="B53" s="80"/>
      <c r="C53" s="10" t="s">
        <v>720</v>
      </c>
      <c r="D53" s="10" t="s">
        <v>419</v>
      </c>
      <c r="E53" s="10" t="s">
        <v>721</v>
      </c>
      <c r="F53" s="8" t="s">
        <v>17</v>
      </c>
      <c r="G53" s="10" t="s">
        <v>31</v>
      </c>
      <c r="H53" s="81" t="s">
        <v>416</v>
      </c>
      <c r="I53" s="141" t="s">
        <v>417</v>
      </c>
      <c r="J53" s="21" t="s">
        <v>20</v>
      </c>
      <c r="K53" s="10" t="s">
        <v>722</v>
      </c>
      <c r="L53" s="21"/>
      <c r="M53" s="11"/>
      <c r="N53" s="11"/>
      <c r="O53" s="142" t="s">
        <v>723</v>
      </c>
      <c r="P53" s="125" t="s">
        <v>724</v>
      </c>
      <c r="Q53" s="125" t="s">
        <v>725</v>
      </c>
      <c r="R53" s="5"/>
      <c r="S53" s="5"/>
      <c r="T53" s="5"/>
      <c r="U53" s="5"/>
      <c r="V53" s="5"/>
      <c r="W53" s="5"/>
      <c r="X53" s="5"/>
      <c r="Y53" s="5"/>
      <c r="Z53" s="5"/>
    </row>
    <row r="54" customFormat="false" ht="15" hidden="false" customHeight="false" outlineLevel="0" collapsed="false">
      <c r="A54" s="6" t="n">
        <v>118</v>
      </c>
      <c r="B54" s="80"/>
      <c r="C54" s="82" t="s">
        <v>420</v>
      </c>
      <c r="D54" s="82" t="s">
        <v>421</v>
      </c>
      <c r="E54" s="82"/>
      <c r="F54" s="8" t="s">
        <v>17</v>
      </c>
      <c r="G54" s="10" t="s">
        <v>31</v>
      </c>
      <c r="H54" s="81" t="s">
        <v>416</v>
      </c>
      <c r="I54" s="141" t="s">
        <v>422</v>
      </c>
      <c r="J54" s="21" t="s">
        <v>20</v>
      </c>
      <c r="K54" s="10" t="s">
        <v>722</v>
      </c>
      <c r="L54" s="21"/>
      <c r="M54" s="11"/>
      <c r="N54" s="11"/>
      <c r="O54" s="142" t="s">
        <v>726</v>
      </c>
      <c r="P54" s="125" t="s">
        <v>727</v>
      </c>
      <c r="Q54" s="125" t="s">
        <v>725</v>
      </c>
      <c r="R54" s="5"/>
      <c r="S54" s="5"/>
      <c r="T54" s="5"/>
      <c r="U54" s="5"/>
      <c r="V54" s="5"/>
      <c r="W54" s="5"/>
      <c r="X54" s="5"/>
      <c r="Y54" s="5"/>
      <c r="Z54" s="5"/>
    </row>
    <row r="55" customFormat="false" ht="36" hidden="false" customHeight="true" outlineLevel="0" collapsed="false">
      <c r="A55" s="6" t="n">
        <v>120</v>
      </c>
      <c r="B55" s="88" t="n">
        <v>20010</v>
      </c>
      <c r="C55" s="89" t="s">
        <v>728</v>
      </c>
      <c r="D55" s="89" t="s">
        <v>428</v>
      </c>
      <c r="E55" s="89" t="s">
        <v>729</v>
      </c>
      <c r="F55" s="91" t="s">
        <v>17</v>
      </c>
      <c r="G55" s="10" t="s">
        <v>31</v>
      </c>
      <c r="H55" s="81" t="s">
        <v>416</v>
      </c>
      <c r="I55" s="92" t="s">
        <v>429</v>
      </c>
      <c r="J55" s="105" t="s">
        <v>20</v>
      </c>
      <c r="K55" s="8" t="s">
        <v>149</v>
      </c>
      <c r="L55" s="21"/>
      <c r="M55" s="11"/>
      <c r="N55" s="11"/>
      <c r="O55" s="155" t="s">
        <v>730</v>
      </c>
      <c r="P55" s="183" t="s">
        <v>731</v>
      </c>
      <c r="Q55" s="125" t="s">
        <v>725</v>
      </c>
      <c r="R55" s="5"/>
      <c r="S55" s="5"/>
      <c r="T55" s="5"/>
      <c r="U55" s="5"/>
      <c r="V55" s="5"/>
      <c r="W55" s="5"/>
      <c r="X55" s="5"/>
      <c r="Y55" s="5"/>
      <c r="Z55" s="5"/>
    </row>
    <row r="56" customFormat="false" ht="24" hidden="false" customHeight="true" outlineLevel="0" collapsed="false">
      <c r="A56" s="6" t="n">
        <v>123</v>
      </c>
      <c r="B56" s="93" t="n">
        <v>20017</v>
      </c>
      <c r="C56" s="184" t="s">
        <v>732</v>
      </c>
      <c r="D56" s="89" t="s">
        <v>438</v>
      </c>
      <c r="E56" s="89" t="s">
        <v>733</v>
      </c>
      <c r="F56" s="91" t="s">
        <v>17</v>
      </c>
      <c r="G56" s="10" t="s">
        <v>31</v>
      </c>
      <c r="H56" s="81" t="s">
        <v>416</v>
      </c>
      <c r="I56" s="92" t="s">
        <v>433</v>
      </c>
      <c r="J56" s="91" t="s">
        <v>20</v>
      </c>
      <c r="K56" s="8" t="s">
        <v>43</v>
      </c>
      <c r="L56" s="21"/>
      <c r="M56" s="11"/>
      <c r="N56" s="11"/>
      <c r="O56" s="95"/>
      <c r="P56" s="125" t="s">
        <v>734</v>
      </c>
      <c r="Q56" s="125" t="s">
        <v>725</v>
      </c>
      <c r="R56" s="5"/>
      <c r="S56" s="5"/>
      <c r="T56" s="5"/>
      <c r="U56" s="5"/>
      <c r="V56" s="5"/>
      <c r="W56" s="5"/>
      <c r="X56" s="5"/>
      <c r="Y56" s="5"/>
      <c r="Z56" s="5"/>
    </row>
    <row r="57" customFormat="false" ht="24" hidden="false" customHeight="true" outlineLevel="0" collapsed="false">
      <c r="A57" s="6" t="n">
        <v>124</v>
      </c>
      <c r="B57" s="93" t="n">
        <v>20018</v>
      </c>
      <c r="C57" s="185" t="s">
        <v>735</v>
      </c>
      <c r="D57" s="89" t="s">
        <v>440</v>
      </c>
      <c r="E57" s="89" t="s">
        <v>736</v>
      </c>
      <c r="F57" s="91" t="s">
        <v>17</v>
      </c>
      <c r="G57" s="10" t="s">
        <v>31</v>
      </c>
      <c r="H57" s="81" t="s">
        <v>416</v>
      </c>
      <c r="I57" s="92" t="s">
        <v>433</v>
      </c>
      <c r="J57" s="91" t="s">
        <v>20</v>
      </c>
      <c r="K57" s="8" t="s">
        <v>43</v>
      </c>
      <c r="L57" s="21"/>
      <c r="M57" s="11"/>
      <c r="N57" s="11"/>
      <c r="O57" s="12"/>
      <c r="P57" s="125" t="s">
        <v>737</v>
      </c>
      <c r="Q57" s="125" t="s">
        <v>725</v>
      </c>
      <c r="R57" s="5"/>
      <c r="S57" s="5"/>
      <c r="T57" s="5"/>
      <c r="U57" s="5"/>
      <c r="V57" s="5"/>
      <c r="W57" s="5"/>
      <c r="X57" s="5"/>
      <c r="Y57" s="5"/>
      <c r="Z57" s="5"/>
    </row>
    <row r="58" customFormat="false" ht="15" hidden="false" customHeight="false" outlineLevel="0" collapsed="false">
      <c r="A58" s="6" t="n">
        <v>125</v>
      </c>
      <c r="B58" s="88" t="n">
        <v>20016</v>
      </c>
      <c r="C58" s="89" t="s">
        <v>441</v>
      </c>
      <c r="D58" s="89" t="s">
        <v>442</v>
      </c>
      <c r="E58" s="89" t="s">
        <v>738</v>
      </c>
      <c r="F58" s="91" t="s">
        <v>17</v>
      </c>
      <c r="G58" s="10" t="s">
        <v>31</v>
      </c>
      <c r="H58" s="81" t="s">
        <v>416</v>
      </c>
      <c r="I58" s="92" t="s">
        <v>443</v>
      </c>
      <c r="J58" s="91" t="s">
        <v>20</v>
      </c>
      <c r="K58" s="8" t="s">
        <v>43</v>
      </c>
      <c r="L58" s="21"/>
      <c r="M58" s="11"/>
      <c r="N58" s="11"/>
      <c r="O58" s="149" t="s">
        <v>739</v>
      </c>
      <c r="P58" s="186" t="s">
        <v>740</v>
      </c>
      <c r="Q58" s="125" t="s">
        <v>725</v>
      </c>
      <c r="R58" s="5"/>
      <c r="S58" s="5"/>
      <c r="T58" s="5"/>
      <c r="U58" s="5"/>
      <c r="V58" s="5"/>
      <c r="W58" s="5"/>
      <c r="X58" s="5"/>
      <c r="Y58" s="5"/>
      <c r="Z58" s="5"/>
    </row>
    <row r="59" customFormat="false" ht="24" hidden="false" customHeight="true" outlineLevel="0" collapsed="false">
      <c r="A59" s="6" t="n">
        <v>127</v>
      </c>
      <c r="B59" s="88" t="n">
        <v>20008</v>
      </c>
      <c r="C59" s="89" t="s">
        <v>446</v>
      </c>
      <c r="D59" s="89" t="s">
        <v>447</v>
      </c>
      <c r="E59" s="89"/>
      <c r="F59" s="91" t="s">
        <v>17</v>
      </c>
      <c r="G59" s="10" t="s">
        <v>31</v>
      </c>
      <c r="H59" s="81" t="s">
        <v>416</v>
      </c>
      <c r="I59" s="97"/>
      <c r="J59" s="91" t="s">
        <v>20</v>
      </c>
      <c r="K59" s="8" t="s">
        <v>43</v>
      </c>
      <c r="L59" s="21"/>
      <c r="M59" s="11"/>
      <c r="N59" s="11"/>
      <c r="O59" s="149" t="s">
        <v>741</v>
      </c>
      <c r="P59" s="5"/>
      <c r="Q59" s="125" t="s">
        <v>725</v>
      </c>
      <c r="R59" s="5"/>
      <c r="S59" s="5"/>
      <c r="T59" s="5"/>
      <c r="U59" s="5"/>
      <c r="V59" s="5"/>
      <c r="W59" s="5"/>
      <c r="X59" s="5"/>
      <c r="Y59" s="5"/>
      <c r="Z59" s="5"/>
    </row>
    <row r="60" customFormat="false" ht="24" hidden="false" customHeight="true" outlineLevel="0" collapsed="false">
      <c r="A60" s="6" t="n">
        <v>129</v>
      </c>
      <c r="B60" s="88" t="n">
        <v>20002</v>
      </c>
      <c r="C60" s="89" t="s">
        <v>742</v>
      </c>
      <c r="D60" s="89" t="s">
        <v>455</v>
      </c>
      <c r="E60" s="89" t="s">
        <v>743</v>
      </c>
      <c r="F60" s="91" t="s">
        <v>17</v>
      </c>
      <c r="G60" s="10" t="s">
        <v>31</v>
      </c>
      <c r="H60" s="98" t="s">
        <v>451</v>
      </c>
      <c r="I60" s="92" t="s">
        <v>452</v>
      </c>
      <c r="J60" s="91" t="s">
        <v>42</v>
      </c>
      <c r="K60" s="8" t="s">
        <v>50</v>
      </c>
      <c r="L60" s="21"/>
      <c r="M60" s="11"/>
      <c r="N60" s="11"/>
      <c r="O60" s="12"/>
      <c r="P60" s="187" t="s">
        <v>744</v>
      </c>
      <c r="Q60" s="125" t="s">
        <v>745</v>
      </c>
      <c r="R60" s="5"/>
      <c r="S60" s="5"/>
      <c r="T60" s="5"/>
      <c r="U60" s="5"/>
      <c r="V60" s="5"/>
      <c r="W60" s="5"/>
      <c r="X60" s="5"/>
      <c r="Y60" s="5"/>
      <c r="Z60" s="5"/>
    </row>
    <row r="61" customFormat="false" ht="24" hidden="false" customHeight="true" outlineLevel="0" collapsed="false">
      <c r="A61" s="6" t="n">
        <v>130</v>
      </c>
      <c r="B61" s="88" t="n">
        <v>20005</v>
      </c>
      <c r="C61" s="89" t="s">
        <v>746</v>
      </c>
      <c r="D61" s="89" t="s">
        <v>457</v>
      </c>
      <c r="E61" s="89" t="s">
        <v>747</v>
      </c>
      <c r="F61" s="91" t="s">
        <v>17</v>
      </c>
      <c r="G61" s="10" t="s">
        <v>31</v>
      </c>
      <c r="H61" s="98" t="s">
        <v>451</v>
      </c>
      <c r="I61" s="92" t="s">
        <v>458</v>
      </c>
      <c r="J61" s="91" t="s">
        <v>20</v>
      </c>
      <c r="K61" s="8" t="s">
        <v>102</v>
      </c>
      <c r="L61" s="21"/>
      <c r="M61" s="11"/>
      <c r="N61" s="11"/>
      <c r="O61" s="155" t="s">
        <v>748</v>
      </c>
      <c r="P61" s="5"/>
      <c r="Q61" s="125" t="s">
        <v>725</v>
      </c>
      <c r="R61" s="5"/>
      <c r="S61" s="5"/>
      <c r="T61" s="5"/>
      <c r="U61" s="5"/>
      <c r="V61" s="5"/>
      <c r="W61" s="5"/>
      <c r="X61" s="5"/>
      <c r="Y61" s="5"/>
      <c r="Z61" s="5"/>
    </row>
    <row r="62" customFormat="false" ht="36" hidden="false" customHeight="true" outlineLevel="0" collapsed="false">
      <c r="A62" s="6" t="n">
        <v>131</v>
      </c>
      <c r="B62" s="88" t="n">
        <v>20009</v>
      </c>
      <c r="C62" s="89" t="s">
        <v>749</v>
      </c>
      <c r="D62" s="89" t="s">
        <v>461</v>
      </c>
      <c r="E62" s="92" t="s">
        <v>750</v>
      </c>
      <c r="F62" s="91" t="s">
        <v>17</v>
      </c>
      <c r="G62" s="188" t="s">
        <v>31</v>
      </c>
      <c r="H62" s="98" t="s">
        <v>451</v>
      </c>
      <c r="I62" s="92" t="s">
        <v>462</v>
      </c>
      <c r="J62" s="91" t="s">
        <v>20</v>
      </c>
      <c r="K62" s="8" t="s">
        <v>43</v>
      </c>
      <c r="L62" s="21"/>
      <c r="M62" s="11"/>
      <c r="N62" s="11"/>
      <c r="O62" s="12" t="s">
        <v>751</v>
      </c>
      <c r="P62" s="125" t="s">
        <v>752</v>
      </c>
      <c r="Q62" s="125" t="s">
        <v>611</v>
      </c>
      <c r="R62" s="125" t="s">
        <v>599</v>
      </c>
      <c r="S62" s="5"/>
      <c r="T62" s="5"/>
      <c r="U62" s="5"/>
      <c r="V62" s="5"/>
      <c r="W62" s="5"/>
      <c r="X62" s="5"/>
      <c r="Y62" s="5"/>
      <c r="Z62" s="5"/>
    </row>
    <row r="63" customFormat="false" ht="24" hidden="false" customHeight="true" outlineLevel="0" collapsed="false">
      <c r="A63" s="6" t="n">
        <v>132</v>
      </c>
      <c r="B63" s="88" t="n">
        <v>20006</v>
      </c>
      <c r="C63" s="89" t="s">
        <v>753</v>
      </c>
      <c r="D63" s="89" t="s">
        <v>457</v>
      </c>
      <c r="E63" s="89" t="s">
        <v>754</v>
      </c>
      <c r="F63" s="91" t="s">
        <v>17</v>
      </c>
      <c r="G63" s="10" t="s">
        <v>31</v>
      </c>
      <c r="H63" s="98" t="s">
        <v>451</v>
      </c>
      <c r="I63" s="92" t="s">
        <v>464</v>
      </c>
      <c r="J63" s="91" t="s">
        <v>20</v>
      </c>
      <c r="K63" s="8" t="s">
        <v>102</v>
      </c>
      <c r="L63" s="21"/>
      <c r="M63" s="11"/>
      <c r="N63" s="11"/>
      <c r="O63" s="155" t="s">
        <v>755</v>
      </c>
      <c r="P63" s="5"/>
      <c r="Q63" s="125" t="s">
        <v>611</v>
      </c>
      <c r="R63" s="125" t="s">
        <v>599</v>
      </c>
      <c r="S63" s="5"/>
      <c r="T63" s="5"/>
      <c r="U63" s="5"/>
      <c r="V63" s="5"/>
      <c r="W63" s="5"/>
      <c r="X63" s="5"/>
      <c r="Y63" s="5"/>
      <c r="Z63" s="5"/>
    </row>
    <row r="64" customFormat="false" ht="36" hidden="false" customHeight="true" outlineLevel="0" collapsed="false">
      <c r="A64" s="6" t="n">
        <v>133</v>
      </c>
      <c r="B64" s="88" t="n">
        <v>20014</v>
      </c>
      <c r="C64" s="89" t="s">
        <v>756</v>
      </c>
      <c r="D64" s="89" t="s">
        <v>467</v>
      </c>
      <c r="E64" s="89"/>
      <c r="F64" s="91" t="s">
        <v>17</v>
      </c>
      <c r="G64" s="10" t="s">
        <v>31</v>
      </c>
      <c r="H64" s="81" t="s">
        <v>468</v>
      </c>
      <c r="I64" s="92" t="s">
        <v>757</v>
      </c>
      <c r="J64" s="105" t="s">
        <v>20</v>
      </c>
      <c r="K64" s="8" t="s">
        <v>149</v>
      </c>
      <c r="L64" s="8" t="s">
        <v>470</v>
      </c>
      <c r="M64" s="11"/>
      <c r="N64" s="11"/>
      <c r="O64" s="189" t="s">
        <v>758</v>
      </c>
      <c r="P64" s="125" t="s">
        <v>759</v>
      </c>
      <c r="Q64" s="125" t="s">
        <v>725</v>
      </c>
      <c r="R64" s="5"/>
      <c r="S64" s="5"/>
      <c r="T64" s="5"/>
      <c r="U64" s="5"/>
      <c r="V64" s="5"/>
      <c r="W64" s="5"/>
      <c r="X64" s="5"/>
      <c r="Y64" s="5"/>
      <c r="Z64" s="5"/>
    </row>
    <row r="65" customFormat="false" ht="24" hidden="false" customHeight="true" outlineLevel="0" collapsed="false">
      <c r="A65" s="6" t="n">
        <v>136</v>
      </c>
      <c r="B65" s="88" t="n">
        <v>10002</v>
      </c>
      <c r="C65" s="89" t="s">
        <v>760</v>
      </c>
      <c r="D65" s="89" t="s">
        <v>478</v>
      </c>
      <c r="E65" s="89" t="s">
        <v>761</v>
      </c>
      <c r="F65" s="91" t="s">
        <v>17</v>
      </c>
      <c r="G65" s="10" t="s">
        <v>31</v>
      </c>
      <c r="H65" s="108" t="s">
        <v>473</v>
      </c>
      <c r="I65" s="92" t="s">
        <v>479</v>
      </c>
      <c r="J65" s="91" t="s">
        <v>42</v>
      </c>
      <c r="K65" s="8" t="s">
        <v>33</v>
      </c>
      <c r="L65" s="21"/>
      <c r="M65" s="11"/>
      <c r="N65" s="11"/>
      <c r="O65" s="12"/>
      <c r="P65" s="5"/>
      <c r="Q65" s="125" t="s">
        <v>762</v>
      </c>
      <c r="R65" s="125" t="s">
        <v>592</v>
      </c>
      <c r="S65" s="5"/>
      <c r="T65" s="5"/>
      <c r="U65" s="5"/>
      <c r="V65" s="5"/>
      <c r="W65" s="5"/>
      <c r="X65" s="5"/>
      <c r="Y65" s="5"/>
      <c r="Z65" s="5"/>
    </row>
    <row r="66" customFormat="false" ht="15" hidden="false" customHeight="false" outlineLevel="0" collapsed="false">
      <c r="A66" s="60" t="n">
        <v>134</v>
      </c>
      <c r="B66" s="100"/>
      <c r="C66" s="101" t="s">
        <v>763</v>
      </c>
      <c r="D66" s="102" t="str">
        <f aca="false">HYPERLINK("http://terms.tdwg.org/wiki/dwc:class","Darwin Core Class Added.http://terms.tdwg.org/wiki/dwc:class")</f>
        <v>Darwin Core Class Added.http://terms.tdwg.org/wiki/dwc:class</v>
      </c>
      <c r="E66" s="103"/>
      <c r="F66" s="105" t="s">
        <v>17</v>
      </c>
      <c r="G66" s="173" t="s">
        <v>122</v>
      </c>
      <c r="H66" s="65" t="s">
        <v>473</v>
      </c>
      <c r="I66" s="106" t="s">
        <v>474</v>
      </c>
      <c r="J66" s="107"/>
      <c r="K66" s="65" t="s">
        <v>54</v>
      </c>
      <c r="L66" s="66"/>
      <c r="M66" s="67"/>
      <c r="N66" s="67"/>
      <c r="O66" s="69" t="s">
        <v>764</v>
      </c>
      <c r="P66" s="68"/>
      <c r="Q66" s="190" t="s">
        <v>762</v>
      </c>
      <c r="R66" s="125" t="s">
        <v>592</v>
      </c>
      <c r="S66" s="68"/>
      <c r="T66" s="68"/>
      <c r="U66" s="68"/>
      <c r="V66" s="68"/>
      <c r="W66" s="68"/>
      <c r="X66" s="68"/>
      <c r="Y66" s="68"/>
      <c r="Z66" s="68"/>
    </row>
    <row r="67" customFormat="false" ht="15" hidden="false" customHeight="false" outlineLevel="0" collapsed="false">
      <c r="A67" s="60" t="n">
        <v>135</v>
      </c>
      <c r="B67" s="100"/>
      <c r="C67" s="101" t="s">
        <v>765</v>
      </c>
      <c r="D67" s="101" t="s">
        <v>476</v>
      </c>
      <c r="E67" s="101"/>
      <c r="F67" s="105" t="s">
        <v>17</v>
      </c>
      <c r="G67" s="173" t="s">
        <v>122</v>
      </c>
      <c r="H67" s="65" t="s">
        <v>473</v>
      </c>
      <c r="I67" s="106" t="s">
        <v>474</v>
      </c>
      <c r="J67" s="107"/>
      <c r="K67" s="65" t="s">
        <v>54</v>
      </c>
      <c r="L67" s="66"/>
      <c r="M67" s="67"/>
      <c r="N67" s="67"/>
      <c r="O67" s="69" t="s">
        <v>764</v>
      </c>
      <c r="P67" s="68"/>
      <c r="Q67" s="190" t="s">
        <v>762</v>
      </c>
      <c r="R67" s="125" t="s">
        <v>592</v>
      </c>
      <c r="S67" s="68"/>
      <c r="T67" s="68"/>
      <c r="U67" s="68"/>
      <c r="V67" s="68"/>
      <c r="W67" s="68"/>
      <c r="X67" s="68"/>
      <c r="Y67" s="68"/>
      <c r="Z67" s="68"/>
    </row>
    <row r="68" customFormat="false" ht="15" hidden="false" customHeight="false" outlineLevel="0" collapsed="false">
      <c r="A68" s="60" t="n">
        <v>137</v>
      </c>
      <c r="B68" s="100"/>
      <c r="C68" s="101" t="s">
        <v>766</v>
      </c>
      <c r="D68" s="102" t="str">
        <f aca="false">HYPERLINK("http://terms.tdwg.org/wiki/dwc:kingdom","Darwin Core Kingdom Added.http://terms.tdwg.org/wiki/dwc:kingdom")</f>
        <v>Darwin Core Kingdom Added.http://terms.tdwg.org/wiki/dwc:kingdom</v>
      </c>
      <c r="E68" s="103"/>
      <c r="F68" s="105" t="s">
        <v>17</v>
      </c>
      <c r="G68" s="173" t="s">
        <v>122</v>
      </c>
      <c r="H68" s="65" t="s">
        <v>473</v>
      </c>
      <c r="I68" s="106" t="s">
        <v>479</v>
      </c>
      <c r="J68" s="107"/>
      <c r="K68" s="65" t="s">
        <v>54</v>
      </c>
      <c r="L68" s="66"/>
      <c r="M68" s="67"/>
      <c r="N68" s="67"/>
      <c r="O68" s="69" t="s">
        <v>764</v>
      </c>
      <c r="P68" s="5"/>
      <c r="Q68" s="125" t="s">
        <v>762</v>
      </c>
      <c r="R68" s="125" t="s">
        <v>592</v>
      </c>
      <c r="S68" s="68"/>
      <c r="T68" s="68"/>
      <c r="U68" s="68"/>
      <c r="V68" s="68"/>
      <c r="W68" s="68"/>
      <c r="X68" s="68"/>
      <c r="Y68" s="68"/>
      <c r="Z68" s="68"/>
    </row>
    <row r="69" customFormat="false" ht="15" hidden="false" customHeight="false" outlineLevel="0" collapsed="false">
      <c r="A69" s="60" t="n">
        <v>138</v>
      </c>
      <c r="B69" s="100"/>
      <c r="C69" s="101" t="s">
        <v>767</v>
      </c>
      <c r="D69" s="101" t="s">
        <v>482</v>
      </c>
      <c r="E69" s="101"/>
      <c r="F69" s="105" t="s">
        <v>17</v>
      </c>
      <c r="G69" s="173" t="s">
        <v>122</v>
      </c>
      <c r="H69" s="65" t="s">
        <v>473</v>
      </c>
      <c r="I69" s="106" t="s">
        <v>479</v>
      </c>
      <c r="J69" s="107"/>
      <c r="K69" s="65" t="s">
        <v>54</v>
      </c>
      <c r="L69" s="66"/>
      <c r="M69" s="67"/>
      <c r="N69" s="67"/>
      <c r="O69" s="69" t="s">
        <v>764</v>
      </c>
      <c r="P69" s="5"/>
      <c r="Q69" s="125" t="s">
        <v>762</v>
      </c>
      <c r="R69" s="125" t="s">
        <v>592</v>
      </c>
      <c r="S69" s="68"/>
      <c r="T69" s="68"/>
      <c r="U69" s="68"/>
      <c r="V69" s="68"/>
      <c r="W69" s="68"/>
      <c r="X69" s="68"/>
      <c r="Y69" s="68"/>
      <c r="Z69" s="68"/>
    </row>
    <row r="70" customFormat="false" ht="15" hidden="false" customHeight="false" outlineLevel="0" collapsed="false">
      <c r="A70" s="60" t="n">
        <v>139</v>
      </c>
      <c r="B70" s="100"/>
      <c r="C70" s="101" t="s">
        <v>768</v>
      </c>
      <c r="D70" s="102" t="str">
        <f aca="false">HYPERLINK("http://terms.tdwg.org/wiki/dwc:order","Darwin Core Order Added.http://terms.tdwg.org/wiki/dwc:order")</f>
        <v>Darwin Core Order Added.http://terms.tdwg.org/wiki/dwc:order</v>
      </c>
      <c r="E70" s="103"/>
      <c r="F70" s="105" t="s">
        <v>17</v>
      </c>
      <c r="G70" s="173" t="s">
        <v>122</v>
      </c>
      <c r="H70" s="65" t="s">
        <v>473</v>
      </c>
      <c r="I70" s="106" t="s">
        <v>484</v>
      </c>
      <c r="J70" s="107"/>
      <c r="K70" s="65" t="s">
        <v>54</v>
      </c>
      <c r="L70" s="66"/>
      <c r="M70" s="67"/>
      <c r="N70" s="67"/>
      <c r="O70" s="69" t="s">
        <v>764</v>
      </c>
      <c r="P70" s="5"/>
      <c r="Q70" s="125" t="s">
        <v>762</v>
      </c>
      <c r="R70" s="125" t="s">
        <v>592</v>
      </c>
      <c r="S70" s="68"/>
      <c r="T70" s="68"/>
      <c r="U70" s="68"/>
      <c r="V70" s="68"/>
      <c r="W70" s="68"/>
      <c r="X70" s="68"/>
      <c r="Y70" s="68"/>
      <c r="Z70" s="68"/>
    </row>
    <row r="71" customFormat="false" ht="15" hidden="false" customHeight="false" outlineLevel="0" collapsed="false">
      <c r="A71" s="60" t="n">
        <v>140</v>
      </c>
      <c r="B71" s="100"/>
      <c r="C71" s="101" t="s">
        <v>769</v>
      </c>
      <c r="D71" s="101" t="s">
        <v>486</v>
      </c>
      <c r="E71" s="101"/>
      <c r="F71" s="105" t="s">
        <v>17</v>
      </c>
      <c r="G71" s="173" t="s">
        <v>122</v>
      </c>
      <c r="H71" s="65" t="s">
        <v>473</v>
      </c>
      <c r="I71" s="106" t="s">
        <v>484</v>
      </c>
      <c r="J71" s="107"/>
      <c r="K71" s="65" t="s">
        <v>54</v>
      </c>
      <c r="L71" s="66"/>
      <c r="M71" s="67"/>
      <c r="N71" s="67"/>
      <c r="O71" s="69" t="s">
        <v>764</v>
      </c>
      <c r="P71" s="5"/>
      <c r="Q71" s="125" t="s">
        <v>762</v>
      </c>
      <c r="R71" s="125" t="s">
        <v>592</v>
      </c>
      <c r="S71" s="68"/>
      <c r="T71" s="68"/>
      <c r="U71" s="68"/>
      <c r="V71" s="68"/>
      <c r="W71" s="68"/>
      <c r="X71" s="68"/>
      <c r="Y71" s="68"/>
      <c r="Z71" s="68"/>
    </row>
    <row r="72" customFormat="false" ht="15" hidden="false" customHeight="false" outlineLevel="0" collapsed="false">
      <c r="A72" s="60" t="n">
        <v>141</v>
      </c>
      <c r="B72" s="100"/>
      <c r="C72" s="101" t="s">
        <v>770</v>
      </c>
      <c r="D72" s="102" t="str">
        <f aca="false">HYPERLINK("http://terms.tdwg.org/wiki/dwc:phylum","Darwin Core Phylum Added.http://terms.tdwg.org/wiki/dwc:phylum")</f>
        <v>Darwin Core Phylum Added.http://terms.tdwg.org/wiki/dwc:phylum</v>
      </c>
      <c r="E72" s="103"/>
      <c r="F72" s="105" t="s">
        <v>17</v>
      </c>
      <c r="G72" s="173" t="s">
        <v>122</v>
      </c>
      <c r="H72" s="65" t="s">
        <v>473</v>
      </c>
      <c r="I72" s="106" t="s">
        <v>488</v>
      </c>
      <c r="J72" s="107"/>
      <c r="K72" s="65" t="s">
        <v>54</v>
      </c>
      <c r="L72" s="66"/>
      <c r="M72" s="67"/>
      <c r="N72" s="67"/>
      <c r="O72" s="69" t="s">
        <v>764</v>
      </c>
      <c r="P72" s="5"/>
      <c r="Q72" s="125" t="s">
        <v>762</v>
      </c>
      <c r="R72" s="125" t="s">
        <v>592</v>
      </c>
      <c r="S72" s="68"/>
      <c r="T72" s="68"/>
      <c r="U72" s="68"/>
      <c r="V72" s="68"/>
      <c r="W72" s="68"/>
      <c r="X72" s="68"/>
      <c r="Y72" s="68"/>
      <c r="Z72" s="68"/>
    </row>
    <row r="73" customFormat="false" ht="15" hidden="false" customHeight="false" outlineLevel="0" collapsed="false">
      <c r="A73" s="60" t="n">
        <v>142</v>
      </c>
      <c r="B73" s="100"/>
      <c r="C73" s="101" t="s">
        <v>771</v>
      </c>
      <c r="D73" s="101" t="s">
        <v>490</v>
      </c>
      <c r="E73" s="101"/>
      <c r="F73" s="105" t="s">
        <v>17</v>
      </c>
      <c r="G73" s="173" t="s">
        <v>122</v>
      </c>
      <c r="H73" s="65" t="s">
        <v>473</v>
      </c>
      <c r="I73" s="106" t="s">
        <v>488</v>
      </c>
      <c r="J73" s="107"/>
      <c r="K73" s="65" t="s">
        <v>54</v>
      </c>
      <c r="L73" s="66"/>
      <c r="M73" s="67"/>
      <c r="N73" s="67"/>
      <c r="O73" s="69" t="s">
        <v>764</v>
      </c>
      <c r="P73" s="5"/>
      <c r="Q73" s="125" t="s">
        <v>762</v>
      </c>
      <c r="R73" s="125" t="s">
        <v>592</v>
      </c>
      <c r="S73" s="68"/>
      <c r="T73" s="68"/>
      <c r="U73" s="68"/>
      <c r="V73" s="68"/>
      <c r="W73" s="68"/>
      <c r="X73" s="68"/>
      <c r="Y73" s="68"/>
      <c r="Z73" s="68"/>
    </row>
    <row r="74" customFormat="false" ht="24" hidden="false" customHeight="true" outlineLevel="0" collapsed="false">
      <c r="A74" s="6" t="n">
        <v>143</v>
      </c>
      <c r="B74" s="88" t="n">
        <v>10001</v>
      </c>
      <c r="C74" s="89" t="s">
        <v>772</v>
      </c>
      <c r="D74" s="89" t="s">
        <v>492</v>
      </c>
      <c r="E74" s="89" t="s">
        <v>773</v>
      </c>
      <c r="F74" s="91" t="s">
        <v>17</v>
      </c>
      <c r="G74" s="10" t="s">
        <v>31</v>
      </c>
      <c r="H74" s="108" t="s">
        <v>473</v>
      </c>
      <c r="I74" s="92" t="s">
        <v>493</v>
      </c>
      <c r="J74" s="91" t="s">
        <v>42</v>
      </c>
      <c r="K74" s="8" t="s">
        <v>774</v>
      </c>
      <c r="L74" s="21"/>
      <c r="M74" s="11"/>
      <c r="N74" s="11"/>
      <c r="O74" s="142" t="s">
        <v>775</v>
      </c>
      <c r="P74" s="5"/>
      <c r="Q74" s="125" t="s">
        <v>776</v>
      </c>
      <c r="R74" s="125" t="s">
        <v>592</v>
      </c>
      <c r="S74" s="5"/>
      <c r="T74" s="5"/>
      <c r="U74" s="5"/>
      <c r="V74" s="5"/>
      <c r="W74" s="5"/>
      <c r="X74" s="5"/>
      <c r="Y74" s="5"/>
      <c r="Z74" s="5"/>
    </row>
    <row r="75" customFormat="false" ht="15" hidden="false" customHeight="false" outlineLevel="0" collapsed="false">
      <c r="A75" s="6" t="n">
        <v>144</v>
      </c>
      <c r="B75" s="88" t="n">
        <v>10004</v>
      </c>
      <c r="C75" s="89" t="s">
        <v>777</v>
      </c>
      <c r="D75" s="89" t="s">
        <v>495</v>
      </c>
      <c r="E75" s="89" t="s">
        <v>778</v>
      </c>
      <c r="F75" s="91" t="s">
        <v>17</v>
      </c>
      <c r="G75" s="10" t="s">
        <v>31</v>
      </c>
      <c r="H75" s="108" t="s">
        <v>473</v>
      </c>
      <c r="I75" s="92" t="s">
        <v>493</v>
      </c>
      <c r="J75" s="191" t="s">
        <v>20</v>
      </c>
      <c r="K75" s="8" t="s">
        <v>43</v>
      </c>
      <c r="L75" s="21"/>
      <c r="M75" s="11"/>
      <c r="N75" s="11"/>
      <c r="O75" s="192" t="s">
        <v>779</v>
      </c>
      <c r="P75" s="89" t="s">
        <v>495</v>
      </c>
      <c r="Q75" s="125" t="s">
        <v>776</v>
      </c>
      <c r="R75" s="125" t="s">
        <v>592</v>
      </c>
      <c r="S75" s="5"/>
      <c r="T75" s="5"/>
      <c r="U75" s="5"/>
      <c r="V75" s="5"/>
      <c r="W75" s="5"/>
      <c r="X75" s="5"/>
      <c r="Y75" s="5"/>
      <c r="Z75" s="5"/>
    </row>
    <row r="76" customFormat="false" ht="24" hidden="false" customHeight="true" outlineLevel="0" collapsed="false">
      <c r="A76" s="6" t="n">
        <v>145</v>
      </c>
      <c r="B76" s="88" t="n">
        <v>10005</v>
      </c>
      <c r="C76" s="89" t="s">
        <v>497</v>
      </c>
      <c r="D76" s="89" t="s">
        <v>780</v>
      </c>
      <c r="E76" s="89" t="s">
        <v>781</v>
      </c>
      <c r="F76" s="91" t="s">
        <v>17</v>
      </c>
      <c r="G76" s="10" t="s">
        <v>31</v>
      </c>
      <c r="H76" s="108" t="s">
        <v>473</v>
      </c>
      <c r="I76" s="92" t="s">
        <v>493</v>
      </c>
      <c r="J76" s="191" t="s">
        <v>20</v>
      </c>
      <c r="K76" s="8" t="s">
        <v>43</v>
      </c>
      <c r="L76" s="21"/>
      <c r="M76" s="11"/>
      <c r="N76" s="11"/>
      <c r="O76" s="155" t="s">
        <v>782</v>
      </c>
      <c r="P76" s="89" t="s">
        <v>780</v>
      </c>
      <c r="Q76" s="125" t="s">
        <v>776</v>
      </c>
      <c r="R76" s="125" t="s">
        <v>592</v>
      </c>
      <c r="S76" s="5"/>
      <c r="T76" s="5"/>
      <c r="U76" s="5"/>
      <c r="V76" s="5"/>
      <c r="W76" s="5"/>
      <c r="X76" s="5"/>
      <c r="Y76" s="5"/>
      <c r="Z76" s="5"/>
    </row>
    <row r="77" customFormat="false" ht="24" hidden="false" customHeight="true" outlineLevel="0" collapsed="false">
      <c r="A77" s="6" t="n">
        <v>146</v>
      </c>
      <c r="B77" s="88"/>
      <c r="C77" s="193" t="s">
        <v>783</v>
      </c>
      <c r="D77" s="111" t="s">
        <v>500</v>
      </c>
      <c r="E77" s="111" t="s">
        <v>784</v>
      </c>
      <c r="F77" s="91" t="s">
        <v>17</v>
      </c>
      <c r="G77" s="64" t="s">
        <v>61</v>
      </c>
      <c r="H77" s="112" t="s">
        <v>473</v>
      </c>
      <c r="I77" s="113" t="s">
        <v>493</v>
      </c>
      <c r="J77" s="114" t="s">
        <v>20</v>
      </c>
      <c r="K77" s="10" t="s">
        <v>27</v>
      </c>
      <c r="L77" s="13"/>
      <c r="M77" s="11"/>
      <c r="N77" s="11"/>
      <c r="O77" s="155" t="s">
        <v>785</v>
      </c>
      <c r="P77" s="111" t="s">
        <v>786</v>
      </c>
      <c r="Q77" s="125" t="s">
        <v>776</v>
      </c>
      <c r="R77" s="125" t="s">
        <v>592</v>
      </c>
      <c r="S77" s="5"/>
      <c r="T77" s="5"/>
      <c r="U77" s="5"/>
      <c r="V77" s="5"/>
      <c r="W77" s="5"/>
      <c r="X77" s="5"/>
      <c r="Y77" s="5"/>
      <c r="Z77" s="5"/>
    </row>
    <row r="78" customFormat="false" ht="15" hidden="false" customHeight="false" outlineLevel="0" collapsed="false">
      <c r="A78" s="138" t="n">
        <v>147</v>
      </c>
      <c r="B78" s="194"/>
      <c r="C78" s="195" t="s">
        <v>787</v>
      </c>
      <c r="D78" s="195" t="s">
        <v>502</v>
      </c>
      <c r="E78" s="196" t="s">
        <v>788</v>
      </c>
      <c r="F78" s="197" t="s">
        <v>17</v>
      </c>
      <c r="G78" s="188" t="s">
        <v>122</v>
      </c>
      <c r="H78" s="188" t="s">
        <v>473</v>
      </c>
      <c r="I78" s="198" t="s">
        <v>789</v>
      </c>
      <c r="J78" s="199" t="s">
        <v>20</v>
      </c>
      <c r="K78" s="188" t="s">
        <v>54</v>
      </c>
      <c r="L78" s="200"/>
      <c r="M78" s="140"/>
      <c r="N78" s="140"/>
      <c r="O78" s="12" t="s">
        <v>790</v>
      </c>
      <c r="P78" s="195" t="s">
        <v>791</v>
      </c>
      <c r="Q78" s="125" t="s">
        <v>776</v>
      </c>
      <c r="R78" s="125" t="s">
        <v>592</v>
      </c>
      <c r="S78" s="5"/>
      <c r="T78" s="5"/>
      <c r="U78" s="5"/>
      <c r="V78" s="5"/>
      <c r="W78" s="5"/>
      <c r="X78" s="5"/>
      <c r="Y78" s="5"/>
      <c r="Z78" s="5"/>
    </row>
    <row r="79" customFormat="false" ht="24" hidden="false" customHeight="true" outlineLevel="0" collapsed="false">
      <c r="A79" s="6" t="n">
        <v>148</v>
      </c>
      <c r="B79" s="88" t="n">
        <v>10003</v>
      </c>
      <c r="C79" s="89" t="s">
        <v>792</v>
      </c>
      <c r="D79" s="89" t="s">
        <v>505</v>
      </c>
      <c r="E79" s="89" t="s">
        <v>793</v>
      </c>
      <c r="F79" s="91" t="s">
        <v>17</v>
      </c>
      <c r="G79" s="10" t="s">
        <v>31</v>
      </c>
      <c r="H79" s="108" t="s">
        <v>473</v>
      </c>
      <c r="I79" s="92" t="s">
        <v>506</v>
      </c>
      <c r="J79" s="91" t="s">
        <v>42</v>
      </c>
      <c r="K79" s="8" t="s">
        <v>794</v>
      </c>
      <c r="L79" s="21"/>
      <c r="M79" s="11"/>
      <c r="N79" s="11"/>
      <c r="O79" s="109" t="s">
        <v>507</v>
      </c>
      <c r="P79" s="201" t="s">
        <v>795</v>
      </c>
      <c r="Q79" s="125" t="s">
        <v>776</v>
      </c>
      <c r="R79" s="125" t="s">
        <v>592</v>
      </c>
      <c r="S79" s="5"/>
      <c r="T79" s="5"/>
      <c r="U79" s="5"/>
      <c r="V79" s="5"/>
      <c r="W79" s="5"/>
      <c r="X79" s="5"/>
      <c r="Y79" s="5"/>
      <c r="Z79" s="5"/>
    </row>
    <row r="80" customFormat="false" ht="15" hidden="false" customHeight="false" outlineLevel="0" collapsed="false">
      <c r="A80" s="6" t="n">
        <v>150</v>
      </c>
      <c r="B80" s="6" t="n">
        <v>10015</v>
      </c>
      <c r="C80" s="115" t="s">
        <v>796</v>
      </c>
      <c r="D80" s="115" t="s">
        <v>512</v>
      </c>
      <c r="E80" s="115" t="s">
        <v>797</v>
      </c>
      <c r="F80" s="8" t="s">
        <v>17</v>
      </c>
      <c r="G80" s="10" t="s">
        <v>31</v>
      </c>
      <c r="H80" s="108" t="s">
        <v>473</v>
      </c>
      <c r="I80" s="8" t="s">
        <v>798</v>
      </c>
      <c r="J80" s="202" t="s">
        <v>20</v>
      </c>
      <c r="K80" s="8" t="s">
        <v>774</v>
      </c>
      <c r="L80" s="21"/>
      <c r="M80" s="11"/>
      <c r="N80" s="11"/>
      <c r="O80" s="12"/>
      <c r="P80" s="10" t="s">
        <v>518</v>
      </c>
      <c r="Q80" s="125" t="s">
        <v>776</v>
      </c>
      <c r="R80" s="125" t="s">
        <v>592</v>
      </c>
      <c r="S80" s="5"/>
      <c r="T80" s="5"/>
      <c r="U80" s="5"/>
      <c r="V80" s="5"/>
      <c r="W80" s="5"/>
      <c r="X80" s="5"/>
      <c r="Y80" s="5"/>
      <c r="Z80" s="5"/>
    </row>
    <row r="81" customFormat="false" ht="15" hidden="false" customHeight="false" outlineLevel="0" collapsed="false">
      <c r="A81" s="5"/>
      <c r="B81" s="5"/>
      <c r="C81" s="5"/>
      <c r="D81" s="5"/>
      <c r="E81" s="5"/>
      <c r="F81" s="5"/>
      <c r="G81" s="5"/>
      <c r="H81" s="5"/>
      <c r="I81" s="5"/>
      <c r="J81" s="5"/>
      <c r="K81" s="5"/>
      <c r="L81" s="5"/>
      <c r="M81" s="5"/>
      <c r="N81" s="5"/>
      <c r="O81" s="12"/>
      <c r="P81" s="5"/>
      <c r="Q81" s="5"/>
      <c r="R81" s="5"/>
      <c r="S81" s="5"/>
      <c r="T81" s="5"/>
      <c r="U81" s="5"/>
      <c r="V81" s="5"/>
      <c r="W81" s="5"/>
      <c r="X81" s="5"/>
      <c r="Y81" s="5"/>
      <c r="Z81" s="5"/>
    </row>
    <row r="82" customFormat="false" ht="15" hidden="false" customHeight="false" outlineLevel="0" collapsed="false">
      <c r="A82" s="5"/>
      <c r="B82" s="5"/>
      <c r="C82" s="5"/>
      <c r="D82" s="5"/>
      <c r="E82" s="5"/>
      <c r="F82" s="5"/>
      <c r="G82" s="39"/>
      <c r="H82" s="5"/>
      <c r="I82" s="5"/>
      <c r="J82" s="5"/>
      <c r="K82" s="5"/>
      <c r="L82" s="5"/>
      <c r="M82" s="5"/>
      <c r="N82" s="5"/>
      <c r="O82" s="12"/>
      <c r="P82" s="5"/>
      <c r="Q82" s="5"/>
      <c r="R82" s="5"/>
      <c r="S82" s="5"/>
      <c r="T82" s="5"/>
      <c r="U82" s="5"/>
      <c r="V82" s="5"/>
      <c r="W82" s="5"/>
      <c r="X82" s="5"/>
      <c r="Y82" s="5"/>
      <c r="Z82" s="5"/>
    </row>
    <row r="83" customFormat="false" ht="15" hidden="false" customHeight="false" outlineLevel="0" collapsed="false">
      <c r="A83" s="5"/>
      <c r="B83" s="5"/>
      <c r="C83" s="5"/>
      <c r="D83" s="5"/>
      <c r="E83" s="5"/>
      <c r="F83" s="5"/>
      <c r="G83" s="39"/>
      <c r="H83" s="5"/>
      <c r="I83" s="5"/>
      <c r="J83" s="5"/>
      <c r="K83" s="5"/>
      <c r="L83" s="5"/>
      <c r="M83" s="5"/>
      <c r="N83" s="5"/>
      <c r="O83" s="12"/>
      <c r="P83" s="5"/>
      <c r="Q83" s="5"/>
      <c r="R83" s="5"/>
      <c r="S83" s="5"/>
      <c r="T83" s="5"/>
      <c r="U83" s="5"/>
      <c r="V83" s="5"/>
      <c r="W83" s="5"/>
      <c r="X83" s="5"/>
      <c r="Y83" s="5"/>
      <c r="Z83" s="5"/>
    </row>
    <row r="84" customFormat="false" ht="15" hidden="false" customHeight="false" outlineLevel="0" collapsed="false">
      <c r="A84" s="5"/>
      <c r="B84" s="5"/>
      <c r="C84" s="5"/>
      <c r="D84" s="5"/>
      <c r="E84" s="5"/>
      <c r="F84" s="5"/>
      <c r="G84" s="39"/>
      <c r="H84" s="5"/>
      <c r="I84" s="5"/>
      <c r="J84" s="5"/>
      <c r="K84" s="5"/>
      <c r="L84" s="5"/>
      <c r="M84" s="5"/>
      <c r="N84" s="5"/>
      <c r="O84" s="12"/>
      <c r="P84" s="5"/>
      <c r="Q84" s="5"/>
      <c r="R84" s="5"/>
      <c r="S84" s="5"/>
      <c r="T84" s="5"/>
      <c r="U84" s="5"/>
      <c r="V84" s="5"/>
      <c r="W84" s="5"/>
      <c r="X84" s="5"/>
      <c r="Y84" s="5"/>
      <c r="Z84" s="5"/>
    </row>
    <row r="85" customFormat="false" ht="15" hidden="false" customHeight="false" outlineLevel="0" collapsed="false">
      <c r="A85" s="5"/>
      <c r="B85" s="5"/>
      <c r="C85" s="5"/>
      <c r="D85" s="5"/>
      <c r="E85" s="5"/>
      <c r="F85" s="5"/>
      <c r="G85" s="39"/>
      <c r="H85" s="5"/>
      <c r="I85" s="5"/>
      <c r="J85" s="5"/>
      <c r="K85" s="5"/>
      <c r="L85" s="5"/>
      <c r="M85" s="5"/>
      <c r="N85" s="5"/>
      <c r="O85" s="12"/>
      <c r="P85" s="5"/>
      <c r="Q85" s="5"/>
      <c r="R85" s="5"/>
      <c r="S85" s="5"/>
      <c r="T85" s="5"/>
      <c r="U85" s="5"/>
      <c r="V85" s="5"/>
      <c r="W85" s="5"/>
      <c r="X85" s="5"/>
      <c r="Y85" s="5"/>
      <c r="Z85" s="5"/>
    </row>
    <row r="86" customFormat="false" ht="15" hidden="false" customHeight="false" outlineLevel="0" collapsed="false">
      <c r="A86" s="5"/>
      <c r="B86" s="5"/>
      <c r="C86" s="5"/>
      <c r="D86" s="5"/>
      <c r="E86" s="5"/>
      <c r="F86" s="5"/>
      <c r="G86" s="39"/>
      <c r="H86" s="5"/>
      <c r="I86" s="5"/>
      <c r="J86" s="5"/>
      <c r="K86" s="5"/>
      <c r="L86" s="5"/>
      <c r="M86" s="5"/>
      <c r="N86" s="5"/>
      <c r="O86" s="12"/>
      <c r="P86" s="5"/>
      <c r="Q86" s="5"/>
      <c r="R86" s="5"/>
      <c r="S86" s="5"/>
      <c r="T86" s="5"/>
      <c r="U86" s="5"/>
      <c r="V86" s="5"/>
      <c r="W86" s="5"/>
      <c r="X86" s="5"/>
      <c r="Y86" s="5"/>
      <c r="Z86" s="5"/>
    </row>
    <row r="87" customFormat="false" ht="15" hidden="false" customHeight="false" outlineLevel="0" collapsed="false">
      <c r="A87" s="5"/>
      <c r="B87" s="5"/>
      <c r="C87" s="5"/>
      <c r="D87" s="5"/>
      <c r="E87" s="5"/>
      <c r="F87" s="5"/>
      <c r="G87" s="39"/>
      <c r="H87" s="5"/>
      <c r="I87" s="5"/>
      <c r="J87" s="5"/>
      <c r="K87" s="5"/>
      <c r="L87" s="5"/>
      <c r="M87" s="5"/>
      <c r="N87" s="5"/>
      <c r="O87" s="12"/>
      <c r="P87" s="5"/>
      <c r="Q87" s="5"/>
      <c r="R87" s="5"/>
      <c r="S87" s="5"/>
      <c r="T87" s="5"/>
      <c r="U87" s="5"/>
      <c r="V87" s="5"/>
      <c r="W87" s="5"/>
      <c r="X87" s="5"/>
      <c r="Y87" s="5"/>
      <c r="Z87" s="5"/>
    </row>
    <row r="88" customFormat="false" ht="15" hidden="false" customHeight="false" outlineLevel="0" collapsed="false">
      <c r="A88" s="5"/>
      <c r="B88" s="5"/>
      <c r="C88" s="5"/>
      <c r="D88" s="5"/>
      <c r="E88" s="5"/>
      <c r="F88" s="5"/>
      <c r="G88" s="39"/>
      <c r="H88" s="116"/>
      <c r="I88" s="5"/>
      <c r="J88" s="5"/>
      <c r="K88" s="5"/>
      <c r="L88" s="5"/>
      <c r="M88" s="5"/>
      <c r="N88" s="5"/>
      <c r="O88" s="12"/>
      <c r="P88" s="5"/>
      <c r="Q88" s="5"/>
      <c r="R88" s="5"/>
      <c r="S88" s="5"/>
      <c r="T88" s="5"/>
      <c r="U88" s="5"/>
      <c r="V88" s="5"/>
      <c r="W88" s="5"/>
      <c r="X88" s="5"/>
      <c r="Y88" s="5"/>
      <c r="Z88"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R10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E2" activeCellId="0" sqref="E2"/>
    </sheetView>
  </sheetViews>
  <sheetFormatPr defaultRowHeight="15"/>
  <cols>
    <col collapsed="false" hidden="false" max="1" min="1" style="0" width="4.82186234817814"/>
    <col collapsed="false" hidden="false" max="2" min="2" style="0" width="6"/>
    <col collapsed="false" hidden="false" max="3" min="3" style="0" width="24.4251012145749"/>
    <col collapsed="false" hidden="false" max="4" min="4" style="0" width="39.5263157894737"/>
    <col collapsed="false" hidden="false" max="5" min="5" style="0" width="20.6720647773279"/>
    <col collapsed="false" hidden="false" max="6" min="6" style="0" width="10.497975708502"/>
    <col collapsed="false" hidden="false" max="7" min="7" style="0" width="11.1417004048583"/>
    <col collapsed="false" hidden="false" max="8" min="8" style="0" width="15.4251012145749"/>
    <col collapsed="false" hidden="false" max="9" min="9" style="0" width="12.2105263157895"/>
    <col collapsed="false" hidden="false" max="10" min="10" style="0" width="20.246963562753"/>
    <col collapsed="false" hidden="false" max="11" min="11" style="0" width="8.78542510121457"/>
    <col collapsed="false" hidden="false" max="12" min="12" style="0" width="7.71255060728745"/>
    <col collapsed="false" hidden="false" max="13" min="13" style="0" width="8.46153846153846"/>
    <col collapsed="false" hidden="true" max="16" min="14" style="0" width="0"/>
    <col collapsed="false" hidden="false" max="17" min="17" style="0" width="58.2712550607288"/>
    <col collapsed="false" hidden="false" max="1025" min="18" style="0" width="15.3198380566802"/>
  </cols>
  <sheetData>
    <row r="1" customFormat="false" ht="45" hidden="false" customHeight="true" outlineLevel="0" collapsed="false">
      <c r="A1" s="203" t="s">
        <v>0</v>
      </c>
      <c r="B1" s="204" t="s">
        <v>1</v>
      </c>
      <c r="C1" s="204" t="s">
        <v>2</v>
      </c>
      <c r="D1" s="205" t="s">
        <v>799</v>
      </c>
      <c r="E1" s="204" t="s">
        <v>4</v>
      </c>
      <c r="F1" s="206" t="s">
        <v>800</v>
      </c>
      <c r="G1" s="204" t="s">
        <v>7</v>
      </c>
      <c r="H1" s="204" t="s">
        <v>801</v>
      </c>
      <c r="I1" s="204" t="s">
        <v>8</v>
      </c>
      <c r="J1" s="204" t="s">
        <v>9</v>
      </c>
      <c r="K1" s="205" t="s">
        <v>802</v>
      </c>
      <c r="L1" s="204" t="s">
        <v>10</v>
      </c>
      <c r="M1" s="204" t="s">
        <v>11</v>
      </c>
      <c r="N1" s="204" t="s">
        <v>12</v>
      </c>
      <c r="O1" s="204" t="s">
        <v>5</v>
      </c>
      <c r="P1" s="204" t="s">
        <v>13</v>
      </c>
      <c r="Q1" s="205" t="s">
        <v>14</v>
      </c>
    </row>
    <row r="2" customFormat="false" ht="24" hidden="false" customHeight="true" outlineLevel="0" collapsed="false">
      <c r="A2" s="207" t="n">
        <v>1</v>
      </c>
      <c r="B2" s="208"/>
      <c r="C2" s="209" t="s">
        <v>522</v>
      </c>
      <c r="D2" s="210" t="s">
        <v>527</v>
      </c>
      <c r="E2" s="211" t="s">
        <v>524</v>
      </c>
      <c r="F2" s="210" t="s">
        <v>803</v>
      </c>
      <c r="G2" s="211" t="s">
        <v>18</v>
      </c>
      <c r="H2" s="212" t="s">
        <v>804</v>
      </c>
      <c r="I2" s="212" t="s">
        <v>19</v>
      </c>
      <c r="J2" s="212" t="s">
        <v>19</v>
      </c>
      <c r="K2" s="210" t="s">
        <v>19</v>
      </c>
      <c r="L2" s="211" t="s">
        <v>525</v>
      </c>
      <c r="M2" s="211" t="s">
        <v>21</v>
      </c>
      <c r="N2" s="208"/>
      <c r="O2" s="210"/>
      <c r="P2" s="210"/>
      <c r="Q2" s="213"/>
      <c r="R2" s="214"/>
    </row>
    <row r="3" customFormat="false" ht="17.25" hidden="false" customHeight="true" outlineLevel="0" collapsed="false">
      <c r="A3" s="207" t="s">
        <v>805</v>
      </c>
      <c r="B3" s="208"/>
      <c r="C3" s="209" t="s">
        <v>806</v>
      </c>
      <c r="D3" s="210" t="s">
        <v>807</v>
      </c>
      <c r="E3" s="211" t="s">
        <v>808</v>
      </c>
      <c r="F3" s="210" t="s">
        <v>803</v>
      </c>
      <c r="G3" s="211" t="s">
        <v>18</v>
      </c>
      <c r="H3" s="212" t="s">
        <v>809</v>
      </c>
      <c r="I3" s="212" t="s">
        <v>19</v>
      </c>
      <c r="J3" s="212" t="s">
        <v>19</v>
      </c>
      <c r="K3" s="210" t="s">
        <v>19</v>
      </c>
      <c r="L3" s="211" t="s">
        <v>525</v>
      </c>
      <c r="M3" s="211" t="s">
        <v>810</v>
      </c>
      <c r="N3" s="208"/>
      <c r="O3" s="210"/>
      <c r="P3" s="210"/>
      <c r="Q3" s="210"/>
      <c r="R3" s="214"/>
    </row>
    <row r="4" customFormat="false" ht="24" hidden="false" customHeight="true" outlineLevel="0" collapsed="false">
      <c r="A4" s="207" t="n">
        <v>2</v>
      </c>
      <c r="B4" s="208"/>
      <c r="C4" s="209" t="s">
        <v>528</v>
      </c>
      <c r="D4" s="210" t="s">
        <v>811</v>
      </c>
      <c r="E4" s="211" t="s">
        <v>23</v>
      </c>
      <c r="F4" s="210" t="s">
        <v>803</v>
      </c>
      <c r="G4" s="211" t="s">
        <v>18</v>
      </c>
      <c r="H4" s="212" t="s">
        <v>812</v>
      </c>
      <c r="I4" s="212" t="s">
        <v>19</v>
      </c>
      <c r="J4" s="212" t="s">
        <v>19</v>
      </c>
      <c r="K4" s="210" t="s">
        <v>19</v>
      </c>
      <c r="L4" s="211" t="s">
        <v>525</v>
      </c>
      <c r="M4" s="211" t="s">
        <v>21</v>
      </c>
      <c r="N4" s="208"/>
      <c r="O4" s="210"/>
      <c r="P4" s="210"/>
      <c r="Q4" s="210" t="s">
        <v>813</v>
      </c>
      <c r="R4" s="214"/>
    </row>
    <row r="5" customFormat="false" ht="24" hidden="false" customHeight="true" outlineLevel="0" collapsed="false">
      <c r="A5" s="215" t="n">
        <v>6</v>
      </c>
      <c r="B5" s="215"/>
      <c r="C5" s="216" t="s">
        <v>814</v>
      </c>
      <c r="D5" s="217" t="s">
        <v>532</v>
      </c>
      <c r="E5" s="218" t="s">
        <v>30</v>
      </c>
      <c r="F5" s="219" t="s">
        <v>815</v>
      </c>
      <c r="G5" s="220" t="s">
        <v>122</v>
      </c>
      <c r="H5" s="220"/>
      <c r="I5" s="220" t="s">
        <v>19</v>
      </c>
      <c r="J5" s="221" t="s">
        <v>32</v>
      </c>
      <c r="K5" s="219" t="s">
        <v>534</v>
      </c>
      <c r="L5" s="222" t="s">
        <v>42</v>
      </c>
      <c r="M5" s="216" t="s">
        <v>33</v>
      </c>
      <c r="N5" s="222"/>
      <c r="O5" s="223"/>
      <c r="P5" s="223"/>
      <c r="Q5" s="219"/>
    </row>
    <row r="6" customFormat="false" ht="24" hidden="false" customHeight="true" outlineLevel="0" collapsed="false">
      <c r="A6" s="215" t="s">
        <v>546</v>
      </c>
      <c r="B6" s="215"/>
      <c r="C6" s="221" t="s">
        <v>547</v>
      </c>
      <c r="D6" s="221" t="s">
        <v>816</v>
      </c>
      <c r="E6" s="221" t="s">
        <v>549</v>
      </c>
      <c r="F6" s="219" t="s">
        <v>815</v>
      </c>
      <c r="G6" s="220" t="s">
        <v>31</v>
      </c>
      <c r="H6" s="220" t="s">
        <v>817</v>
      </c>
      <c r="I6" s="220" t="s">
        <v>40</v>
      </c>
      <c r="J6" s="221" t="s">
        <v>550</v>
      </c>
      <c r="K6" s="219" t="s">
        <v>534</v>
      </c>
      <c r="L6" s="221" t="s">
        <v>20</v>
      </c>
      <c r="M6" s="221" t="s">
        <v>43</v>
      </c>
      <c r="N6" s="222"/>
      <c r="O6" s="223"/>
      <c r="P6" s="223"/>
      <c r="Q6" s="223"/>
    </row>
    <row r="7" customFormat="false" ht="24" hidden="false" customHeight="true" outlineLevel="0" collapsed="false">
      <c r="A7" s="215" t="s">
        <v>818</v>
      </c>
      <c r="B7" s="215"/>
      <c r="C7" s="221" t="s">
        <v>819</v>
      </c>
      <c r="D7" s="224" t="s">
        <v>820</v>
      </c>
      <c r="E7" s="221" t="s">
        <v>821</v>
      </c>
      <c r="F7" s="219" t="s">
        <v>822</v>
      </c>
      <c r="G7" s="220" t="s">
        <v>31</v>
      </c>
      <c r="H7" s="220" t="s">
        <v>823</v>
      </c>
      <c r="I7" s="220" t="s">
        <v>40</v>
      </c>
      <c r="J7" s="221" t="s">
        <v>824</v>
      </c>
      <c r="K7" s="219" t="s">
        <v>825</v>
      </c>
      <c r="L7" s="221" t="s">
        <v>42</v>
      </c>
      <c r="M7" s="221" t="s">
        <v>826</v>
      </c>
      <c r="N7" s="222"/>
      <c r="O7" s="223"/>
      <c r="P7" s="223"/>
      <c r="Q7" s="219"/>
    </row>
    <row r="8" customFormat="false" ht="24" hidden="false" customHeight="true" outlineLevel="0" collapsed="false">
      <c r="A8" s="215" t="s">
        <v>552</v>
      </c>
      <c r="B8" s="215"/>
      <c r="C8" s="221" t="s">
        <v>553</v>
      </c>
      <c r="D8" s="221" t="s">
        <v>557</v>
      </c>
      <c r="E8" s="221" t="s">
        <v>555</v>
      </c>
      <c r="F8" s="219" t="s">
        <v>815</v>
      </c>
      <c r="G8" s="220" t="s">
        <v>31</v>
      </c>
      <c r="H8" s="220" t="s">
        <v>827</v>
      </c>
      <c r="I8" s="220" t="s">
        <v>40</v>
      </c>
      <c r="J8" s="221" t="s">
        <v>556</v>
      </c>
      <c r="K8" s="219" t="s">
        <v>534</v>
      </c>
      <c r="L8" s="221" t="s">
        <v>20</v>
      </c>
      <c r="M8" s="221"/>
      <c r="N8" s="222"/>
      <c r="O8" s="223"/>
      <c r="P8" s="223"/>
      <c r="Q8" s="225"/>
    </row>
    <row r="9" customFormat="false" ht="24" hidden="false" customHeight="true" outlineLevel="0" collapsed="false">
      <c r="A9" s="215" t="n">
        <v>12</v>
      </c>
      <c r="B9" s="215" t="n">
        <v>30009</v>
      </c>
      <c r="C9" s="221" t="s">
        <v>59</v>
      </c>
      <c r="D9" s="221" t="s">
        <v>561</v>
      </c>
      <c r="E9" s="221" t="s">
        <v>558</v>
      </c>
      <c r="F9" s="219" t="s">
        <v>828</v>
      </c>
      <c r="G9" s="220" t="s">
        <v>122</v>
      </c>
      <c r="H9" s="220" t="s">
        <v>829</v>
      </c>
      <c r="I9" s="220" t="s">
        <v>40</v>
      </c>
      <c r="J9" s="221" t="s">
        <v>559</v>
      </c>
      <c r="K9" s="219" t="s">
        <v>534</v>
      </c>
      <c r="L9" s="221" t="s">
        <v>20</v>
      </c>
      <c r="M9" s="221" t="s">
        <v>43</v>
      </c>
      <c r="N9" s="222"/>
      <c r="O9" s="223"/>
      <c r="P9" s="223"/>
      <c r="Q9" s="219"/>
    </row>
    <row r="10" customFormat="false" ht="24" hidden="false" customHeight="true" outlineLevel="0" collapsed="false">
      <c r="A10" s="215" t="s">
        <v>535</v>
      </c>
      <c r="B10" s="215"/>
      <c r="C10" s="221" t="s">
        <v>830</v>
      </c>
      <c r="D10" s="226" t="s">
        <v>539</v>
      </c>
      <c r="E10" s="220" t="s">
        <v>538</v>
      </c>
      <c r="F10" s="219" t="s">
        <v>815</v>
      </c>
      <c r="G10" s="220" t="s">
        <v>31</v>
      </c>
      <c r="H10" s="220" t="s">
        <v>831</v>
      </c>
      <c r="I10" s="220" t="s">
        <v>40</v>
      </c>
      <c r="J10" s="221" t="s">
        <v>41</v>
      </c>
      <c r="K10" s="219" t="s">
        <v>534</v>
      </c>
      <c r="L10" s="221" t="s">
        <v>20</v>
      </c>
      <c r="M10" s="221" t="s">
        <v>43</v>
      </c>
      <c r="N10" s="222"/>
      <c r="O10" s="223"/>
      <c r="P10" s="223"/>
      <c r="Q10" s="219"/>
    </row>
    <row r="11" customFormat="false" ht="24" hidden="false" customHeight="true" outlineLevel="0" collapsed="false">
      <c r="A11" s="215" t="s">
        <v>540</v>
      </c>
      <c r="B11" s="215" t="n">
        <v>30010</v>
      </c>
      <c r="C11" s="221" t="s">
        <v>832</v>
      </c>
      <c r="D11" s="226" t="s">
        <v>545</v>
      </c>
      <c r="E11" s="220" t="s">
        <v>543</v>
      </c>
      <c r="F11" s="219" t="s">
        <v>815</v>
      </c>
      <c r="G11" s="220" t="s">
        <v>31</v>
      </c>
      <c r="H11" s="220" t="s">
        <v>833</v>
      </c>
      <c r="I11" s="220" t="s">
        <v>40</v>
      </c>
      <c r="J11" s="221" t="s">
        <v>41</v>
      </c>
      <c r="K11" s="219" t="s">
        <v>534</v>
      </c>
      <c r="L11" s="221" t="s">
        <v>20</v>
      </c>
      <c r="M11" s="221" t="s">
        <v>43</v>
      </c>
      <c r="N11" s="222"/>
      <c r="O11" s="223"/>
      <c r="P11" s="223"/>
      <c r="Q11" s="219" t="s">
        <v>544</v>
      </c>
    </row>
    <row r="12" customFormat="false" ht="24" hidden="false" customHeight="true" outlineLevel="0" collapsed="false">
      <c r="A12" s="227" t="n">
        <v>15</v>
      </c>
      <c r="B12" s="227" t="n">
        <v>30005</v>
      </c>
      <c r="C12" s="220" t="s">
        <v>70</v>
      </c>
      <c r="D12" s="220" t="s">
        <v>571</v>
      </c>
      <c r="E12" s="220" t="s">
        <v>570</v>
      </c>
      <c r="F12" s="219" t="s">
        <v>828</v>
      </c>
      <c r="G12" s="220" t="s">
        <v>31</v>
      </c>
      <c r="H12" s="220" t="s">
        <v>834</v>
      </c>
      <c r="I12" s="220" t="s">
        <v>40</v>
      </c>
      <c r="J12" s="220" t="s">
        <v>835</v>
      </c>
      <c r="K12" s="219" t="s">
        <v>534</v>
      </c>
      <c r="L12" s="220" t="s">
        <v>20</v>
      </c>
      <c r="M12" s="220" t="s">
        <v>43</v>
      </c>
      <c r="N12" s="217"/>
      <c r="O12" s="219"/>
      <c r="P12" s="219"/>
      <c r="Q12" s="219" t="s">
        <v>836</v>
      </c>
    </row>
    <row r="13" customFormat="false" ht="24" hidden="false" customHeight="true" outlineLevel="0" collapsed="false">
      <c r="A13" s="227" t="n">
        <v>14</v>
      </c>
      <c r="B13" s="227" t="n">
        <v>30004</v>
      </c>
      <c r="C13" s="220" t="s">
        <v>67</v>
      </c>
      <c r="D13" s="220" t="s">
        <v>569</v>
      </c>
      <c r="E13" s="220" t="s">
        <v>566</v>
      </c>
      <c r="F13" s="219" t="s">
        <v>828</v>
      </c>
      <c r="G13" s="220" t="s">
        <v>31</v>
      </c>
      <c r="H13" s="220" t="s">
        <v>837</v>
      </c>
      <c r="I13" s="220" t="s">
        <v>40</v>
      </c>
      <c r="J13" s="220" t="s">
        <v>838</v>
      </c>
      <c r="K13" s="219" t="s">
        <v>534</v>
      </c>
      <c r="L13" s="220" t="s">
        <v>20</v>
      </c>
      <c r="M13" s="220" t="s">
        <v>43</v>
      </c>
      <c r="N13" s="217"/>
      <c r="O13" s="219"/>
      <c r="P13" s="219"/>
      <c r="Q13" s="219" t="s">
        <v>568</v>
      </c>
    </row>
    <row r="14" customFormat="false" ht="24" hidden="false" customHeight="true" outlineLevel="0" collapsed="false">
      <c r="A14" s="215" t="n">
        <v>11</v>
      </c>
      <c r="B14" s="215"/>
      <c r="C14" s="216" t="s">
        <v>75</v>
      </c>
      <c r="D14" s="216" t="s">
        <v>575</v>
      </c>
      <c r="E14" s="216" t="s">
        <v>573</v>
      </c>
      <c r="F14" s="219" t="s">
        <v>828</v>
      </c>
      <c r="G14" s="220" t="s">
        <v>31</v>
      </c>
      <c r="H14" s="220" t="s">
        <v>839</v>
      </c>
      <c r="I14" s="220" t="s">
        <v>40</v>
      </c>
      <c r="J14" s="221" t="s">
        <v>840</v>
      </c>
      <c r="K14" s="219" t="s">
        <v>534</v>
      </c>
      <c r="L14" s="217" t="s">
        <v>42</v>
      </c>
      <c r="M14" s="216" t="s">
        <v>33</v>
      </c>
      <c r="N14" s="222"/>
      <c r="O14" s="223"/>
      <c r="P14" s="223"/>
      <c r="Q14" s="219" t="s">
        <v>841</v>
      </c>
    </row>
    <row r="15" customFormat="false" ht="24" hidden="false" customHeight="true" outlineLevel="0" collapsed="false">
      <c r="A15" s="215" t="n">
        <v>17</v>
      </c>
      <c r="B15" s="215" t="n">
        <v>30001</v>
      </c>
      <c r="C15" s="221" t="s">
        <v>78</v>
      </c>
      <c r="D15" s="221" t="s">
        <v>578</v>
      </c>
      <c r="E15" s="221" t="s">
        <v>577</v>
      </c>
      <c r="F15" s="219" t="s">
        <v>828</v>
      </c>
      <c r="G15" s="220" t="s">
        <v>31</v>
      </c>
      <c r="H15" s="220" t="s">
        <v>842</v>
      </c>
      <c r="I15" s="220" t="s">
        <v>80</v>
      </c>
      <c r="J15" s="221" t="s">
        <v>843</v>
      </c>
      <c r="K15" s="219" t="s">
        <v>534</v>
      </c>
      <c r="L15" s="221" t="s">
        <v>42</v>
      </c>
      <c r="M15" s="221" t="s">
        <v>43</v>
      </c>
      <c r="N15" s="222"/>
      <c r="O15" s="223"/>
      <c r="P15" s="223"/>
      <c r="Q15" s="219"/>
    </row>
    <row r="16" customFormat="false" ht="24" hidden="false" customHeight="true" outlineLevel="0" collapsed="false">
      <c r="A16" s="227" t="n">
        <v>21</v>
      </c>
      <c r="B16" s="227" t="n">
        <v>30002</v>
      </c>
      <c r="C16" s="220" t="s">
        <v>82</v>
      </c>
      <c r="D16" s="220" t="s">
        <v>580</v>
      </c>
      <c r="E16" s="220" t="s">
        <v>579</v>
      </c>
      <c r="F16" s="219" t="s">
        <v>828</v>
      </c>
      <c r="G16" s="220" t="s">
        <v>31</v>
      </c>
      <c r="H16" s="220" t="s">
        <v>844</v>
      </c>
      <c r="I16" s="220" t="s">
        <v>84</v>
      </c>
      <c r="J16" s="220" t="s">
        <v>845</v>
      </c>
      <c r="K16" s="219" t="s">
        <v>534</v>
      </c>
      <c r="L16" s="220" t="s">
        <v>20</v>
      </c>
      <c r="M16" s="220" t="s">
        <v>43</v>
      </c>
      <c r="N16" s="217"/>
      <c r="O16" s="219"/>
      <c r="P16" s="219"/>
      <c r="Q16" s="219"/>
    </row>
    <row r="17" customFormat="false" ht="15" hidden="false" customHeight="false" outlineLevel="0" collapsed="false">
      <c r="A17" s="215" t="n">
        <v>18</v>
      </c>
      <c r="B17" s="215"/>
      <c r="C17" s="216" t="s">
        <v>86</v>
      </c>
      <c r="D17" s="216" t="s">
        <v>582</v>
      </c>
      <c r="E17" s="216" t="s">
        <v>581</v>
      </c>
      <c r="F17" s="219" t="s">
        <v>815</v>
      </c>
      <c r="G17" s="220" t="s">
        <v>31</v>
      </c>
      <c r="H17" s="220" t="s">
        <v>846</v>
      </c>
      <c r="I17" s="220" t="s">
        <v>88</v>
      </c>
      <c r="J17" s="221" t="s">
        <v>89</v>
      </c>
      <c r="K17" s="219" t="s">
        <v>534</v>
      </c>
      <c r="L17" s="217" t="s">
        <v>42</v>
      </c>
      <c r="M17" s="216" t="s">
        <v>33</v>
      </c>
      <c r="N17" s="222"/>
      <c r="O17" s="223"/>
      <c r="P17" s="223"/>
      <c r="Q17" s="219"/>
    </row>
    <row r="18" customFormat="false" ht="15" hidden="false" customHeight="false" outlineLevel="0" collapsed="false">
      <c r="A18" s="215" t="n">
        <v>19</v>
      </c>
      <c r="B18" s="215"/>
      <c r="C18" s="216" t="s">
        <v>91</v>
      </c>
      <c r="D18" s="216" t="s">
        <v>585</v>
      </c>
      <c r="E18" s="216" t="s">
        <v>583</v>
      </c>
      <c r="F18" s="219" t="s">
        <v>815</v>
      </c>
      <c r="G18" s="220" t="s">
        <v>31</v>
      </c>
      <c r="H18" s="220" t="s">
        <v>847</v>
      </c>
      <c r="I18" s="220" t="s">
        <v>88</v>
      </c>
      <c r="J18" s="221" t="s">
        <v>89</v>
      </c>
      <c r="K18" s="219" t="s">
        <v>534</v>
      </c>
      <c r="L18" s="222" t="s">
        <v>20</v>
      </c>
      <c r="M18" s="216" t="s">
        <v>33</v>
      </c>
      <c r="N18" s="222"/>
      <c r="O18" s="223"/>
      <c r="P18" s="223"/>
      <c r="Q18" s="216"/>
    </row>
    <row r="19" customFormat="false" ht="15" hidden="false" customHeight="false" outlineLevel="0" collapsed="false">
      <c r="A19" s="215" t="n">
        <v>27</v>
      </c>
      <c r="B19" s="215" t="n">
        <v>20004</v>
      </c>
      <c r="C19" s="221" t="s">
        <v>848</v>
      </c>
      <c r="D19" s="220" t="s">
        <v>595</v>
      </c>
      <c r="E19" s="221" t="s">
        <v>594</v>
      </c>
      <c r="F19" s="219" t="s">
        <v>822</v>
      </c>
      <c r="G19" s="220" t="s">
        <v>31</v>
      </c>
      <c r="H19" s="220" t="s">
        <v>849</v>
      </c>
      <c r="I19" s="220" t="s">
        <v>88</v>
      </c>
      <c r="J19" s="221" t="s">
        <v>120</v>
      </c>
      <c r="K19" s="219" t="s">
        <v>88</v>
      </c>
      <c r="L19" s="221" t="s">
        <v>20</v>
      </c>
      <c r="M19" s="221" t="s">
        <v>50</v>
      </c>
      <c r="N19" s="222"/>
      <c r="O19" s="223"/>
      <c r="P19" s="223"/>
      <c r="Q19" s="228"/>
    </row>
    <row r="20" customFormat="false" ht="24" hidden="false" customHeight="true" outlineLevel="0" collapsed="false">
      <c r="A20" s="215" t="n">
        <v>31</v>
      </c>
      <c r="B20" s="215" t="n">
        <v>17</v>
      </c>
      <c r="C20" s="221" t="s">
        <v>136</v>
      </c>
      <c r="D20" s="221" t="s">
        <v>601</v>
      </c>
      <c r="E20" s="221" t="s">
        <v>600</v>
      </c>
      <c r="F20" s="219" t="s">
        <v>815</v>
      </c>
      <c r="G20" s="220" t="s">
        <v>31</v>
      </c>
      <c r="H20" s="220" t="s">
        <v>850</v>
      </c>
      <c r="I20" s="220" t="s">
        <v>123</v>
      </c>
      <c r="J20" s="221" t="s">
        <v>134</v>
      </c>
      <c r="K20" s="219" t="s">
        <v>123</v>
      </c>
      <c r="L20" s="221" t="s">
        <v>20</v>
      </c>
      <c r="M20" s="221" t="s">
        <v>43</v>
      </c>
      <c r="N20" s="222"/>
      <c r="O20" s="223"/>
      <c r="P20" s="223"/>
      <c r="Q20" s="219"/>
    </row>
    <row r="21" customFormat="false" ht="24" hidden="false" customHeight="true" outlineLevel="0" collapsed="false">
      <c r="A21" s="215" t="n">
        <v>30</v>
      </c>
      <c r="B21" s="215" t="n">
        <v>23</v>
      </c>
      <c r="C21" s="221" t="s">
        <v>132</v>
      </c>
      <c r="D21" s="221" t="s">
        <v>851</v>
      </c>
      <c r="E21" s="221" t="s">
        <v>596</v>
      </c>
      <c r="F21" s="219" t="s">
        <v>828</v>
      </c>
      <c r="G21" s="220" t="s">
        <v>31</v>
      </c>
      <c r="H21" s="220" t="s">
        <v>852</v>
      </c>
      <c r="I21" s="220" t="s">
        <v>123</v>
      </c>
      <c r="J21" s="221" t="s">
        <v>143</v>
      </c>
      <c r="K21" s="219" t="s">
        <v>123</v>
      </c>
      <c r="L21" s="221" t="s">
        <v>20</v>
      </c>
      <c r="M21" s="221" t="s">
        <v>43</v>
      </c>
      <c r="N21" s="222"/>
      <c r="O21" s="223"/>
      <c r="P21" s="223"/>
      <c r="Q21" s="219" t="s">
        <v>853</v>
      </c>
    </row>
    <row r="22" customFormat="false" ht="24" hidden="false" customHeight="true" outlineLevel="0" collapsed="false">
      <c r="A22" s="215" t="n">
        <v>35</v>
      </c>
      <c r="B22" s="215" t="n">
        <v>24</v>
      </c>
      <c r="C22" s="221" t="s">
        <v>152</v>
      </c>
      <c r="D22" s="221" t="s">
        <v>603</v>
      </c>
      <c r="E22" s="221" t="s">
        <v>602</v>
      </c>
      <c r="F22" s="219" t="s">
        <v>815</v>
      </c>
      <c r="G22" s="220" t="s">
        <v>31</v>
      </c>
      <c r="H22" s="220" t="s">
        <v>854</v>
      </c>
      <c r="I22" s="220" t="s">
        <v>123</v>
      </c>
      <c r="J22" s="221" t="s">
        <v>154</v>
      </c>
      <c r="K22" s="219" t="s">
        <v>123</v>
      </c>
      <c r="L22" s="221" t="s">
        <v>20</v>
      </c>
      <c r="M22" s="221" t="s">
        <v>43</v>
      </c>
      <c r="N22" s="222"/>
      <c r="O22" s="223"/>
      <c r="P22" s="223"/>
      <c r="Q22" s="219"/>
    </row>
    <row r="23" customFormat="false" ht="24" hidden="false" customHeight="true" outlineLevel="0" collapsed="false">
      <c r="A23" s="215" t="n">
        <v>37</v>
      </c>
      <c r="B23" s="215" t="n">
        <v>25</v>
      </c>
      <c r="C23" s="221" t="s">
        <v>157</v>
      </c>
      <c r="D23" s="219" t="s">
        <v>606</v>
      </c>
      <c r="E23" s="221" t="s">
        <v>604</v>
      </c>
      <c r="F23" s="219" t="s">
        <v>828</v>
      </c>
      <c r="G23" s="220" t="s">
        <v>122</v>
      </c>
      <c r="H23" s="220" t="s">
        <v>855</v>
      </c>
      <c r="I23" s="220" t="s">
        <v>123</v>
      </c>
      <c r="J23" s="221" t="s">
        <v>159</v>
      </c>
      <c r="K23" s="219" t="s">
        <v>123</v>
      </c>
      <c r="L23" s="221" t="s">
        <v>20</v>
      </c>
      <c r="M23" s="221" t="s">
        <v>43</v>
      </c>
      <c r="N23" s="222"/>
      <c r="O23" s="223"/>
      <c r="P23" s="223"/>
      <c r="Q23" s="228" t="s">
        <v>856</v>
      </c>
    </row>
    <row r="24" customFormat="false" ht="15" hidden="false" customHeight="false" outlineLevel="0" collapsed="false">
      <c r="A24" s="215" t="n">
        <v>38</v>
      </c>
      <c r="B24" s="215" t="n">
        <v>6</v>
      </c>
      <c r="C24" s="221" t="s">
        <v>857</v>
      </c>
      <c r="D24" s="220" t="s">
        <v>610</v>
      </c>
      <c r="E24" s="221" t="s">
        <v>608</v>
      </c>
      <c r="F24" s="219" t="s">
        <v>822</v>
      </c>
      <c r="G24" s="220" t="s">
        <v>31</v>
      </c>
      <c r="H24" s="220" t="s">
        <v>858</v>
      </c>
      <c r="I24" s="220" t="s">
        <v>123</v>
      </c>
      <c r="J24" s="221" t="s">
        <v>163</v>
      </c>
      <c r="K24" s="219" t="s">
        <v>123</v>
      </c>
      <c r="L24" s="221" t="s">
        <v>20</v>
      </c>
      <c r="M24" s="221" t="s">
        <v>50</v>
      </c>
      <c r="N24" s="222"/>
      <c r="O24" s="223"/>
      <c r="P24" s="223"/>
      <c r="Q24" s="219" t="s">
        <v>859</v>
      </c>
    </row>
    <row r="25" customFormat="false" ht="24" hidden="false" customHeight="true" outlineLevel="0" collapsed="false">
      <c r="A25" s="215" t="n">
        <v>109</v>
      </c>
      <c r="B25" s="223"/>
      <c r="C25" s="216" t="s">
        <v>178</v>
      </c>
      <c r="D25" s="216" t="s">
        <v>618</v>
      </c>
      <c r="E25" s="216" t="s">
        <v>616</v>
      </c>
      <c r="F25" s="219" t="s">
        <v>828</v>
      </c>
      <c r="G25" s="218" t="s">
        <v>31</v>
      </c>
      <c r="H25" s="220" t="s">
        <v>860</v>
      </c>
      <c r="I25" s="220" t="s">
        <v>123</v>
      </c>
      <c r="J25" s="229" t="s">
        <v>180</v>
      </c>
      <c r="K25" s="219" t="s">
        <v>123</v>
      </c>
      <c r="L25" s="223"/>
      <c r="M25" s="216" t="s">
        <v>33</v>
      </c>
      <c r="N25" s="223"/>
      <c r="O25" s="223"/>
      <c r="P25" s="223"/>
      <c r="Q25" s="219"/>
    </row>
    <row r="26" customFormat="false" ht="15" hidden="false" customHeight="false" outlineLevel="0" collapsed="false">
      <c r="A26" s="215" t="n">
        <v>39</v>
      </c>
      <c r="B26" s="215" t="n">
        <v>21</v>
      </c>
      <c r="C26" s="221" t="s">
        <v>165</v>
      </c>
      <c r="D26" s="221" t="s">
        <v>614</v>
      </c>
      <c r="E26" s="221" t="s">
        <v>612</v>
      </c>
      <c r="F26" s="219" t="s">
        <v>828</v>
      </c>
      <c r="G26" s="220" t="s">
        <v>122</v>
      </c>
      <c r="H26" s="220" t="s">
        <v>861</v>
      </c>
      <c r="I26" s="220" t="s">
        <v>123</v>
      </c>
      <c r="J26" s="221" t="s">
        <v>167</v>
      </c>
      <c r="K26" s="219" t="s">
        <v>123</v>
      </c>
      <c r="L26" s="221" t="s">
        <v>20</v>
      </c>
      <c r="M26" s="221" t="s">
        <v>613</v>
      </c>
      <c r="N26" s="221" t="s">
        <v>168</v>
      </c>
      <c r="O26" s="223"/>
      <c r="P26" s="223"/>
      <c r="Q26" s="219"/>
    </row>
    <row r="27" customFormat="false" ht="24" hidden="false" customHeight="true" outlineLevel="0" collapsed="false">
      <c r="A27" s="215" t="n">
        <v>42</v>
      </c>
      <c r="B27" s="215" t="n">
        <v>16</v>
      </c>
      <c r="C27" s="221" t="s">
        <v>181</v>
      </c>
      <c r="D27" s="221" t="s">
        <v>621</v>
      </c>
      <c r="E27" s="221" t="s">
        <v>619</v>
      </c>
      <c r="F27" s="219" t="s">
        <v>822</v>
      </c>
      <c r="G27" s="220" t="s">
        <v>31</v>
      </c>
      <c r="H27" s="220" t="s">
        <v>862</v>
      </c>
      <c r="I27" s="220" t="s">
        <v>123</v>
      </c>
      <c r="J27" s="221" t="s">
        <v>167</v>
      </c>
      <c r="K27" s="219" t="s">
        <v>123</v>
      </c>
      <c r="L27" s="221" t="s">
        <v>20</v>
      </c>
      <c r="M27" s="221" t="s">
        <v>613</v>
      </c>
      <c r="N27" s="222"/>
      <c r="O27" s="223"/>
      <c r="P27" s="223"/>
      <c r="Q27" s="219" t="s">
        <v>863</v>
      </c>
    </row>
    <row r="28" customFormat="false" ht="24" hidden="false" customHeight="true" outlineLevel="0" collapsed="false">
      <c r="A28" s="215" t="n">
        <v>49</v>
      </c>
      <c r="B28" s="215" t="n">
        <v>28</v>
      </c>
      <c r="C28" s="221" t="s">
        <v>183</v>
      </c>
      <c r="D28" s="221" t="s">
        <v>864</v>
      </c>
      <c r="E28" s="221" t="s">
        <v>865</v>
      </c>
      <c r="F28" s="219" t="s">
        <v>822</v>
      </c>
      <c r="G28" s="220" t="s">
        <v>31</v>
      </c>
      <c r="H28" s="220" t="s">
        <v>866</v>
      </c>
      <c r="I28" s="220" t="s">
        <v>123</v>
      </c>
      <c r="J28" s="221" t="s">
        <v>167</v>
      </c>
      <c r="K28" s="219" t="s">
        <v>123</v>
      </c>
      <c r="L28" s="221" t="s">
        <v>20</v>
      </c>
      <c r="M28" s="221" t="s">
        <v>43</v>
      </c>
      <c r="N28" s="222"/>
      <c r="O28" s="223"/>
      <c r="P28" s="223"/>
      <c r="Q28" s="230" t="s">
        <v>867</v>
      </c>
    </row>
    <row r="29" customFormat="false" ht="36" hidden="false" customHeight="true" outlineLevel="0" collapsed="false">
      <c r="A29" s="231" t="n">
        <v>200</v>
      </c>
      <c r="B29" s="215"/>
      <c r="C29" s="232" t="s">
        <v>623</v>
      </c>
      <c r="D29" s="232" t="s">
        <v>624</v>
      </c>
      <c r="E29" s="221" t="s">
        <v>625</v>
      </c>
      <c r="F29" s="219" t="s">
        <v>828</v>
      </c>
      <c r="G29" s="218" t="s">
        <v>61</v>
      </c>
      <c r="H29" s="218" t="s">
        <v>868</v>
      </c>
      <c r="I29" s="218" t="s">
        <v>123</v>
      </c>
      <c r="J29" s="221" t="s">
        <v>167</v>
      </c>
      <c r="K29" s="219" t="s">
        <v>123</v>
      </c>
      <c r="L29" s="223" t="s">
        <v>869</v>
      </c>
      <c r="M29" s="216" t="s">
        <v>626</v>
      </c>
      <c r="N29" s="223"/>
      <c r="O29" s="223"/>
      <c r="P29" s="223"/>
      <c r="Q29" s="219"/>
    </row>
    <row r="30" customFormat="false" ht="24" hidden="false" customHeight="true" outlineLevel="0" collapsed="false">
      <c r="A30" s="215" t="s">
        <v>630</v>
      </c>
      <c r="B30" s="215"/>
      <c r="C30" s="221" t="s">
        <v>631</v>
      </c>
      <c r="D30" s="221" t="s">
        <v>634</v>
      </c>
      <c r="E30" s="221" t="s">
        <v>633</v>
      </c>
      <c r="F30" s="219" t="s">
        <v>815</v>
      </c>
      <c r="G30" s="220" t="s">
        <v>31</v>
      </c>
      <c r="H30" s="220" t="s">
        <v>870</v>
      </c>
      <c r="I30" s="220" t="s">
        <v>123</v>
      </c>
      <c r="J30" s="221" t="s">
        <v>207</v>
      </c>
      <c r="K30" s="219" t="s">
        <v>123</v>
      </c>
      <c r="L30" s="221" t="s">
        <v>42</v>
      </c>
      <c r="M30" s="221" t="s">
        <v>871</v>
      </c>
      <c r="N30" s="222"/>
      <c r="O30" s="223"/>
      <c r="P30" s="223"/>
      <c r="Q30" s="219"/>
    </row>
    <row r="31" customFormat="false" ht="24" hidden="false" customHeight="true" outlineLevel="0" collapsed="false">
      <c r="A31" s="215" t="n">
        <v>53</v>
      </c>
      <c r="B31" s="215" t="n">
        <v>4</v>
      </c>
      <c r="C31" s="221" t="s">
        <v>872</v>
      </c>
      <c r="D31" s="232" t="s">
        <v>629</v>
      </c>
      <c r="E31" s="221" t="s">
        <v>628</v>
      </c>
      <c r="F31" s="219" t="s">
        <v>828</v>
      </c>
      <c r="G31" s="220" t="s">
        <v>31</v>
      </c>
      <c r="H31" s="220" t="s">
        <v>873</v>
      </c>
      <c r="I31" s="220" t="s">
        <v>123</v>
      </c>
      <c r="J31" s="221" t="s">
        <v>212</v>
      </c>
      <c r="K31" s="219" t="s">
        <v>123</v>
      </c>
      <c r="L31" s="221" t="s">
        <v>42</v>
      </c>
      <c r="M31" s="221" t="s">
        <v>871</v>
      </c>
      <c r="N31" s="222"/>
      <c r="O31" s="223"/>
      <c r="P31" s="223"/>
      <c r="Q31" s="219"/>
    </row>
    <row r="32" customFormat="false" ht="24" hidden="false" customHeight="true" outlineLevel="0" collapsed="false">
      <c r="A32" s="215" t="n">
        <v>56</v>
      </c>
      <c r="B32" s="215" t="n">
        <v>20</v>
      </c>
      <c r="C32" s="221" t="s">
        <v>874</v>
      </c>
      <c r="D32" s="228" t="s">
        <v>875</v>
      </c>
      <c r="E32" s="221" t="s">
        <v>876</v>
      </c>
      <c r="F32" s="219" t="s">
        <v>803</v>
      </c>
      <c r="G32" s="218" t="s">
        <v>31</v>
      </c>
      <c r="H32" s="220" t="s">
        <v>877</v>
      </c>
      <c r="I32" s="220" t="s">
        <v>123</v>
      </c>
      <c r="J32" s="221" t="s">
        <v>878</v>
      </c>
      <c r="K32" s="219" t="s">
        <v>123</v>
      </c>
      <c r="L32" s="221" t="s">
        <v>42</v>
      </c>
      <c r="M32" s="221" t="s">
        <v>43</v>
      </c>
      <c r="N32" s="221" t="s">
        <v>225</v>
      </c>
      <c r="O32" s="223"/>
      <c r="P32" s="223"/>
      <c r="Q32" s="219"/>
    </row>
    <row r="33" customFormat="false" ht="36" hidden="false" customHeight="true" outlineLevel="0" collapsed="false">
      <c r="A33" s="215" t="n">
        <v>64</v>
      </c>
      <c r="B33" s="215" t="n">
        <v>26</v>
      </c>
      <c r="C33" s="221" t="s">
        <v>252</v>
      </c>
      <c r="D33" s="220" t="s">
        <v>879</v>
      </c>
      <c r="E33" s="221" t="s">
        <v>652</v>
      </c>
      <c r="F33" s="219" t="s">
        <v>822</v>
      </c>
      <c r="G33" s="218" t="s">
        <v>31</v>
      </c>
      <c r="H33" s="220" t="s">
        <v>880</v>
      </c>
      <c r="I33" s="220" t="s">
        <v>123</v>
      </c>
      <c r="J33" s="221" t="s">
        <v>881</v>
      </c>
      <c r="K33" s="219" t="s">
        <v>123</v>
      </c>
      <c r="L33" s="221" t="s">
        <v>20</v>
      </c>
      <c r="M33" s="221" t="s">
        <v>43</v>
      </c>
      <c r="N33" s="222"/>
      <c r="O33" s="223"/>
      <c r="P33" s="223"/>
      <c r="Q33" s="219"/>
    </row>
    <row r="34" customFormat="false" ht="24" hidden="false" customHeight="true" outlineLevel="0" collapsed="false">
      <c r="A34" s="215" t="n">
        <v>59</v>
      </c>
      <c r="B34" s="215" t="n">
        <v>45</v>
      </c>
      <c r="C34" s="221" t="s">
        <v>233</v>
      </c>
      <c r="D34" s="221" t="s">
        <v>882</v>
      </c>
      <c r="E34" s="221" t="s">
        <v>646</v>
      </c>
      <c r="F34" s="219" t="s">
        <v>828</v>
      </c>
      <c r="G34" s="218" t="s">
        <v>61</v>
      </c>
      <c r="H34" s="220" t="s">
        <v>883</v>
      </c>
      <c r="I34" s="220" t="s">
        <v>123</v>
      </c>
      <c r="J34" s="221" t="s">
        <v>235</v>
      </c>
      <c r="K34" s="219" t="s">
        <v>123</v>
      </c>
      <c r="L34" s="221" t="s">
        <v>20</v>
      </c>
      <c r="M34" s="221" t="s">
        <v>50</v>
      </c>
      <c r="N34" s="222"/>
      <c r="O34" s="223"/>
      <c r="P34" s="223"/>
      <c r="Q34" s="219" t="s">
        <v>884</v>
      </c>
    </row>
    <row r="35" customFormat="false" ht="24" hidden="false" customHeight="true" outlineLevel="0" collapsed="false">
      <c r="A35" s="215" t="n">
        <v>60</v>
      </c>
      <c r="B35" s="215" t="n">
        <v>46</v>
      </c>
      <c r="C35" s="221" t="s">
        <v>237</v>
      </c>
      <c r="D35" s="220" t="s">
        <v>885</v>
      </c>
      <c r="E35" s="221" t="s">
        <v>649</v>
      </c>
      <c r="F35" s="219" t="s">
        <v>828</v>
      </c>
      <c r="G35" s="218" t="s">
        <v>31</v>
      </c>
      <c r="H35" s="220" t="s">
        <v>886</v>
      </c>
      <c r="I35" s="220" t="s">
        <v>123</v>
      </c>
      <c r="J35" s="221" t="s">
        <v>235</v>
      </c>
      <c r="K35" s="219" t="s">
        <v>123</v>
      </c>
      <c r="L35" s="221" t="s">
        <v>42</v>
      </c>
      <c r="M35" s="221" t="s">
        <v>50</v>
      </c>
      <c r="N35" s="222"/>
      <c r="O35" s="223"/>
      <c r="P35" s="223"/>
      <c r="Q35" s="223" t="s">
        <v>887</v>
      </c>
    </row>
    <row r="36" customFormat="false" ht="24" hidden="false" customHeight="true" outlineLevel="0" collapsed="false">
      <c r="A36" s="215" t="n">
        <v>74</v>
      </c>
      <c r="B36" s="215" t="n">
        <v>19</v>
      </c>
      <c r="C36" s="221" t="s">
        <v>888</v>
      </c>
      <c r="D36" s="220" t="s">
        <v>666</v>
      </c>
      <c r="E36" s="221" t="s">
        <v>663</v>
      </c>
      <c r="F36" s="219" t="s">
        <v>822</v>
      </c>
      <c r="G36" s="218" t="s">
        <v>31</v>
      </c>
      <c r="H36" s="220" t="s">
        <v>889</v>
      </c>
      <c r="I36" s="220" t="s">
        <v>123</v>
      </c>
      <c r="J36" s="221" t="s">
        <v>664</v>
      </c>
      <c r="K36" s="219" t="s">
        <v>123</v>
      </c>
      <c r="L36" s="221" t="s">
        <v>42</v>
      </c>
      <c r="M36" s="221" t="s">
        <v>890</v>
      </c>
      <c r="N36" s="222"/>
      <c r="O36" s="223"/>
      <c r="P36" s="223"/>
      <c r="Q36" s="219"/>
    </row>
    <row r="37" customFormat="false" ht="36" hidden="false" customHeight="true" outlineLevel="0" collapsed="false">
      <c r="A37" s="215" t="n">
        <v>70</v>
      </c>
      <c r="B37" s="215" t="n">
        <v>47</v>
      </c>
      <c r="C37" s="221" t="s">
        <v>275</v>
      </c>
      <c r="D37" s="220" t="s">
        <v>657</v>
      </c>
      <c r="E37" s="221" t="s">
        <v>655</v>
      </c>
      <c r="F37" s="219" t="s">
        <v>828</v>
      </c>
      <c r="G37" s="218" t="s">
        <v>61</v>
      </c>
      <c r="H37" s="220" t="s">
        <v>891</v>
      </c>
      <c r="I37" s="220" t="s">
        <v>123</v>
      </c>
      <c r="J37" s="221" t="s">
        <v>278</v>
      </c>
      <c r="K37" s="219" t="s">
        <v>123</v>
      </c>
      <c r="L37" s="221" t="s">
        <v>20</v>
      </c>
      <c r="M37" s="221" t="s">
        <v>43</v>
      </c>
      <c r="N37" s="222"/>
      <c r="O37" s="223"/>
      <c r="P37" s="223"/>
      <c r="Q37" s="219" t="s">
        <v>656</v>
      </c>
    </row>
    <row r="38" customFormat="false" ht="36" hidden="false" customHeight="true" outlineLevel="0" collapsed="false">
      <c r="A38" s="215" t="n">
        <v>71</v>
      </c>
      <c r="B38" s="215" t="n">
        <v>48</v>
      </c>
      <c r="C38" s="221" t="s">
        <v>279</v>
      </c>
      <c r="D38" s="220" t="s">
        <v>892</v>
      </c>
      <c r="E38" s="221" t="s">
        <v>658</v>
      </c>
      <c r="F38" s="219" t="s">
        <v>828</v>
      </c>
      <c r="G38" s="218" t="s">
        <v>31</v>
      </c>
      <c r="H38" s="220" t="s">
        <v>893</v>
      </c>
      <c r="I38" s="220" t="s">
        <v>123</v>
      </c>
      <c r="J38" s="221" t="s">
        <v>278</v>
      </c>
      <c r="K38" s="219" t="s">
        <v>123</v>
      </c>
      <c r="L38" s="221" t="s">
        <v>42</v>
      </c>
      <c r="M38" s="221" t="s">
        <v>43</v>
      </c>
      <c r="N38" s="222"/>
      <c r="O38" s="223"/>
      <c r="P38" s="223"/>
      <c r="Q38" s="219"/>
    </row>
    <row r="39" customFormat="false" ht="36" hidden="false" customHeight="true" outlineLevel="0" collapsed="false">
      <c r="A39" s="215" t="n">
        <v>55</v>
      </c>
      <c r="B39" s="215" t="n">
        <v>5</v>
      </c>
      <c r="C39" s="221" t="s">
        <v>635</v>
      </c>
      <c r="D39" s="221" t="s">
        <v>639</v>
      </c>
      <c r="E39" s="221" t="s">
        <v>637</v>
      </c>
      <c r="F39" s="219" t="s">
        <v>815</v>
      </c>
      <c r="G39" s="218" t="s">
        <v>31</v>
      </c>
      <c r="H39" s="220" t="s">
        <v>894</v>
      </c>
      <c r="I39" s="220" t="s">
        <v>123</v>
      </c>
      <c r="J39" s="221" t="s">
        <v>321</v>
      </c>
      <c r="K39" s="219" t="s">
        <v>123</v>
      </c>
      <c r="L39" s="221" t="s">
        <v>42</v>
      </c>
      <c r="M39" s="221" t="s">
        <v>871</v>
      </c>
      <c r="N39" s="222"/>
      <c r="O39" s="223"/>
      <c r="P39" s="223"/>
      <c r="Q39" s="219"/>
    </row>
    <row r="40" customFormat="false" ht="36" hidden="false" customHeight="true" outlineLevel="0" collapsed="false">
      <c r="A40" s="215" t="n">
        <v>80</v>
      </c>
      <c r="B40" s="215" t="n">
        <v>35</v>
      </c>
      <c r="C40" s="221" t="s">
        <v>895</v>
      </c>
      <c r="D40" s="221" t="s">
        <v>671</v>
      </c>
      <c r="E40" s="221" t="s">
        <v>669</v>
      </c>
      <c r="F40" s="219" t="s">
        <v>815</v>
      </c>
      <c r="G40" s="218" t="s">
        <v>31</v>
      </c>
      <c r="H40" s="220" t="s">
        <v>896</v>
      </c>
      <c r="I40" s="220" t="s">
        <v>123</v>
      </c>
      <c r="J40" s="221" t="s">
        <v>332</v>
      </c>
      <c r="K40" s="219" t="s">
        <v>123</v>
      </c>
      <c r="L40" s="221" t="s">
        <v>20</v>
      </c>
      <c r="M40" s="221" t="s">
        <v>50</v>
      </c>
      <c r="N40" s="221" t="s">
        <v>333</v>
      </c>
      <c r="O40" s="223"/>
      <c r="P40" s="223"/>
      <c r="Q40" s="219" t="s">
        <v>897</v>
      </c>
    </row>
    <row r="41" customFormat="false" ht="24" hidden="false" customHeight="true" outlineLevel="0" collapsed="false">
      <c r="A41" s="215" t="n">
        <v>81</v>
      </c>
      <c r="B41" s="215" t="n">
        <v>51</v>
      </c>
      <c r="C41" s="221" t="s">
        <v>898</v>
      </c>
      <c r="D41" s="221" t="s">
        <v>674</v>
      </c>
      <c r="E41" s="221" t="s">
        <v>899</v>
      </c>
      <c r="F41" s="219" t="s">
        <v>815</v>
      </c>
      <c r="G41" s="218" t="s">
        <v>31</v>
      </c>
      <c r="H41" s="220" t="s">
        <v>899</v>
      </c>
      <c r="I41" s="220" t="s">
        <v>123</v>
      </c>
      <c r="J41" s="221" t="s">
        <v>332</v>
      </c>
      <c r="K41" s="219" t="s">
        <v>123</v>
      </c>
      <c r="L41" s="221" t="s">
        <v>20</v>
      </c>
      <c r="M41" s="221" t="s">
        <v>50</v>
      </c>
      <c r="N41" s="222"/>
      <c r="O41" s="223"/>
      <c r="P41" s="223"/>
      <c r="Q41" s="219"/>
    </row>
    <row r="42" customFormat="false" ht="24" hidden="false" customHeight="true" outlineLevel="0" collapsed="false">
      <c r="A42" s="215" t="n">
        <v>98</v>
      </c>
      <c r="B42" s="215" t="n">
        <v>11</v>
      </c>
      <c r="C42" s="221" t="s">
        <v>395</v>
      </c>
      <c r="D42" s="221" t="s">
        <v>703</v>
      </c>
      <c r="E42" s="220" t="s">
        <v>900</v>
      </c>
      <c r="F42" s="219" t="s">
        <v>828</v>
      </c>
      <c r="G42" s="218" t="s">
        <v>31</v>
      </c>
      <c r="H42" s="220" t="s">
        <v>901</v>
      </c>
      <c r="I42" s="220" t="s">
        <v>123</v>
      </c>
      <c r="J42" s="233" t="s">
        <v>701</v>
      </c>
      <c r="K42" s="219" t="s">
        <v>123</v>
      </c>
      <c r="L42" s="221" t="s">
        <v>20</v>
      </c>
      <c r="M42" s="221" t="s">
        <v>50</v>
      </c>
      <c r="N42" s="222"/>
      <c r="O42" s="223"/>
      <c r="P42" s="223"/>
      <c r="Q42" s="219" t="s">
        <v>902</v>
      </c>
    </row>
    <row r="43" customFormat="false" ht="15" hidden="false" customHeight="false" outlineLevel="0" collapsed="false">
      <c r="A43" s="215" t="n">
        <v>100</v>
      </c>
      <c r="B43" s="215" t="n">
        <v>12</v>
      </c>
      <c r="C43" s="221" t="s">
        <v>400</v>
      </c>
      <c r="D43" s="220" t="s">
        <v>705</v>
      </c>
      <c r="E43" s="221" t="s">
        <v>704</v>
      </c>
      <c r="F43" s="219" t="s">
        <v>828</v>
      </c>
      <c r="G43" s="218" t="s">
        <v>61</v>
      </c>
      <c r="H43" s="220" t="s">
        <v>903</v>
      </c>
      <c r="I43" s="220" t="s">
        <v>123</v>
      </c>
      <c r="J43" s="221" t="s">
        <v>701</v>
      </c>
      <c r="K43" s="219" t="s">
        <v>123</v>
      </c>
      <c r="L43" s="221" t="s">
        <v>20</v>
      </c>
      <c r="M43" s="221" t="s">
        <v>871</v>
      </c>
      <c r="N43" s="222"/>
      <c r="O43" s="223"/>
      <c r="P43" s="223"/>
      <c r="Q43" s="219"/>
    </row>
    <row r="44" customFormat="false" ht="24" hidden="false" customHeight="true" outlineLevel="0" collapsed="false">
      <c r="A44" s="215"/>
      <c r="B44" s="215"/>
      <c r="C44" s="221" t="s">
        <v>695</v>
      </c>
      <c r="D44" s="221" t="s">
        <v>904</v>
      </c>
      <c r="E44" s="221" t="s">
        <v>905</v>
      </c>
      <c r="F44" s="219" t="s">
        <v>828</v>
      </c>
      <c r="G44" s="218" t="s">
        <v>122</v>
      </c>
      <c r="H44" s="220" t="s">
        <v>906</v>
      </c>
      <c r="I44" s="220" t="s">
        <v>123</v>
      </c>
      <c r="J44" s="233" t="s">
        <v>907</v>
      </c>
      <c r="K44" s="219" t="s">
        <v>123</v>
      </c>
      <c r="L44" s="221" t="s">
        <v>20</v>
      </c>
      <c r="M44" s="221"/>
      <c r="N44" s="222"/>
      <c r="O44" s="223"/>
      <c r="P44" s="223"/>
      <c r="Q44" s="219"/>
    </row>
    <row r="45" customFormat="false" ht="24" hidden="false" customHeight="true" outlineLevel="0" collapsed="false">
      <c r="A45" s="215"/>
      <c r="B45" s="215"/>
      <c r="C45" s="221" t="s">
        <v>714</v>
      </c>
      <c r="D45" s="221" t="s">
        <v>892</v>
      </c>
      <c r="E45" s="221" t="s">
        <v>908</v>
      </c>
      <c r="F45" s="219" t="s">
        <v>828</v>
      </c>
      <c r="G45" s="218" t="s">
        <v>122</v>
      </c>
      <c r="H45" s="220" t="s">
        <v>909</v>
      </c>
      <c r="I45" s="220" t="s">
        <v>123</v>
      </c>
      <c r="J45" s="233" t="s">
        <v>910</v>
      </c>
      <c r="K45" s="219" t="s">
        <v>123</v>
      </c>
      <c r="L45" s="221" t="s">
        <v>20</v>
      </c>
      <c r="M45" s="221"/>
      <c r="N45" s="222"/>
      <c r="O45" s="223"/>
      <c r="P45" s="223"/>
      <c r="Q45" s="219"/>
    </row>
    <row r="46" customFormat="false" ht="36" hidden="false" customHeight="true" outlineLevel="0" collapsed="false">
      <c r="A46" s="215" t="n">
        <v>93</v>
      </c>
      <c r="B46" s="215" t="n">
        <v>9</v>
      </c>
      <c r="C46" s="221" t="s">
        <v>911</v>
      </c>
      <c r="D46" s="221" t="s">
        <v>678</v>
      </c>
      <c r="E46" s="221" t="s">
        <v>676</v>
      </c>
      <c r="F46" s="219" t="s">
        <v>828</v>
      </c>
      <c r="G46" s="218" t="s">
        <v>61</v>
      </c>
      <c r="H46" s="220" t="s">
        <v>912</v>
      </c>
      <c r="I46" s="220" t="s">
        <v>123</v>
      </c>
      <c r="J46" s="221" t="s">
        <v>379</v>
      </c>
      <c r="K46" s="219" t="s">
        <v>123</v>
      </c>
      <c r="L46" s="221" t="s">
        <v>20</v>
      </c>
      <c r="M46" s="221" t="s">
        <v>677</v>
      </c>
      <c r="N46" s="222"/>
      <c r="O46" s="223"/>
      <c r="P46" s="223"/>
      <c r="Q46" s="219"/>
    </row>
    <row r="47" customFormat="false" ht="15" hidden="false" customHeight="false" outlineLevel="0" collapsed="false">
      <c r="A47" s="215" t="n">
        <v>102</v>
      </c>
      <c r="B47" s="215" t="n">
        <v>7</v>
      </c>
      <c r="C47" s="221" t="s">
        <v>913</v>
      </c>
      <c r="D47" s="220" t="s">
        <v>710</v>
      </c>
      <c r="E47" s="221" t="s">
        <v>707</v>
      </c>
      <c r="F47" s="219" t="s">
        <v>828</v>
      </c>
      <c r="G47" s="218" t="s">
        <v>31</v>
      </c>
      <c r="H47" s="220" t="s">
        <v>914</v>
      </c>
      <c r="I47" s="220" t="s">
        <v>123</v>
      </c>
      <c r="J47" s="221" t="s">
        <v>708</v>
      </c>
      <c r="K47" s="219" t="s">
        <v>123</v>
      </c>
      <c r="L47" s="221" t="s">
        <v>20</v>
      </c>
      <c r="M47" s="221" t="s">
        <v>50</v>
      </c>
      <c r="N47" s="222"/>
      <c r="O47" s="223"/>
      <c r="P47" s="223"/>
      <c r="Q47" s="219"/>
    </row>
    <row r="48" customFormat="false" ht="24" hidden="false" customHeight="true" outlineLevel="0" collapsed="false">
      <c r="A48" s="215" t="n">
        <v>94</v>
      </c>
      <c r="B48" s="215"/>
      <c r="C48" s="221" t="s">
        <v>915</v>
      </c>
      <c r="D48" s="234" t="s">
        <v>682</v>
      </c>
      <c r="E48" s="235" t="s">
        <v>295</v>
      </c>
      <c r="F48" s="223" t="s">
        <v>815</v>
      </c>
      <c r="G48" s="218" t="s">
        <v>122</v>
      </c>
      <c r="H48" s="218"/>
      <c r="I48" s="218" t="s">
        <v>123</v>
      </c>
      <c r="J48" s="216" t="s">
        <v>382</v>
      </c>
      <c r="K48" s="219" t="s">
        <v>123</v>
      </c>
      <c r="L48" s="223" t="s">
        <v>20</v>
      </c>
      <c r="M48" s="216" t="s">
        <v>54</v>
      </c>
      <c r="N48" s="223"/>
      <c r="O48" s="223"/>
      <c r="P48" s="223"/>
      <c r="Q48" s="236" t="s">
        <v>916</v>
      </c>
    </row>
    <row r="49" customFormat="false" ht="15" hidden="false" customHeight="false" outlineLevel="0" collapsed="false">
      <c r="A49" s="215" t="n">
        <v>96</v>
      </c>
      <c r="B49" s="215" t="n">
        <v>18</v>
      </c>
      <c r="C49" s="221" t="s">
        <v>917</v>
      </c>
      <c r="D49" s="220" t="s">
        <v>918</v>
      </c>
      <c r="E49" s="221" t="s">
        <v>685</v>
      </c>
      <c r="F49" s="219" t="s">
        <v>828</v>
      </c>
      <c r="G49" s="218" t="s">
        <v>31</v>
      </c>
      <c r="H49" s="220" t="s">
        <v>919</v>
      </c>
      <c r="I49" s="220" t="s">
        <v>123</v>
      </c>
      <c r="J49" s="221" t="s">
        <v>390</v>
      </c>
      <c r="K49" s="219" t="s">
        <v>123</v>
      </c>
      <c r="L49" s="221" t="s">
        <v>20</v>
      </c>
      <c r="M49" s="221" t="s">
        <v>43</v>
      </c>
      <c r="N49" s="222"/>
      <c r="O49" s="223"/>
      <c r="P49" s="223"/>
      <c r="Q49" s="219" t="s">
        <v>920</v>
      </c>
    </row>
    <row r="50" customFormat="false" ht="15" hidden="false" customHeight="false" outlineLevel="0" collapsed="false">
      <c r="A50" s="215" t="n">
        <v>97</v>
      </c>
      <c r="B50" s="215"/>
      <c r="C50" s="221" t="s">
        <v>688</v>
      </c>
      <c r="D50" s="221" t="s">
        <v>921</v>
      </c>
      <c r="E50" s="221" t="s">
        <v>892</v>
      </c>
      <c r="F50" s="219" t="s">
        <v>815</v>
      </c>
      <c r="G50" s="218" t="s">
        <v>31</v>
      </c>
      <c r="H50" s="220" t="s">
        <v>922</v>
      </c>
      <c r="I50" s="220" t="s">
        <v>123</v>
      </c>
      <c r="J50" s="221" t="s">
        <v>923</v>
      </c>
      <c r="K50" s="219" t="s">
        <v>123</v>
      </c>
      <c r="L50" s="221" t="s">
        <v>20</v>
      </c>
      <c r="M50" s="221" t="s">
        <v>50</v>
      </c>
      <c r="N50" s="222"/>
      <c r="O50" s="223"/>
      <c r="P50" s="223"/>
      <c r="Q50" s="219" t="s">
        <v>924</v>
      </c>
    </row>
    <row r="51" customFormat="false" ht="36" hidden="false" customHeight="true" outlineLevel="0" collapsed="false">
      <c r="A51" s="215" t="n">
        <v>104</v>
      </c>
      <c r="B51" s="215" t="n">
        <v>8</v>
      </c>
      <c r="C51" s="221" t="s">
        <v>925</v>
      </c>
      <c r="D51" s="221" t="s">
        <v>926</v>
      </c>
      <c r="E51" s="221" t="s">
        <v>926</v>
      </c>
      <c r="F51" s="219" t="s">
        <v>815</v>
      </c>
      <c r="G51" s="218" t="s">
        <v>31</v>
      </c>
      <c r="H51" s="220" t="s">
        <v>927</v>
      </c>
      <c r="I51" s="220" t="s">
        <v>123</v>
      </c>
      <c r="J51" s="221" t="s">
        <v>928</v>
      </c>
      <c r="K51" s="219" t="s">
        <v>123</v>
      </c>
      <c r="L51" s="221" t="s">
        <v>20</v>
      </c>
      <c r="M51" s="221" t="s">
        <v>50</v>
      </c>
      <c r="N51" s="222"/>
      <c r="O51" s="223"/>
      <c r="P51" s="223"/>
      <c r="Q51" s="219"/>
    </row>
    <row r="52" customFormat="false" ht="15" hidden="false" customHeight="false" outlineLevel="0" collapsed="false">
      <c r="A52" s="215" t="n">
        <v>133</v>
      </c>
      <c r="B52" s="215" t="n">
        <v>20014</v>
      </c>
      <c r="C52" s="221" t="s">
        <v>929</v>
      </c>
      <c r="D52" s="219" t="s">
        <v>930</v>
      </c>
      <c r="E52" s="221" t="s">
        <v>931</v>
      </c>
      <c r="F52" s="219" t="s">
        <v>828</v>
      </c>
      <c r="G52" s="218" t="s">
        <v>31</v>
      </c>
      <c r="H52" s="220" t="s">
        <v>932</v>
      </c>
      <c r="I52" s="220" t="s">
        <v>933</v>
      </c>
      <c r="J52" s="221" t="s">
        <v>757</v>
      </c>
      <c r="K52" s="219" t="s">
        <v>934</v>
      </c>
      <c r="L52" s="221" t="s">
        <v>20</v>
      </c>
      <c r="M52" s="221" t="s">
        <v>149</v>
      </c>
      <c r="N52" s="221" t="s">
        <v>470</v>
      </c>
      <c r="O52" s="223"/>
      <c r="P52" s="223"/>
      <c r="Q52" s="228" t="s">
        <v>935</v>
      </c>
    </row>
    <row r="53" customFormat="false" ht="24" hidden="false" customHeight="true" outlineLevel="0" collapsed="false">
      <c r="A53" s="215" t="n">
        <v>120</v>
      </c>
      <c r="B53" s="215" t="n">
        <v>20010</v>
      </c>
      <c r="C53" s="221" t="s">
        <v>936</v>
      </c>
      <c r="D53" s="219" t="s">
        <v>937</v>
      </c>
      <c r="E53" s="221" t="s">
        <v>729</v>
      </c>
      <c r="F53" s="219" t="s">
        <v>822</v>
      </c>
      <c r="G53" s="218" t="s">
        <v>31</v>
      </c>
      <c r="H53" s="220" t="s">
        <v>938</v>
      </c>
      <c r="I53" s="220" t="s">
        <v>416</v>
      </c>
      <c r="J53" s="221" t="s">
        <v>429</v>
      </c>
      <c r="K53" s="219" t="s">
        <v>416</v>
      </c>
      <c r="L53" s="220" t="s">
        <v>20</v>
      </c>
      <c r="M53" s="221" t="s">
        <v>149</v>
      </c>
      <c r="N53" s="222"/>
      <c r="O53" s="223"/>
      <c r="P53" s="223"/>
      <c r="Q53" s="219" t="s">
        <v>939</v>
      </c>
    </row>
    <row r="54" customFormat="false" ht="24" hidden="false" customHeight="true" outlineLevel="0" collapsed="false">
      <c r="A54" s="215" t="n">
        <v>123</v>
      </c>
      <c r="B54" s="237" t="n">
        <v>20017</v>
      </c>
      <c r="C54" s="216" t="s">
        <v>940</v>
      </c>
      <c r="D54" s="219" t="s">
        <v>941</v>
      </c>
      <c r="E54" s="221" t="s">
        <v>733</v>
      </c>
      <c r="F54" s="219" t="s">
        <v>815</v>
      </c>
      <c r="G54" s="218" t="s">
        <v>31</v>
      </c>
      <c r="H54" s="220" t="s">
        <v>942</v>
      </c>
      <c r="I54" s="220" t="s">
        <v>416</v>
      </c>
      <c r="J54" s="221" t="s">
        <v>433</v>
      </c>
      <c r="K54" s="219" t="s">
        <v>416</v>
      </c>
      <c r="L54" s="221" t="s">
        <v>20</v>
      </c>
      <c r="M54" s="221" t="s">
        <v>43</v>
      </c>
      <c r="N54" s="222"/>
      <c r="O54" s="223"/>
      <c r="P54" s="223"/>
      <c r="Q54" s="228" t="s">
        <v>943</v>
      </c>
    </row>
    <row r="55" customFormat="false" ht="15" hidden="false" customHeight="false" outlineLevel="0" collapsed="false">
      <c r="A55" s="215" t="n">
        <v>124</v>
      </c>
      <c r="B55" s="237" t="n">
        <v>20018</v>
      </c>
      <c r="C55" s="221" t="s">
        <v>944</v>
      </c>
      <c r="D55" s="219" t="s">
        <v>737</v>
      </c>
      <c r="E55" s="221" t="s">
        <v>945</v>
      </c>
      <c r="F55" s="219" t="s">
        <v>815</v>
      </c>
      <c r="G55" s="218" t="s">
        <v>31</v>
      </c>
      <c r="H55" s="220" t="s">
        <v>945</v>
      </c>
      <c r="I55" s="220" t="s">
        <v>416</v>
      </c>
      <c r="J55" s="221" t="s">
        <v>433</v>
      </c>
      <c r="K55" s="219" t="s">
        <v>416</v>
      </c>
      <c r="L55" s="221" t="s">
        <v>20</v>
      </c>
      <c r="M55" s="221" t="s">
        <v>43</v>
      </c>
      <c r="N55" s="222"/>
      <c r="O55" s="223"/>
      <c r="P55" s="223"/>
      <c r="Q55" s="219"/>
    </row>
    <row r="56" customFormat="false" ht="24" hidden="false" customHeight="true" outlineLevel="0" collapsed="false">
      <c r="A56" s="215" t="n">
        <v>125</v>
      </c>
      <c r="B56" s="215" t="n">
        <v>20016</v>
      </c>
      <c r="C56" s="221" t="s">
        <v>441</v>
      </c>
      <c r="D56" s="238" t="s">
        <v>740</v>
      </c>
      <c r="E56" s="221" t="s">
        <v>738</v>
      </c>
      <c r="F56" s="219" t="s">
        <v>815</v>
      </c>
      <c r="G56" s="218" t="s">
        <v>31</v>
      </c>
      <c r="H56" s="220" t="s">
        <v>946</v>
      </c>
      <c r="I56" s="220" t="s">
        <v>416</v>
      </c>
      <c r="J56" s="221" t="s">
        <v>443</v>
      </c>
      <c r="K56" s="219" t="s">
        <v>416</v>
      </c>
      <c r="L56" s="221" t="s">
        <v>20</v>
      </c>
      <c r="M56" s="221" t="s">
        <v>43</v>
      </c>
      <c r="N56" s="222"/>
      <c r="O56" s="223"/>
      <c r="P56" s="223"/>
      <c r="Q56" s="223" t="s">
        <v>947</v>
      </c>
    </row>
    <row r="57" customFormat="false" ht="36" hidden="false" customHeight="true" outlineLevel="0" collapsed="false">
      <c r="A57" s="215" t="n">
        <v>129</v>
      </c>
      <c r="B57" s="215" t="n">
        <v>20002</v>
      </c>
      <c r="C57" s="221" t="s">
        <v>948</v>
      </c>
      <c r="D57" s="219" t="s">
        <v>949</v>
      </c>
      <c r="E57" s="221" t="s">
        <v>743</v>
      </c>
      <c r="F57" s="219" t="s">
        <v>822</v>
      </c>
      <c r="G57" s="218" t="s">
        <v>822</v>
      </c>
      <c r="H57" s="220" t="s">
        <v>950</v>
      </c>
      <c r="I57" s="220" t="s">
        <v>451</v>
      </c>
      <c r="J57" s="221" t="s">
        <v>452</v>
      </c>
      <c r="K57" s="219" t="s">
        <v>951</v>
      </c>
      <c r="L57" s="221" t="s">
        <v>42</v>
      </c>
      <c r="M57" s="221" t="s">
        <v>50</v>
      </c>
      <c r="N57" s="222"/>
      <c r="O57" s="223"/>
      <c r="P57" s="223"/>
      <c r="Q57" s="219" t="s">
        <v>952</v>
      </c>
    </row>
    <row r="58" customFormat="false" ht="36" hidden="false" customHeight="true" outlineLevel="0" collapsed="false">
      <c r="A58" s="215" t="n">
        <v>131</v>
      </c>
      <c r="B58" s="215" t="n">
        <v>20009</v>
      </c>
      <c r="C58" s="221" t="s">
        <v>953</v>
      </c>
      <c r="D58" s="219" t="s">
        <v>954</v>
      </c>
      <c r="E58" s="221" t="s">
        <v>955</v>
      </c>
      <c r="F58" s="219" t="s">
        <v>815</v>
      </c>
      <c r="G58" s="218" t="s">
        <v>31</v>
      </c>
      <c r="H58" s="220" t="s">
        <v>956</v>
      </c>
      <c r="I58" s="220" t="s">
        <v>451</v>
      </c>
      <c r="J58" s="221" t="s">
        <v>462</v>
      </c>
      <c r="K58" s="219" t="s">
        <v>599</v>
      </c>
      <c r="L58" s="221" t="s">
        <v>20</v>
      </c>
      <c r="M58" s="221" t="s">
        <v>43</v>
      </c>
      <c r="N58" s="222"/>
      <c r="O58" s="223"/>
      <c r="P58" s="223"/>
      <c r="Q58" s="219"/>
    </row>
    <row r="59" customFormat="false" ht="15" hidden="false" customHeight="false" outlineLevel="0" collapsed="false">
      <c r="A59" s="215" t="s">
        <v>957</v>
      </c>
      <c r="B59" s="215"/>
      <c r="C59" s="221" t="s">
        <v>958</v>
      </c>
      <c r="D59" s="219" t="s">
        <v>959</v>
      </c>
      <c r="E59" s="221" t="s">
        <v>960</v>
      </c>
      <c r="F59" s="223" t="s">
        <v>822</v>
      </c>
      <c r="G59" s="218" t="s">
        <v>31</v>
      </c>
      <c r="H59" s="220" t="s">
        <v>961</v>
      </c>
      <c r="I59" s="220" t="s">
        <v>473</v>
      </c>
      <c r="J59" s="221" t="s">
        <v>474</v>
      </c>
      <c r="K59" s="219" t="s">
        <v>473</v>
      </c>
      <c r="L59" s="221" t="s">
        <v>42</v>
      </c>
      <c r="M59" s="221"/>
      <c r="N59" s="222"/>
      <c r="O59" s="223"/>
      <c r="P59" s="223"/>
      <c r="Q59" s="223"/>
      <c r="R59" s="239"/>
    </row>
    <row r="60" customFormat="false" ht="24" hidden="false" customHeight="true" outlineLevel="0" collapsed="false">
      <c r="A60" s="215" t="n">
        <v>134</v>
      </c>
      <c r="B60" s="215"/>
      <c r="C60" s="221" t="s">
        <v>962</v>
      </c>
      <c r="D60" s="223" t="s">
        <v>963</v>
      </c>
      <c r="E60" s="221"/>
      <c r="F60" s="223" t="s">
        <v>822</v>
      </c>
      <c r="G60" s="216" t="s">
        <v>122</v>
      </c>
      <c r="H60" s="216" t="s">
        <v>964</v>
      </c>
      <c r="I60" s="216" t="s">
        <v>473</v>
      </c>
      <c r="J60" s="216" t="s">
        <v>474</v>
      </c>
      <c r="K60" s="223" t="s">
        <v>473</v>
      </c>
      <c r="L60" s="221" t="s">
        <v>20</v>
      </c>
      <c r="M60" s="216" t="s">
        <v>54</v>
      </c>
      <c r="N60" s="223"/>
      <c r="O60" s="223"/>
      <c r="P60" s="223"/>
      <c r="Q60" s="223"/>
      <c r="R60" s="240"/>
    </row>
    <row r="61" customFormat="false" ht="15" hidden="false" customHeight="false" outlineLevel="0" collapsed="false">
      <c r="A61" s="215" t="n">
        <v>135</v>
      </c>
      <c r="B61" s="215"/>
      <c r="C61" s="221" t="s">
        <v>965</v>
      </c>
      <c r="D61" s="223" t="s">
        <v>966</v>
      </c>
      <c r="E61" s="232"/>
      <c r="F61" s="223" t="s">
        <v>822</v>
      </c>
      <c r="G61" s="216" t="s">
        <v>122</v>
      </c>
      <c r="H61" s="216" t="s">
        <v>967</v>
      </c>
      <c r="I61" s="216" t="s">
        <v>473</v>
      </c>
      <c r="J61" s="216" t="s">
        <v>474</v>
      </c>
      <c r="K61" s="223" t="s">
        <v>473</v>
      </c>
      <c r="L61" s="221" t="s">
        <v>20</v>
      </c>
      <c r="M61" s="216" t="s">
        <v>54</v>
      </c>
      <c r="N61" s="223"/>
      <c r="O61" s="223"/>
      <c r="P61" s="223"/>
      <c r="Q61" s="223"/>
      <c r="R61" s="240"/>
    </row>
    <row r="62" customFormat="false" ht="15" hidden="false" customHeight="false" outlineLevel="0" collapsed="false">
      <c r="A62" s="215" t="s">
        <v>968</v>
      </c>
      <c r="B62" s="215" t="n">
        <v>10002</v>
      </c>
      <c r="C62" s="221" t="s">
        <v>969</v>
      </c>
      <c r="D62" s="219" t="s">
        <v>970</v>
      </c>
      <c r="E62" s="221" t="s">
        <v>761</v>
      </c>
      <c r="F62" s="223" t="s">
        <v>822</v>
      </c>
      <c r="G62" s="218" t="s">
        <v>31</v>
      </c>
      <c r="H62" s="220" t="s">
        <v>971</v>
      </c>
      <c r="I62" s="220" t="s">
        <v>473</v>
      </c>
      <c r="J62" s="221" t="s">
        <v>479</v>
      </c>
      <c r="K62" s="219" t="s">
        <v>473</v>
      </c>
      <c r="L62" s="221" t="s">
        <v>42</v>
      </c>
      <c r="M62" s="221" t="s">
        <v>33</v>
      </c>
      <c r="N62" s="222"/>
      <c r="O62" s="223"/>
      <c r="P62" s="223"/>
      <c r="Q62" s="223"/>
      <c r="R62" s="239"/>
    </row>
    <row r="63" customFormat="false" ht="15" hidden="false" customHeight="false" outlineLevel="0" collapsed="false">
      <c r="A63" s="215" t="n">
        <v>137</v>
      </c>
      <c r="B63" s="215"/>
      <c r="C63" s="221" t="s">
        <v>972</v>
      </c>
      <c r="D63" s="223" t="s">
        <v>973</v>
      </c>
      <c r="E63" s="221"/>
      <c r="F63" s="223" t="s">
        <v>822</v>
      </c>
      <c r="G63" s="216" t="s">
        <v>122</v>
      </c>
      <c r="H63" s="216" t="s">
        <v>974</v>
      </c>
      <c r="I63" s="216" t="s">
        <v>473</v>
      </c>
      <c r="J63" s="216" t="s">
        <v>479</v>
      </c>
      <c r="K63" s="223" t="s">
        <v>473</v>
      </c>
      <c r="L63" s="221" t="s">
        <v>20</v>
      </c>
      <c r="M63" s="216" t="s">
        <v>54</v>
      </c>
      <c r="N63" s="223"/>
      <c r="O63" s="223"/>
      <c r="P63" s="223"/>
      <c r="Q63" s="223"/>
      <c r="R63" s="240"/>
    </row>
    <row r="64" customFormat="false" ht="15" hidden="false" customHeight="false" outlineLevel="0" collapsed="false">
      <c r="A64" s="215" t="n">
        <v>138</v>
      </c>
      <c r="B64" s="215"/>
      <c r="C64" s="221" t="s">
        <v>975</v>
      </c>
      <c r="D64" s="223" t="s">
        <v>976</v>
      </c>
      <c r="E64" s="232"/>
      <c r="F64" s="223" t="s">
        <v>822</v>
      </c>
      <c r="G64" s="216" t="s">
        <v>122</v>
      </c>
      <c r="H64" s="216" t="s">
        <v>977</v>
      </c>
      <c r="I64" s="216" t="s">
        <v>473</v>
      </c>
      <c r="J64" s="216" t="s">
        <v>479</v>
      </c>
      <c r="K64" s="223" t="s">
        <v>473</v>
      </c>
      <c r="L64" s="221" t="s">
        <v>20</v>
      </c>
      <c r="M64" s="216" t="s">
        <v>54</v>
      </c>
      <c r="N64" s="223"/>
      <c r="O64" s="223"/>
      <c r="P64" s="223"/>
      <c r="Q64" s="223"/>
      <c r="R64" s="240"/>
    </row>
    <row r="65" customFormat="false" ht="15" hidden="false" customHeight="false" outlineLevel="0" collapsed="false">
      <c r="A65" s="215" t="s">
        <v>978</v>
      </c>
      <c r="B65" s="215"/>
      <c r="C65" s="221" t="s">
        <v>979</v>
      </c>
      <c r="D65" s="223" t="s">
        <v>980</v>
      </c>
      <c r="E65" s="221" t="s">
        <v>981</v>
      </c>
      <c r="F65" s="223" t="s">
        <v>822</v>
      </c>
      <c r="G65" s="216" t="s">
        <v>31</v>
      </c>
      <c r="H65" s="221" t="s">
        <v>982</v>
      </c>
      <c r="I65" s="221" t="s">
        <v>473</v>
      </c>
      <c r="J65" s="221" t="s">
        <v>484</v>
      </c>
      <c r="K65" s="223" t="s">
        <v>473</v>
      </c>
      <c r="L65" s="221" t="s">
        <v>42</v>
      </c>
      <c r="M65" s="221"/>
      <c r="N65" s="222"/>
      <c r="O65" s="223"/>
      <c r="P65" s="223"/>
      <c r="Q65" s="223"/>
      <c r="R65" s="241"/>
    </row>
    <row r="66" customFormat="false" ht="15" hidden="false" customHeight="false" outlineLevel="0" collapsed="false">
      <c r="A66" s="215" t="n">
        <v>139</v>
      </c>
      <c r="B66" s="215"/>
      <c r="C66" s="221" t="s">
        <v>983</v>
      </c>
      <c r="D66" s="223" t="s">
        <v>984</v>
      </c>
      <c r="E66" s="221"/>
      <c r="F66" s="223" t="s">
        <v>822</v>
      </c>
      <c r="G66" s="216" t="s">
        <v>122</v>
      </c>
      <c r="H66" s="216" t="s">
        <v>985</v>
      </c>
      <c r="I66" s="216" t="s">
        <v>473</v>
      </c>
      <c r="J66" s="216" t="s">
        <v>484</v>
      </c>
      <c r="K66" s="223" t="s">
        <v>473</v>
      </c>
      <c r="L66" s="221" t="s">
        <v>20</v>
      </c>
      <c r="M66" s="216" t="s">
        <v>54</v>
      </c>
      <c r="N66" s="223"/>
      <c r="O66" s="223"/>
      <c r="P66" s="223"/>
      <c r="Q66" s="223"/>
      <c r="R66" s="240"/>
    </row>
    <row r="67" customFormat="false" ht="15" hidden="false" customHeight="false" outlineLevel="0" collapsed="false">
      <c r="A67" s="215" t="n">
        <v>140</v>
      </c>
      <c r="B67" s="215"/>
      <c r="C67" s="221" t="s">
        <v>986</v>
      </c>
      <c r="D67" s="223" t="s">
        <v>987</v>
      </c>
      <c r="E67" s="232"/>
      <c r="F67" s="223" t="s">
        <v>822</v>
      </c>
      <c r="G67" s="216" t="s">
        <v>122</v>
      </c>
      <c r="H67" s="216" t="s">
        <v>988</v>
      </c>
      <c r="I67" s="216" t="s">
        <v>473</v>
      </c>
      <c r="J67" s="216" t="s">
        <v>484</v>
      </c>
      <c r="K67" s="223" t="s">
        <v>473</v>
      </c>
      <c r="L67" s="221" t="s">
        <v>20</v>
      </c>
      <c r="M67" s="216" t="s">
        <v>54</v>
      </c>
      <c r="N67" s="223"/>
      <c r="O67" s="223"/>
      <c r="P67" s="223"/>
      <c r="Q67" s="223"/>
      <c r="R67" s="240"/>
    </row>
    <row r="68" customFormat="false" ht="15" hidden="false" customHeight="false" outlineLevel="0" collapsed="false">
      <c r="A68" s="242" t="s">
        <v>989</v>
      </c>
      <c r="B68" s="243"/>
      <c r="C68" s="244" t="s">
        <v>990</v>
      </c>
      <c r="D68" s="245" t="s">
        <v>991</v>
      </c>
      <c r="E68" s="244" t="s">
        <v>992</v>
      </c>
      <c r="F68" s="223" t="s">
        <v>822</v>
      </c>
      <c r="G68" s="246" t="s">
        <v>31</v>
      </c>
      <c r="H68" s="247" t="s">
        <v>993</v>
      </c>
      <c r="I68" s="244" t="s">
        <v>473</v>
      </c>
      <c r="J68" s="244" t="s">
        <v>488</v>
      </c>
      <c r="K68" s="245" t="s">
        <v>473</v>
      </c>
      <c r="L68" s="244" t="s">
        <v>42</v>
      </c>
      <c r="M68" s="244"/>
      <c r="N68" s="248"/>
      <c r="O68" s="248"/>
      <c r="P68" s="248"/>
      <c r="Q68" s="245"/>
      <c r="R68" s="249"/>
    </row>
    <row r="69" customFormat="false" ht="15" hidden="false" customHeight="false" outlineLevel="0" collapsed="false">
      <c r="A69" s="215" t="n">
        <v>141</v>
      </c>
      <c r="B69" s="215"/>
      <c r="C69" s="221" t="s">
        <v>994</v>
      </c>
      <c r="D69" s="223" t="s">
        <v>995</v>
      </c>
      <c r="E69" s="221"/>
      <c r="F69" s="223" t="s">
        <v>822</v>
      </c>
      <c r="G69" s="216" t="s">
        <v>122</v>
      </c>
      <c r="H69" s="216" t="s">
        <v>996</v>
      </c>
      <c r="I69" s="216" t="s">
        <v>473</v>
      </c>
      <c r="J69" s="216" t="s">
        <v>488</v>
      </c>
      <c r="K69" s="223" t="s">
        <v>473</v>
      </c>
      <c r="L69" s="221" t="s">
        <v>20</v>
      </c>
      <c r="M69" s="216" t="s">
        <v>54</v>
      </c>
      <c r="N69" s="223"/>
      <c r="O69" s="223"/>
      <c r="P69" s="223"/>
      <c r="Q69" s="223"/>
      <c r="R69" s="240"/>
    </row>
    <row r="70" customFormat="false" ht="15" hidden="false" customHeight="false" outlineLevel="0" collapsed="false">
      <c r="A70" s="215" t="n">
        <v>142</v>
      </c>
      <c r="B70" s="215"/>
      <c r="C70" s="221" t="s">
        <v>997</v>
      </c>
      <c r="D70" s="223" t="s">
        <v>998</v>
      </c>
      <c r="E70" s="232"/>
      <c r="F70" s="223" t="s">
        <v>822</v>
      </c>
      <c r="G70" s="216" t="s">
        <v>122</v>
      </c>
      <c r="H70" s="216" t="s">
        <v>999</v>
      </c>
      <c r="I70" s="216" t="s">
        <v>473</v>
      </c>
      <c r="J70" s="216" t="s">
        <v>488</v>
      </c>
      <c r="K70" s="223" t="s">
        <v>473</v>
      </c>
      <c r="L70" s="221" t="s">
        <v>20</v>
      </c>
      <c r="M70" s="216" t="s">
        <v>54</v>
      </c>
      <c r="N70" s="223"/>
      <c r="O70" s="223"/>
      <c r="P70" s="223"/>
      <c r="Q70" s="223"/>
      <c r="R70" s="240"/>
    </row>
    <row r="71" customFormat="false" ht="15" hidden="false" customHeight="false" outlineLevel="0" collapsed="false">
      <c r="A71" s="215" t="s">
        <v>1000</v>
      </c>
      <c r="B71" s="215"/>
      <c r="C71" s="221" t="s">
        <v>1001</v>
      </c>
      <c r="D71" s="221" t="s">
        <v>1002</v>
      </c>
      <c r="E71" s="221" t="s">
        <v>1003</v>
      </c>
      <c r="F71" s="223" t="s">
        <v>822</v>
      </c>
      <c r="G71" s="218" t="s">
        <v>31</v>
      </c>
      <c r="H71" s="220" t="s">
        <v>1004</v>
      </c>
      <c r="I71" s="218" t="s">
        <v>473</v>
      </c>
      <c r="J71" s="221" t="s">
        <v>1005</v>
      </c>
      <c r="K71" s="219" t="s">
        <v>473</v>
      </c>
      <c r="L71" s="221" t="s">
        <v>42</v>
      </c>
      <c r="M71" s="221"/>
      <c r="N71" s="222"/>
      <c r="O71" s="223"/>
      <c r="P71" s="223"/>
      <c r="Q71" s="223"/>
      <c r="R71" s="239"/>
    </row>
    <row r="72" customFormat="false" ht="15" hidden="false" customHeight="false" outlineLevel="0" collapsed="false">
      <c r="A72" s="215" t="s">
        <v>1006</v>
      </c>
      <c r="B72" s="215"/>
      <c r="C72" s="221" t="s">
        <v>1007</v>
      </c>
      <c r="D72" s="221" t="s">
        <v>1008</v>
      </c>
      <c r="E72" s="221"/>
      <c r="F72" s="223" t="s">
        <v>822</v>
      </c>
      <c r="G72" s="218" t="s">
        <v>122</v>
      </c>
      <c r="H72" s="220" t="s">
        <v>1009</v>
      </c>
      <c r="I72" s="218" t="s">
        <v>473</v>
      </c>
      <c r="J72" s="221" t="s">
        <v>1005</v>
      </c>
      <c r="K72" s="219" t="s">
        <v>473</v>
      </c>
      <c r="L72" s="221" t="s">
        <v>20</v>
      </c>
      <c r="M72" s="221"/>
      <c r="N72" s="222"/>
      <c r="O72" s="223"/>
      <c r="P72" s="223"/>
      <c r="Q72" s="223"/>
      <c r="R72" s="239"/>
    </row>
    <row r="73" customFormat="false" ht="15" hidden="false" customHeight="false" outlineLevel="0" collapsed="false">
      <c r="A73" s="215" t="s">
        <v>1010</v>
      </c>
      <c r="B73" s="215"/>
      <c r="C73" s="221" t="s">
        <v>1011</v>
      </c>
      <c r="D73" s="221" t="s">
        <v>1012</v>
      </c>
      <c r="E73" s="221"/>
      <c r="F73" s="223" t="s">
        <v>822</v>
      </c>
      <c r="G73" s="218" t="s">
        <v>122</v>
      </c>
      <c r="H73" s="220" t="s">
        <v>1013</v>
      </c>
      <c r="I73" s="218" t="s">
        <v>473</v>
      </c>
      <c r="J73" s="221" t="s">
        <v>1005</v>
      </c>
      <c r="K73" s="219" t="s">
        <v>473</v>
      </c>
      <c r="L73" s="221" t="s">
        <v>20</v>
      </c>
      <c r="M73" s="221"/>
      <c r="N73" s="222"/>
      <c r="O73" s="223"/>
      <c r="P73" s="223"/>
      <c r="Q73" s="223"/>
      <c r="R73" s="239"/>
    </row>
    <row r="74" customFormat="false" ht="15" hidden="false" customHeight="false" outlineLevel="0" collapsed="false">
      <c r="A74" s="215" t="n">
        <v>144</v>
      </c>
      <c r="B74" s="215" t="n">
        <v>10004</v>
      </c>
      <c r="C74" s="221" t="s">
        <v>1014</v>
      </c>
      <c r="D74" s="221" t="s">
        <v>1015</v>
      </c>
      <c r="E74" s="221" t="s">
        <v>778</v>
      </c>
      <c r="F74" s="219" t="s">
        <v>822</v>
      </c>
      <c r="G74" s="218" t="s">
        <v>31</v>
      </c>
      <c r="H74" s="220" t="s">
        <v>1016</v>
      </c>
      <c r="I74" s="220" t="s">
        <v>473</v>
      </c>
      <c r="J74" s="221" t="s">
        <v>493</v>
      </c>
      <c r="K74" s="219" t="s">
        <v>473</v>
      </c>
      <c r="L74" s="221" t="s">
        <v>20</v>
      </c>
      <c r="M74" s="221" t="s">
        <v>890</v>
      </c>
      <c r="N74" s="222"/>
      <c r="O74" s="223"/>
      <c r="P74" s="223"/>
      <c r="Q74" s="250" t="s">
        <v>1017</v>
      </c>
    </row>
    <row r="75" customFormat="false" ht="24" hidden="false" customHeight="true" outlineLevel="0" collapsed="false">
      <c r="A75" s="215" t="n">
        <v>145</v>
      </c>
      <c r="B75" s="215" t="n">
        <v>10005</v>
      </c>
      <c r="C75" s="221" t="s">
        <v>497</v>
      </c>
      <c r="D75" s="221" t="s">
        <v>780</v>
      </c>
      <c r="E75" s="221" t="s">
        <v>781</v>
      </c>
      <c r="F75" s="219" t="s">
        <v>822</v>
      </c>
      <c r="G75" s="218" t="s">
        <v>31</v>
      </c>
      <c r="H75" s="220" t="s">
        <v>1018</v>
      </c>
      <c r="I75" s="220" t="s">
        <v>473</v>
      </c>
      <c r="J75" s="221" t="s">
        <v>493</v>
      </c>
      <c r="K75" s="219" t="s">
        <v>473</v>
      </c>
      <c r="L75" s="221" t="s">
        <v>20</v>
      </c>
      <c r="M75" s="221" t="s">
        <v>43</v>
      </c>
      <c r="N75" s="222"/>
      <c r="O75" s="223"/>
      <c r="P75" s="223"/>
      <c r="Q75" s="219"/>
    </row>
    <row r="76" customFormat="false" ht="24" hidden="false" customHeight="true" outlineLevel="0" collapsed="false">
      <c r="A76" s="215" t="n">
        <v>146</v>
      </c>
      <c r="B76" s="215"/>
      <c r="C76" s="223" t="s">
        <v>783</v>
      </c>
      <c r="D76" s="216" t="s">
        <v>786</v>
      </c>
      <c r="E76" s="216" t="s">
        <v>784</v>
      </c>
      <c r="F76" s="219" t="s">
        <v>822</v>
      </c>
      <c r="G76" s="218" t="s">
        <v>61</v>
      </c>
      <c r="H76" s="218" t="s">
        <v>1019</v>
      </c>
      <c r="I76" s="218" t="s">
        <v>473</v>
      </c>
      <c r="J76" s="216" t="s">
        <v>493</v>
      </c>
      <c r="K76" s="219" t="s">
        <v>473</v>
      </c>
      <c r="L76" s="223" t="s">
        <v>20</v>
      </c>
      <c r="M76" s="216" t="s">
        <v>27</v>
      </c>
      <c r="N76" s="223"/>
      <c r="O76" s="223"/>
      <c r="P76" s="223"/>
      <c r="Q76" s="219"/>
    </row>
    <row r="77" customFormat="false" ht="15" hidden="false" customHeight="false" outlineLevel="0" collapsed="false">
      <c r="A77" s="227" t="n">
        <v>147</v>
      </c>
      <c r="B77" s="227"/>
      <c r="C77" s="220" t="s">
        <v>1020</v>
      </c>
      <c r="D77" s="232" t="s">
        <v>1021</v>
      </c>
      <c r="E77" s="251" t="s">
        <v>1022</v>
      </c>
      <c r="F77" s="219" t="s">
        <v>828</v>
      </c>
      <c r="G77" s="218" t="s">
        <v>122</v>
      </c>
      <c r="H77" s="218" t="s">
        <v>1023</v>
      </c>
      <c r="I77" s="218" t="s">
        <v>473</v>
      </c>
      <c r="J77" s="218" t="s">
        <v>1024</v>
      </c>
      <c r="K77" s="219" t="s">
        <v>473</v>
      </c>
      <c r="L77" s="219" t="s">
        <v>20</v>
      </c>
      <c r="M77" s="218" t="s">
        <v>54</v>
      </c>
      <c r="N77" s="219"/>
      <c r="O77" s="219"/>
      <c r="P77" s="219"/>
      <c r="Q77" s="223"/>
    </row>
    <row r="78" customFormat="false" ht="24" hidden="false" customHeight="true" outlineLevel="0" collapsed="false">
      <c r="A78" s="215" t="n">
        <v>148</v>
      </c>
      <c r="B78" s="215" t="n">
        <v>10003</v>
      </c>
      <c r="C78" s="221" t="s">
        <v>1025</v>
      </c>
      <c r="D78" s="222" t="s">
        <v>795</v>
      </c>
      <c r="E78" s="221" t="s">
        <v>793</v>
      </c>
      <c r="F78" s="219" t="s">
        <v>828</v>
      </c>
      <c r="G78" s="218" t="s">
        <v>31</v>
      </c>
      <c r="H78" s="220" t="s">
        <v>1026</v>
      </c>
      <c r="I78" s="220" t="s">
        <v>473</v>
      </c>
      <c r="J78" s="221" t="s">
        <v>506</v>
      </c>
      <c r="K78" s="219" t="s">
        <v>473</v>
      </c>
      <c r="L78" s="221" t="s">
        <v>42</v>
      </c>
      <c r="M78" s="221" t="s">
        <v>794</v>
      </c>
      <c r="N78" s="222"/>
      <c r="O78" s="223"/>
      <c r="P78" s="223"/>
      <c r="Q78" s="219"/>
    </row>
    <row r="79" customFormat="false" ht="15" hidden="false" customHeight="false" outlineLevel="0" collapsed="false">
      <c r="A79" s="215" t="n">
        <v>150</v>
      </c>
      <c r="B79" s="215" t="n">
        <v>10015</v>
      </c>
      <c r="C79" s="221" t="s">
        <v>1027</v>
      </c>
      <c r="D79" s="216" t="s">
        <v>1028</v>
      </c>
      <c r="E79" s="221" t="s">
        <v>1029</v>
      </c>
      <c r="F79" s="219" t="s">
        <v>828</v>
      </c>
      <c r="G79" s="218" t="s">
        <v>31</v>
      </c>
      <c r="H79" s="220" t="s">
        <v>1029</v>
      </c>
      <c r="I79" s="220" t="s">
        <v>473</v>
      </c>
      <c r="J79" s="221" t="s">
        <v>798</v>
      </c>
      <c r="K79" s="219" t="s">
        <v>473</v>
      </c>
      <c r="L79" s="221" t="s">
        <v>20</v>
      </c>
      <c r="M79" s="221" t="s">
        <v>1030</v>
      </c>
      <c r="N79" s="222"/>
      <c r="O79" s="223"/>
      <c r="P79" s="223"/>
      <c r="Q79" s="219"/>
    </row>
    <row r="80" customFormat="false" ht="15" hidden="false" customHeight="false" outlineLevel="0" collapsed="false">
      <c r="A80" s="252"/>
      <c r="B80" s="252"/>
      <c r="C80" s="252" t="s">
        <v>1031</v>
      </c>
      <c r="D80" s="252" t="s">
        <v>1032</v>
      </c>
      <c r="E80" s="252" t="s">
        <v>1033</v>
      </c>
      <c r="F80" s="252" t="s">
        <v>815</v>
      </c>
      <c r="G80" s="252" t="s">
        <v>31</v>
      </c>
      <c r="H80" s="252" t="s">
        <v>1034</v>
      </c>
      <c r="I80" s="252" t="s">
        <v>416</v>
      </c>
      <c r="J80" s="252" t="s">
        <v>1035</v>
      </c>
      <c r="K80" s="252" t="s">
        <v>416</v>
      </c>
      <c r="L80" s="252" t="s">
        <v>20</v>
      </c>
      <c r="M80" s="252" t="s">
        <v>1036</v>
      </c>
      <c r="N80" s="252"/>
      <c r="O80" s="252"/>
      <c r="P80" s="252"/>
      <c r="Q80" s="252"/>
    </row>
    <row r="81" customFormat="false" ht="15" hidden="false" customHeight="false" outlineLevel="0" collapsed="false">
      <c r="A81" s="252"/>
      <c r="B81" s="252"/>
      <c r="C81" s="252" t="s">
        <v>1037</v>
      </c>
      <c r="D81" s="252" t="s">
        <v>1038</v>
      </c>
      <c r="E81" s="252" t="s">
        <v>1039</v>
      </c>
      <c r="F81" s="252" t="s">
        <v>815</v>
      </c>
      <c r="G81" s="252" t="s">
        <v>31</v>
      </c>
      <c r="H81" s="252" t="s">
        <v>1040</v>
      </c>
      <c r="I81" s="252" t="s">
        <v>19</v>
      </c>
      <c r="J81" s="252" t="s">
        <v>1041</v>
      </c>
      <c r="K81" s="252" t="s">
        <v>534</v>
      </c>
      <c r="L81" s="252" t="s">
        <v>42</v>
      </c>
      <c r="M81" s="252" t="s">
        <v>1036</v>
      </c>
      <c r="N81" s="253"/>
      <c r="O81" s="253"/>
      <c r="P81" s="253"/>
      <c r="Q81" s="252"/>
    </row>
    <row r="82" customFormat="false" ht="15" hidden="false" customHeight="false" outlineLevel="0" collapsed="false">
      <c r="A82" s="252"/>
      <c r="B82" s="252"/>
      <c r="C82" s="252" t="s">
        <v>1042</v>
      </c>
      <c r="D82" s="252" t="s">
        <v>1043</v>
      </c>
      <c r="E82" s="252" t="s">
        <v>1044</v>
      </c>
      <c r="F82" s="252" t="s">
        <v>815</v>
      </c>
      <c r="G82" s="252" t="s">
        <v>31</v>
      </c>
      <c r="H82" s="252" t="s">
        <v>1045</v>
      </c>
      <c r="I82" s="252" t="s">
        <v>40</v>
      </c>
      <c r="J82" s="252" t="s">
        <v>41</v>
      </c>
      <c r="K82" s="252" t="s">
        <v>534</v>
      </c>
      <c r="L82" s="252" t="s">
        <v>42</v>
      </c>
      <c r="M82" s="252" t="s">
        <v>1036</v>
      </c>
      <c r="N82" s="252"/>
      <c r="O82" s="252"/>
      <c r="P82" s="252"/>
      <c r="Q82" s="252"/>
    </row>
    <row r="83" customFormat="false" ht="15" hidden="false" customHeight="false" outlineLevel="0" collapsed="false">
      <c r="A83" s="252"/>
      <c r="B83" s="252"/>
      <c r="C83" s="252" t="s">
        <v>1046</v>
      </c>
      <c r="D83" s="252" t="s">
        <v>1047</v>
      </c>
      <c r="E83" s="252" t="s">
        <v>1048</v>
      </c>
      <c r="F83" s="252" t="s">
        <v>815</v>
      </c>
      <c r="G83" s="252" t="s">
        <v>31</v>
      </c>
      <c r="H83" s="252" t="s">
        <v>1049</v>
      </c>
      <c r="I83" s="252" t="s">
        <v>88</v>
      </c>
      <c r="J83" s="252" t="s">
        <v>89</v>
      </c>
      <c r="K83" s="252" t="s">
        <v>534</v>
      </c>
      <c r="L83" s="252" t="s">
        <v>42</v>
      </c>
      <c r="M83" s="252" t="s">
        <v>1036</v>
      </c>
      <c r="N83" s="252"/>
      <c r="O83" s="252"/>
      <c r="P83" s="252"/>
      <c r="Q83" s="252"/>
    </row>
    <row r="84" customFormat="false" ht="15" hidden="false" customHeight="false" outlineLevel="0" collapsed="false">
      <c r="A84" s="252"/>
      <c r="B84" s="252"/>
      <c r="C84" s="252" t="s">
        <v>1050</v>
      </c>
      <c r="D84" s="252" t="s">
        <v>1051</v>
      </c>
      <c r="E84" s="252" t="s">
        <v>1052</v>
      </c>
      <c r="F84" s="252" t="s">
        <v>815</v>
      </c>
      <c r="G84" s="252" t="s">
        <v>31</v>
      </c>
      <c r="H84" s="252" t="s">
        <v>1053</v>
      </c>
      <c r="I84" s="252" t="s">
        <v>40</v>
      </c>
      <c r="J84" s="252" t="s">
        <v>1054</v>
      </c>
      <c r="K84" s="252" t="s">
        <v>534</v>
      </c>
      <c r="L84" s="252" t="s">
        <v>42</v>
      </c>
      <c r="M84" s="252" t="s">
        <v>1036</v>
      </c>
      <c r="N84" s="252"/>
      <c r="O84" s="252"/>
      <c r="P84" s="252"/>
      <c r="Q84" s="252"/>
    </row>
    <row r="85" customFormat="false" ht="15" hidden="false" customHeight="false" outlineLevel="0" collapsed="false">
      <c r="A85" s="252"/>
      <c r="B85" s="252"/>
      <c r="C85" s="252" t="s">
        <v>1055</v>
      </c>
      <c r="D85" s="252" t="s">
        <v>1056</v>
      </c>
      <c r="E85" s="252" t="s">
        <v>1057</v>
      </c>
      <c r="F85" s="252" t="s">
        <v>815</v>
      </c>
      <c r="G85" s="252" t="s">
        <v>31</v>
      </c>
      <c r="H85" s="252" t="s">
        <v>1058</v>
      </c>
      <c r="I85" s="252" t="s">
        <v>473</v>
      </c>
      <c r="J85" s="252" t="s">
        <v>1059</v>
      </c>
      <c r="K85" s="252" t="s">
        <v>534</v>
      </c>
      <c r="L85" s="252" t="s">
        <v>42</v>
      </c>
      <c r="M85" s="252" t="s">
        <v>1036</v>
      </c>
      <c r="N85" s="252"/>
      <c r="O85" s="252"/>
      <c r="P85" s="252"/>
      <c r="Q85" s="252"/>
    </row>
    <row r="86" customFormat="false" ht="15" hidden="false" customHeight="false" outlineLevel="0" collapsed="false">
      <c r="A86" s="252"/>
      <c r="B86" s="252"/>
      <c r="C86" s="252" t="s">
        <v>1060</v>
      </c>
      <c r="D86" s="252" t="s">
        <v>1061</v>
      </c>
      <c r="E86" s="252" t="s">
        <v>1062</v>
      </c>
      <c r="F86" s="219" t="s">
        <v>828</v>
      </c>
      <c r="G86" s="218" t="s">
        <v>122</v>
      </c>
      <c r="H86" s="252" t="s">
        <v>1063</v>
      </c>
      <c r="I86" s="252" t="s">
        <v>40</v>
      </c>
      <c r="J86" s="252" t="s">
        <v>1064</v>
      </c>
      <c r="K86" s="252" t="s">
        <v>534</v>
      </c>
      <c r="L86" s="252" t="s">
        <v>20</v>
      </c>
      <c r="M86" s="252" t="s">
        <v>1036</v>
      </c>
      <c r="N86" s="252"/>
      <c r="O86" s="252"/>
      <c r="P86" s="252"/>
      <c r="Q86" s="252"/>
    </row>
    <row r="87" customFormat="false" ht="15" hidden="false" customHeight="false" outlineLevel="0" collapsed="false">
      <c r="A87" s="252"/>
      <c r="B87" s="252"/>
      <c r="C87" s="252" t="s">
        <v>1065</v>
      </c>
      <c r="D87" s="252" t="s">
        <v>1066</v>
      </c>
      <c r="E87" s="252" t="s">
        <v>1067</v>
      </c>
      <c r="F87" s="219" t="s">
        <v>828</v>
      </c>
      <c r="G87" s="218" t="s">
        <v>122</v>
      </c>
      <c r="H87" s="252" t="s">
        <v>1068</v>
      </c>
      <c r="I87" s="252" t="s">
        <v>40</v>
      </c>
      <c r="J87" s="252" t="s">
        <v>1069</v>
      </c>
      <c r="K87" s="252" t="s">
        <v>534</v>
      </c>
      <c r="L87" s="252" t="s">
        <v>20</v>
      </c>
      <c r="M87" s="252" t="s">
        <v>1036</v>
      </c>
      <c r="N87" s="252"/>
      <c r="O87" s="252"/>
      <c r="P87" s="252"/>
      <c r="Q87" s="252"/>
    </row>
    <row r="88" customFormat="false" ht="15" hidden="false" customHeight="false" outlineLevel="0" collapsed="false">
      <c r="A88" s="252"/>
      <c r="B88" s="252"/>
      <c r="C88" s="252" t="s">
        <v>1070</v>
      </c>
      <c r="D88" s="252" t="s">
        <v>1071</v>
      </c>
      <c r="E88" s="252" t="s">
        <v>1072</v>
      </c>
      <c r="F88" s="219" t="s">
        <v>828</v>
      </c>
      <c r="G88" s="218" t="s">
        <v>122</v>
      </c>
      <c r="H88" s="252" t="s">
        <v>1073</v>
      </c>
      <c r="I88" s="252" t="s">
        <v>40</v>
      </c>
      <c r="J88" s="252" t="s">
        <v>1074</v>
      </c>
      <c r="K88" s="252" t="s">
        <v>534</v>
      </c>
      <c r="L88" s="252" t="s">
        <v>20</v>
      </c>
      <c r="M88" s="252" t="s">
        <v>1036</v>
      </c>
      <c r="N88" s="252"/>
      <c r="O88" s="252"/>
      <c r="P88" s="252"/>
      <c r="Q88" s="252"/>
    </row>
    <row r="89" customFormat="false" ht="15" hidden="false" customHeight="false" outlineLevel="0" collapsed="false">
      <c r="A89" s="252"/>
      <c r="B89" s="252"/>
      <c r="C89" s="252" t="s">
        <v>1075</v>
      </c>
      <c r="D89" s="252" t="s">
        <v>1076</v>
      </c>
      <c r="E89" s="252" t="s">
        <v>1077</v>
      </c>
      <c r="F89" s="254" t="s">
        <v>822</v>
      </c>
      <c r="G89" s="252" t="s">
        <v>122</v>
      </c>
      <c r="H89" s="252" t="s">
        <v>1078</v>
      </c>
      <c r="I89" s="252" t="s">
        <v>416</v>
      </c>
      <c r="J89" s="252" t="s">
        <v>1079</v>
      </c>
      <c r="K89" s="252" t="s">
        <v>416</v>
      </c>
      <c r="L89" s="252" t="s">
        <v>20</v>
      </c>
      <c r="M89" s="252" t="s">
        <v>1036</v>
      </c>
      <c r="N89" s="253"/>
      <c r="O89" s="253"/>
      <c r="P89" s="253"/>
      <c r="Q89" s="252" t="s">
        <v>1080</v>
      </c>
    </row>
    <row r="90" customFormat="false" ht="15" hidden="false" customHeight="false" outlineLevel="0" collapsed="false">
      <c r="A90" s="252"/>
      <c r="B90" s="252"/>
      <c r="C90" s="252" t="s">
        <v>1081</v>
      </c>
      <c r="D90" s="252" t="s">
        <v>1082</v>
      </c>
      <c r="E90" s="252" t="s">
        <v>1083</v>
      </c>
      <c r="F90" s="254" t="s">
        <v>822</v>
      </c>
      <c r="G90" s="252" t="s">
        <v>122</v>
      </c>
      <c r="H90" s="252" t="s">
        <v>1084</v>
      </c>
      <c r="I90" s="252" t="s">
        <v>416</v>
      </c>
      <c r="J90" s="252" t="s">
        <v>1085</v>
      </c>
      <c r="K90" s="252" t="s">
        <v>416</v>
      </c>
      <c r="L90" s="252" t="s">
        <v>20</v>
      </c>
      <c r="M90" s="252" t="s">
        <v>1036</v>
      </c>
      <c r="N90" s="253"/>
      <c r="O90" s="253"/>
      <c r="P90" s="253"/>
      <c r="Q90" s="252" t="s">
        <v>1086</v>
      </c>
    </row>
    <row r="91" customFormat="false" ht="15" hidden="false" customHeight="false" outlineLevel="0" collapsed="false">
      <c r="A91" s="252"/>
      <c r="B91" s="252"/>
      <c r="C91" s="252" t="s">
        <v>1087</v>
      </c>
      <c r="D91" s="252" t="s">
        <v>1088</v>
      </c>
      <c r="E91" s="252" t="s">
        <v>1089</v>
      </c>
      <c r="F91" s="254" t="s">
        <v>822</v>
      </c>
      <c r="G91" s="252" t="s">
        <v>122</v>
      </c>
      <c r="H91" s="252" t="s">
        <v>1090</v>
      </c>
      <c r="I91" s="252" t="s">
        <v>416</v>
      </c>
      <c r="J91" s="252" t="s">
        <v>1091</v>
      </c>
      <c r="K91" s="252" t="s">
        <v>416</v>
      </c>
      <c r="L91" s="252" t="s">
        <v>20</v>
      </c>
      <c r="M91" s="252" t="s">
        <v>1036</v>
      </c>
      <c r="N91" s="253"/>
      <c r="O91" s="253"/>
      <c r="P91" s="253"/>
      <c r="Q91" s="252" t="s">
        <v>1092</v>
      </c>
    </row>
    <row r="92" customFormat="false" ht="15" hidden="false" customHeight="false" outlineLevel="0" collapsed="false">
      <c r="A92" s="252"/>
      <c r="B92" s="252"/>
      <c r="C92" s="252" t="s">
        <v>1093</v>
      </c>
      <c r="D92" s="252" t="s">
        <v>1094</v>
      </c>
      <c r="E92" s="252" t="s">
        <v>1095</v>
      </c>
      <c r="F92" s="254" t="s">
        <v>822</v>
      </c>
      <c r="G92" s="252" t="s">
        <v>122</v>
      </c>
      <c r="H92" s="255" t="s">
        <v>1096</v>
      </c>
      <c r="I92" s="252" t="s">
        <v>416</v>
      </c>
      <c r="J92" s="252" t="s">
        <v>1097</v>
      </c>
      <c r="K92" s="252" t="s">
        <v>416</v>
      </c>
      <c r="L92" s="252" t="s">
        <v>20</v>
      </c>
      <c r="M92" s="252" t="s">
        <v>1036</v>
      </c>
      <c r="N92" s="253"/>
      <c r="O92" s="253"/>
      <c r="P92" s="253"/>
      <c r="Q92" s="252" t="s">
        <v>1098</v>
      </c>
    </row>
    <row r="93" customFormat="false" ht="15" hidden="false" customHeight="false" outlineLevel="0" collapsed="false">
      <c r="A93" s="252"/>
      <c r="B93" s="252"/>
      <c r="C93" s="252" t="s">
        <v>1099</v>
      </c>
      <c r="D93" s="252" t="s">
        <v>1100</v>
      </c>
      <c r="E93" s="252" t="s">
        <v>1101</v>
      </c>
      <c r="F93" s="252" t="s">
        <v>822</v>
      </c>
      <c r="G93" s="252" t="s">
        <v>122</v>
      </c>
      <c r="H93" s="252" t="s">
        <v>1102</v>
      </c>
      <c r="I93" s="252" t="s">
        <v>19</v>
      </c>
      <c r="J93" s="252" t="s">
        <v>452</v>
      </c>
      <c r="K93" s="252" t="s">
        <v>19</v>
      </c>
      <c r="L93" s="252" t="s">
        <v>20</v>
      </c>
      <c r="M93" s="252" t="s">
        <v>1036</v>
      </c>
      <c r="N93" s="253"/>
      <c r="O93" s="253"/>
      <c r="P93" s="253"/>
      <c r="Q93" s="252" t="s">
        <v>1103</v>
      </c>
    </row>
    <row r="94" customFormat="false" ht="15" hidden="false" customHeight="false" outlineLevel="0" collapsed="false">
      <c r="A94" s="252"/>
      <c r="B94" s="252"/>
      <c r="C94" s="252" t="s">
        <v>1104</v>
      </c>
      <c r="D94" s="252" t="s">
        <v>1105</v>
      </c>
      <c r="E94" s="252" t="s">
        <v>1106</v>
      </c>
      <c r="F94" s="252" t="s">
        <v>815</v>
      </c>
      <c r="G94" s="252" t="s">
        <v>122</v>
      </c>
      <c r="H94" s="252" t="s">
        <v>1107</v>
      </c>
      <c r="I94" s="252" t="s">
        <v>19</v>
      </c>
      <c r="J94" s="252" t="s">
        <v>19</v>
      </c>
      <c r="K94" s="252" t="s">
        <v>19</v>
      </c>
      <c r="L94" s="252" t="s">
        <v>20</v>
      </c>
      <c r="M94" s="252" t="s">
        <v>1036</v>
      </c>
      <c r="N94" s="253"/>
      <c r="O94" s="253"/>
      <c r="P94" s="253"/>
      <c r="Q94" s="256"/>
    </row>
    <row r="95" customFormat="false" ht="15" hidden="false" customHeight="false" outlineLevel="0" collapsed="false">
      <c r="A95" s="252"/>
      <c r="B95" s="252"/>
      <c r="C95" s="252" t="s">
        <v>1108</v>
      </c>
      <c r="D95" s="252" t="s">
        <v>1109</v>
      </c>
      <c r="E95" s="252" t="s">
        <v>1110</v>
      </c>
      <c r="F95" s="252" t="s">
        <v>815</v>
      </c>
      <c r="G95" s="252" t="s">
        <v>122</v>
      </c>
      <c r="H95" s="252" t="s">
        <v>1111</v>
      </c>
      <c r="I95" s="252" t="s">
        <v>123</v>
      </c>
      <c r="J95" s="252" t="s">
        <v>365</v>
      </c>
      <c r="K95" s="252" t="s">
        <v>123</v>
      </c>
      <c r="L95" s="252" t="s">
        <v>20</v>
      </c>
      <c r="M95" s="252" t="s">
        <v>1036</v>
      </c>
      <c r="N95" s="253"/>
      <c r="O95" s="253"/>
      <c r="P95" s="253"/>
      <c r="Q95" s="252" t="s">
        <v>1112</v>
      </c>
      <c r="R95" s="252" t="s">
        <v>1113</v>
      </c>
    </row>
    <row r="96" customFormat="false" ht="15" hidden="false" customHeight="false" outlineLevel="0" collapsed="false">
      <c r="A96" s="252"/>
      <c r="B96" s="252"/>
      <c r="C96" s="252" t="s">
        <v>1114</v>
      </c>
      <c r="D96" s="252" t="s">
        <v>1115</v>
      </c>
      <c r="E96" s="252" t="s">
        <v>1116</v>
      </c>
      <c r="F96" s="252" t="s">
        <v>815</v>
      </c>
      <c r="G96" s="252" t="s">
        <v>31</v>
      </c>
      <c r="H96" s="252" t="s">
        <v>1117</v>
      </c>
      <c r="I96" s="252" t="s">
        <v>473</v>
      </c>
      <c r="J96" s="252" t="s">
        <v>1118</v>
      </c>
      <c r="K96" s="252" t="s">
        <v>473</v>
      </c>
      <c r="L96" s="252" t="s">
        <v>20</v>
      </c>
      <c r="M96" s="252" t="s">
        <v>1036</v>
      </c>
      <c r="N96" s="253"/>
      <c r="O96" s="253"/>
      <c r="P96" s="253"/>
    </row>
    <row r="97" customFormat="false" ht="15" hidden="false" customHeight="false" outlineLevel="0" collapsed="false">
      <c r="A97" s="252"/>
      <c r="B97" s="252"/>
      <c r="C97" s="252" t="s">
        <v>1119</v>
      </c>
      <c r="D97" s="252" t="s">
        <v>1120</v>
      </c>
      <c r="E97" s="252" t="s">
        <v>1121</v>
      </c>
      <c r="F97" s="252" t="s">
        <v>815</v>
      </c>
      <c r="G97" s="252" t="s">
        <v>122</v>
      </c>
      <c r="H97" s="252" t="s">
        <v>1122</v>
      </c>
      <c r="I97" s="252" t="s">
        <v>1123</v>
      </c>
      <c r="J97" s="252" t="s">
        <v>1124</v>
      </c>
      <c r="K97" s="252" t="s">
        <v>473</v>
      </c>
      <c r="L97" s="252" t="s">
        <v>20</v>
      </c>
      <c r="M97" s="252" t="s">
        <v>1036</v>
      </c>
      <c r="N97" s="253"/>
      <c r="O97" s="253"/>
      <c r="P97" s="253"/>
      <c r="Q97" s="252" t="s">
        <v>1125</v>
      </c>
    </row>
    <row r="98" customFormat="false" ht="15" hidden="false" customHeight="false" outlineLevel="0" collapsed="false">
      <c r="A98" s="252"/>
      <c r="B98" s="252"/>
      <c r="C98" s="252" t="s">
        <v>1126</v>
      </c>
      <c r="D98" s="252" t="s">
        <v>1127</v>
      </c>
      <c r="E98" s="252" t="s">
        <v>1128</v>
      </c>
      <c r="F98" s="252" t="s">
        <v>815</v>
      </c>
      <c r="G98" s="252" t="s">
        <v>31</v>
      </c>
      <c r="H98" s="252" t="s">
        <v>1129</v>
      </c>
      <c r="I98" s="252" t="s">
        <v>416</v>
      </c>
      <c r="J98" s="252" t="s">
        <v>429</v>
      </c>
      <c r="K98" s="252" t="s">
        <v>416</v>
      </c>
      <c r="L98" s="252" t="s">
        <v>20</v>
      </c>
      <c r="M98" s="252" t="s">
        <v>1036</v>
      </c>
      <c r="N98" s="253"/>
      <c r="O98" s="253"/>
      <c r="P98" s="253"/>
      <c r="Q98" s="252" t="s">
        <v>1130</v>
      </c>
    </row>
    <row r="99" customFormat="false" ht="15" hidden="false" customHeight="false" outlineLevel="0" collapsed="false">
      <c r="A99" s="252"/>
      <c r="B99" s="252"/>
      <c r="C99" s="252" t="s">
        <v>1131</v>
      </c>
      <c r="D99" s="252" t="s">
        <v>1132</v>
      </c>
      <c r="E99" s="252" t="s">
        <v>1133</v>
      </c>
      <c r="F99" s="252" t="s">
        <v>815</v>
      </c>
      <c r="G99" s="252" t="s">
        <v>122</v>
      </c>
      <c r="H99" s="252" t="s">
        <v>1134</v>
      </c>
      <c r="I99" s="252" t="s">
        <v>416</v>
      </c>
      <c r="J99" s="252" t="s">
        <v>429</v>
      </c>
      <c r="K99" s="252" t="s">
        <v>416</v>
      </c>
      <c r="L99" s="252" t="s">
        <v>20</v>
      </c>
      <c r="M99" s="252" t="s">
        <v>1036</v>
      </c>
      <c r="N99" s="253"/>
      <c r="O99" s="253"/>
      <c r="P99" s="253"/>
      <c r="Q99" s="252" t="s">
        <v>1135</v>
      </c>
    </row>
    <row r="100" customFormat="false" ht="15" hidden="false" customHeight="false" outlineLevel="0" collapsed="false">
      <c r="A100" s="252"/>
      <c r="B100" s="252"/>
      <c r="C100" s="252" t="s">
        <v>1136</v>
      </c>
      <c r="D100" s="252" t="s">
        <v>1137</v>
      </c>
      <c r="E100" s="252" t="s">
        <v>1138</v>
      </c>
      <c r="F100" s="252" t="s">
        <v>822</v>
      </c>
      <c r="G100" s="252" t="s">
        <v>31</v>
      </c>
      <c r="H100" s="252" t="s">
        <v>1139</v>
      </c>
      <c r="I100" s="252" t="s">
        <v>123</v>
      </c>
      <c r="J100" s="252" t="s">
        <v>1140</v>
      </c>
      <c r="K100" s="252" t="s">
        <v>123</v>
      </c>
      <c r="L100" s="252" t="s">
        <v>20</v>
      </c>
      <c r="M100" s="252" t="s">
        <v>1036</v>
      </c>
      <c r="N100" s="253"/>
      <c r="O100" s="253"/>
      <c r="P100" s="253"/>
      <c r="Q100" s="252" t="s">
        <v>1141</v>
      </c>
    </row>
    <row r="101" customFormat="false" ht="15" hidden="false" customHeight="false" outlineLevel="0" collapsed="false">
      <c r="A101" s="252"/>
      <c r="B101" s="252"/>
      <c r="C101" s="252" t="s">
        <v>1142</v>
      </c>
      <c r="D101" s="252" t="s">
        <v>1143</v>
      </c>
      <c r="E101" s="252" t="s">
        <v>1144</v>
      </c>
      <c r="F101" s="252" t="s">
        <v>822</v>
      </c>
      <c r="G101" s="252" t="s">
        <v>122</v>
      </c>
      <c r="H101" s="252" t="s">
        <v>1145</v>
      </c>
      <c r="I101" s="252" t="s">
        <v>123</v>
      </c>
      <c r="J101" s="252" t="s">
        <v>1146</v>
      </c>
      <c r="K101" s="252" t="s">
        <v>123</v>
      </c>
      <c r="L101" s="252" t="s">
        <v>20</v>
      </c>
      <c r="M101" s="252" t="s">
        <v>1036</v>
      </c>
      <c r="N101" s="253"/>
      <c r="O101" s="253"/>
      <c r="P101" s="253"/>
      <c r="Q101" s="252" t="s">
        <v>1147</v>
      </c>
    </row>
    <row r="102" customFormat="false" ht="15" hidden="false" customHeight="false" outlineLevel="0" collapsed="false">
      <c r="A102" s="252"/>
      <c r="B102" s="252"/>
      <c r="C102" s="252" t="s">
        <v>1148</v>
      </c>
      <c r="D102" s="252" t="s">
        <v>1149</v>
      </c>
      <c r="E102" s="252" t="s">
        <v>1150</v>
      </c>
      <c r="F102" s="252" t="s">
        <v>815</v>
      </c>
      <c r="G102" s="252" t="s">
        <v>31</v>
      </c>
      <c r="H102" s="252" t="s">
        <v>1151</v>
      </c>
      <c r="I102" s="252" t="s">
        <v>19</v>
      </c>
      <c r="J102" s="252" t="s">
        <v>1152</v>
      </c>
      <c r="K102" s="252" t="s">
        <v>19</v>
      </c>
      <c r="L102" s="252" t="s">
        <v>42</v>
      </c>
      <c r="M102" s="252" t="s">
        <v>1036</v>
      </c>
      <c r="N102" s="253"/>
      <c r="O102" s="253"/>
      <c r="P102" s="253"/>
      <c r="Q102" s="252" t="s">
        <v>1153</v>
      </c>
    </row>
    <row r="103" customFormat="false" ht="15" hidden="false" customHeight="false" outlineLevel="0" collapsed="false">
      <c r="A103" s="252"/>
      <c r="B103" s="252"/>
      <c r="C103" s="252" t="s">
        <v>1154</v>
      </c>
      <c r="D103" s="252" t="s">
        <v>1155</v>
      </c>
      <c r="E103" s="252" t="s">
        <v>1156</v>
      </c>
      <c r="F103" s="252" t="s">
        <v>815</v>
      </c>
      <c r="G103" s="252" t="s">
        <v>122</v>
      </c>
      <c r="H103" s="252" t="s">
        <v>1157</v>
      </c>
      <c r="I103" s="252" t="s">
        <v>19</v>
      </c>
      <c r="J103" s="252" t="s">
        <v>1152</v>
      </c>
      <c r="K103" s="252" t="s">
        <v>19</v>
      </c>
      <c r="L103" s="252" t="s">
        <v>20</v>
      </c>
      <c r="M103" s="252" t="s">
        <v>1036</v>
      </c>
      <c r="N103" s="253"/>
      <c r="O103" s="253"/>
      <c r="P103" s="253"/>
      <c r="Q103" s="252" t="s">
        <v>1153</v>
      </c>
    </row>
    <row r="104" customFormat="false" ht="15" hidden="false" customHeight="false" outlineLevel="0" collapsed="false">
      <c r="A104" s="252"/>
      <c r="B104" s="252"/>
      <c r="C104" s="252" t="s">
        <v>1158</v>
      </c>
      <c r="D104" s="252" t="s">
        <v>1159</v>
      </c>
      <c r="E104" s="252" t="s">
        <v>1160</v>
      </c>
      <c r="F104" s="252" t="s">
        <v>828</v>
      </c>
      <c r="G104" s="252" t="s">
        <v>31</v>
      </c>
      <c r="H104" s="252" t="s">
        <v>1161</v>
      </c>
      <c r="I104" s="252" t="s">
        <v>473</v>
      </c>
      <c r="J104" s="252" t="s">
        <v>1162</v>
      </c>
      <c r="K104" s="252" t="s">
        <v>473</v>
      </c>
      <c r="L104" s="252" t="s">
        <v>20</v>
      </c>
      <c r="M104" s="252" t="s">
        <v>1036</v>
      </c>
      <c r="N104" s="253"/>
      <c r="O104" s="253"/>
      <c r="P104" s="253"/>
      <c r="Q104" s="252"/>
    </row>
    <row r="105" customFormat="false" ht="15" hidden="false" customHeight="false" outlineLevel="0" collapsed="false">
      <c r="A105" s="252"/>
      <c r="B105" s="252"/>
      <c r="C105" s="252" t="s">
        <v>1163</v>
      </c>
      <c r="D105" s="252" t="s">
        <v>1164</v>
      </c>
      <c r="E105" s="252" t="s">
        <v>1165</v>
      </c>
      <c r="F105" s="252" t="s">
        <v>828</v>
      </c>
      <c r="G105" s="252" t="s">
        <v>31</v>
      </c>
      <c r="H105" s="252" t="s">
        <v>1166</v>
      </c>
      <c r="I105" s="252" t="s">
        <v>473</v>
      </c>
      <c r="J105" s="252" t="s">
        <v>1167</v>
      </c>
      <c r="K105" s="252" t="s">
        <v>473</v>
      </c>
      <c r="L105" s="252" t="s">
        <v>20</v>
      </c>
      <c r="M105" s="252" t="s">
        <v>1036</v>
      </c>
      <c r="N105" s="253"/>
      <c r="O105" s="253"/>
      <c r="P105" s="253"/>
      <c r="Q105" s="252"/>
    </row>
    <row r="106" customFormat="false" ht="15" hidden="false" customHeight="false" outlineLevel="0" collapsed="false">
      <c r="A106" s="252"/>
      <c r="B106" s="252"/>
      <c r="C106" s="252" t="s">
        <v>1168</v>
      </c>
      <c r="D106" s="252" t="s">
        <v>1169</v>
      </c>
      <c r="E106" s="252" t="s">
        <v>1170</v>
      </c>
      <c r="F106" s="252" t="s">
        <v>815</v>
      </c>
      <c r="G106" s="252" t="s">
        <v>31</v>
      </c>
      <c r="H106" s="252" t="s">
        <v>1171</v>
      </c>
      <c r="I106" s="252" t="s">
        <v>416</v>
      </c>
      <c r="J106" s="252" t="s">
        <v>1035</v>
      </c>
      <c r="K106" s="252" t="s">
        <v>416</v>
      </c>
      <c r="L106" s="252" t="s">
        <v>42</v>
      </c>
      <c r="M106" s="252" t="s">
        <v>1036</v>
      </c>
      <c r="N106" s="253"/>
      <c r="O106" s="253"/>
      <c r="P106" s="253"/>
      <c r="Q106" s="252" t="s">
        <v>1172</v>
      </c>
    </row>
    <row r="107" customFormat="false" ht="15" hidden="false" customHeight="false" outlineLevel="0" collapsed="false">
      <c r="A107" s="257"/>
      <c r="B107" s="257"/>
      <c r="C107" s="257" t="s">
        <v>1173</v>
      </c>
      <c r="D107" s="257" t="s">
        <v>1174</v>
      </c>
      <c r="E107" s="257" t="s">
        <v>1175</v>
      </c>
      <c r="F107" s="257" t="s">
        <v>828</v>
      </c>
      <c r="G107" s="257" t="s">
        <v>31</v>
      </c>
      <c r="H107" s="257" t="s">
        <v>1176</v>
      </c>
      <c r="I107" s="257" t="s">
        <v>40</v>
      </c>
      <c r="J107" s="257" t="s">
        <v>1177</v>
      </c>
      <c r="K107" s="257" t="s">
        <v>534</v>
      </c>
      <c r="L107" s="257" t="s">
        <v>42</v>
      </c>
      <c r="M107" s="257" t="s">
        <v>826</v>
      </c>
      <c r="N107" s="257"/>
      <c r="O107" s="257"/>
      <c r="P107" s="257"/>
      <c r="Q107" s="258"/>
      <c r="R107" s="95"/>
    </row>
    <row r="108" customFormat="false" ht="15" hidden="false" customHeight="false" outlineLevel="0" collapsed="false">
      <c r="A108" s="259"/>
      <c r="B108" s="259"/>
      <c r="C108" s="260" t="s">
        <v>1178</v>
      </c>
      <c r="D108" s="260" t="s">
        <v>1179</v>
      </c>
      <c r="E108" s="257" t="s">
        <v>1180</v>
      </c>
      <c r="F108" s="260" t="s">
        <v>815</v>
      </c>
      <c r="G108" s="260" t="s">
        <v>31</v>
      </c>
      <c r="H108" s="260" t="s">
        <v>1181</v>
      </c>
      <c r="I108" s="260" t="s">
        <v>416</v>
      </c>
      <c r="J108" s="257" t="s">
        <v>1182</v>
      </c>
      <c r="K108" s="260" t="s">
        <v>416</v>
      </c>
      <c r="L108" s="260" t="s">
        <v>20</v>
      </c>
      <c r="M108" s="260" t="s">
        <v>826</v>
      </c>
      <c r="N108" s="259"/>
      <c r="O108" s="259"/>
      <c r="P108" s="259"/>
      <c r="Q108" s="258" t="s">
        <v>1183</v>
      </c>
    </row>
  </sheetData>
  <autoFilter ref="Q1:Q928"/>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cols>
    <col collapsed="false" hidden="false" max="1" min="1" style="0" width="5.46153846153846"/>
    <col collapsed="false" hidden="false" max="2" min="2" style="0" width="115.044534412955"/>
    <col collapsed="false" hidden="false" max="3" min="3" style="0" width="7.81781376518219"/>
    <col collapsed="false" hidden="false" max="4" min="4" style="0" width="13.3886639676113"/>
    <col collapsed="false" hidden="false" max="26" min="5" style="0" width="7.81781376518219"/>
    <col collapsed="false" hidden="false" max="1025" min="27" style="0" width="15.3198380566802"/>
  </cols>
  <sheetData>
    <row r="1" customFormat="false" ht="15" hidden="false" customHeight="false" outlineLevel="0" collapsed="false">
      <c r="A1" s="261" t="s">
        <v>0</v>
      </c>
      <c r="B1" s="262" t="s">
        <v>1184</v>
      </c>
      <c r="C1" s="263" t="s">
        <v>1185</v>
      </c>
      <c r="D1" s="264" t="s">
        <v>1186</v>
      </c>
      <c r="E1" s="265"/>
      <c r="F1" s="5"/>
      <c r="G1" s="5"/>
      <c r="H1" s="5"/>
      <c r="I1" s="5"/>
      <c r="J1" s="5"/>
      <c r="K1" s="5"/>
      <c r="L1" s="5"/>
      <c r="M1" s="5"/>
      <c r="N1" s="5"/>
      <c r="O1" s="5"/>
      <c r="P1" s="5"/>
      <c r="Q1" s="5"/>
      <c r="R1" s="5"/>
      <c r="S1" s="5"/>
      <c r="T1" s="5"/>
      <c r="U1" s="5"/>
      <c r="V1" s="5"/>
      <c r="W1" s="5"/>
      <c r="X1" s="5"/>
      <c r="Y1" s="5"/>
      <c r="Z1" s="5"/>
    </row>
    <row r="2" customFormat="false" ht="30" hidden="false" customHeight="true" outlineLevel="0" collapsed="false">
      <c r="A2" s="266" t="n">
        <v>1</v>
      </c>
      <c r="B2" s="267" t="s">
        <v>1187</v>
      </c>
      <c r="C2" s="268" t="s">
        <v>1188</v>
      </c>
      <c r="D2" s="265"/>
      <c r="E2" s="265"/>
      <c r="F2" s="5"/>
      <c r="G2" s="5"/>
      <c r="H2" s="5"/>
      <c r="I2" s="5"/>
      <c r="J2" s="5"/>
      <c r="K2" s="5"/>
      <c r="L2" s="5"/>
      <c r="M2" s="5"/>
      <c r="N2" s="5"/>
      <c r="O2" s="5"/>
      <c r="P2" s="5"/>
      <c r="Q2" s="5"/>
      <c r="R2" s="5"/>
      <c r="S2" s="5"/>
      <c r="T2" s="5"/>
      <c r="U2" s="5"/>
      <c r="V2" s="5"/>
      <c r="W2" s="5"/>
      <c r="X2" s="5"/>
      <c r="Y2" s="5"/>
      <c r="Z2" s="5"/>
    </row>
    <row r="3" customFormat="false" ht="60" hidden="false" customHeight="true" outlineLevel="0" collapsed="false">
      <c r="A3" s="269" t="n">
        <v>2</v>
      </c>
      <c r="B3" s="270" t="s">
        <v>1189</v>
      </c>
      <c r="C3" s="268" t="s">
        <v>1188</v>
      </c>
      <c r="D3" s="265"/>
      <c r="E3" s="265"/>
      <c r="F3" s="5"/>
      <c r="G3" s="5"/>
      <c r="H3" s="5"/>
      <c r="I3" s="5"/>
      <c r="J3" s="5"/>
      <c r="K3" s="5"/>
      <c r="L3" s="5"/>
      <c r="M3" s="5"/>
      <c r="N3" s="5"/>
      <c r="O3" s="5"/>
      <c r="P3" s="5"/>
      <c r="Q3" s="5"/>
      <c r="R3" s="5"/>
      <c r="S3" s="5"/>
      <c r="T3" s="5"/>
      <c r="U3" s="5"/>
      <c r="V3" s="5"/>
      <c r="W3" s="5"/>
      <c r="X3" s="5"/>
      <c r="Y3" s="5"/>
      <c r="Z3" s="5"/>
    </row>
    <row r="4" customFormat="false" ht="30" hidden="false" customHeight="true" outlineLevel="0" collapsed="false">
      <c r="A4" s="269" t="n">
        <v>3</v>
      </c>
      <c r="B4" s="270" t="s">
        <v>1190</v>
      </c>
      <c r="C4" s="268" t="s">
        <v>1188</v>
      </c>
      <c r="D4" s="265"/>
      <c r="E4" s="265"/>
      <c r="F4" s="5"/>
      <c r="G4" s="5"/>
      <c r="H4" s="5"/>
      <c r="I4" s="5"/>
      <c r="J4" s="5"/>
      <c r="K4" s="5"/>
      <c r="L4" s="5"/>
      <c r="M4" s="5"/>
      <c r="N4" s="5"/>
      <c r="O4" s="5"/>
      <c r="P4" s="5"/>
      <c r="Q4" s="5"/>
      <c r="R4" s="5"/>
      <c r="S4" s="5"/>
      <c r="T4" s="5"/>
      <c r="U4" s="5"/>
      <c r="V4" s="5"/>
      <c r="W4" s="5"/>
      <c r="X4" s="5"/>
      <c r="Y4" s="5"/>
      <c r="Z4" s="5"/>
    </row>
    <row r="5" customFormat="false" ht="30" hidden="false" customHeight="true" outlineLevel="0" collapsed="false">
      <c r="A5" s="269" t="n">
        <v>4</v>
      </c>
      <c r="B5" s="270" t="s">
        <v>1191</v>
      </c>
      <c r="C5" s="268" t="s">
        <v>1188</v>
      </c>
      <c r="D5" s="265"/>
      <c r="E5" s="265"/>
      <c r="F5" s="5"/>
      <c r="G5" s="5"/>
      <c r="H5" s="5"/>
      <c r="I5" s="5"/>
      <c r="J5" s="5"/>
      <c r="K5" s="5"/>
      <c r="L5" s="5"/>
      <c r="M5" s="5"/>
      <c r="N5" s="5"/>
      <c r="O5" s="5"/>
      <c r="P5" s="5"/>
      <c r="Q5" s="5"/>
      <c r="R5" s="5"/>
      <c r="S5" s="5"/>
      <c r="T5" s="5"/>
      <c r="U5" s="5"/>
      <c r="V5" s="5"/>
      <c r="W5" s="5"/>
      <c r="X5" s="5"/>
      <c r="Y5" s="5"/>
      <c r="Z5" s="5"/>
    </row>
    <row r="6" customFormat="false" ht="30" hidden="false" customHeight="true" outlineLevel="0" collapsed="false">
      <c r="A6" s="269" t="n">
        <v>5</v>
      </c>
      <c r="B6" s="270" t="s">
        <v>1192</v>
      </c>
      <c r="C6" s="268" t="s">
        <v>1188</v>
      </c>
      <c r="D6" s="265"/>
      <c r="E6" s="265"/>
      <c r="F6" s="5"/>
      <c r="G6" s="5"/>
      <c r="H6" s="5"/>
      <c r="I6" s="5"/>
      <c r="J6" s="5"/>
      <c r="K6" s="5"/>
      <c r="L6" s="5"/>
      <c r="M6" s="5"/>
      <c r="N6" s="5"/>
      <c r="O6" s="5"/>
      <c r="P6" s="5"/>
      <c r="Q6" s="5"/>
      <c r="R6" s="5"/>
      <c r="S6" s="5"/>
      <c r="T6" s="5"/>
      <c r="U6" s="5"/>
      <c r="V6" s="5"/>
      <c r="W6" s="5"/>
      <c r="X6" s="5"/>
      <c r="Y6" s="5"/>
      <c r="Z6" s="5"/>
    </row>
    <row r="7" customFormat="false" ht="30" hidden="false" customHeight="true" outlineLevel="0" collapsed="false">
      <c r="A7" s="269" t="n">
        <v>6</v>
      </c>
      <c r="B7" s="270" t="s">
        <v>1193</v>
      </c>
      <c r="C7" s="268" t="s">
        <v>1188</v>
      </c>
      <c r="D7" s="265"/>
      <c r="E7" s="265"/>
      <c r="F7" s="5"/>
      <c r="G7" s="5"/>
      <c r="H7" s="5"/>
      <c r="I7" s="5"/>
      <c r="J7" s="5"/>
      <c r="K7" s="5"/>
      <c r="L7" s="5"/>
      <c r="M7" s="5"/>
      <c r="N7" s="5"/>
      <c r="O7" s="5"/>
      <c r="P7" s="5"/>
      <c r="Q7" s="5"/>
      <c r="R7" s="5"/>
      <c r="S7" s="5"/>
      <c r="T7" s="5"/>
      <c r="U7" s="5"/>
      <c r="V7" s="5"/>
      <c r="W7" s="5"/>
      <c r="X7" s="5"/>
      <c r="Y7" s="5"/>
      <c r="Z7" s="5"/>
    </row>
    <row r="8" customFormat="false" ht="30" hidden="false" customHeight="true" outlineLevel="0" collapsed="false">
      <c r="A8" s="269" t="n">
        <v>7</v>
      </c>
      <c r="B8" s="270" t="s">
        <v>1194</v>
      </c>
      <c r="C8" s="268" t="s">
        <v>1188</v>
      </c>
      <c r="D8" s="265"/>
      <c r="E8" s="265"/>
      <c r="F8" s="5"/>
      <c r="G8" s="5"/>
      <c r="H8" s="5"/>
      <c r="I8" s="5"/>
      <c r="J8" s="5"/>
      <c r="K8" s="5"/>
      <c r="L8" s="5"/>
      <c r="M8" s="5"/>
      <c r="N8" s="5"/>
      <c r="O8" s="5"/>
      <c r="P8" s="5"/>
      <c r="Q8" s="5"/>
      <c r="R8" s="5"/>
      <c r="S8" s="5"/>
      <c r="T8" s="5"/>
      <c r="U8" s="5"/>
      <c r="V8" s="5"/>
      <c r="W8" s="5"/>
      <c r="X8" s="5"/>
      <c r="Y8" s="5"/>
      <c r="Z8" s="5"/>
    </row>
    <row r="9" customFormat="false" ht="30" hidden="false" customHeight="true" outlineLevel="0" collapsed="false">
      <c r="A9" s="269" t="n">
        <v>8</v>
      </c>
      <c r="B9" s="270" t="s">
        <v>1195</v>
      </c>
      <c r="C9" s="268" t="s">
        <v>1188</v>
      </c>
      <c r="D9" s="265"/>
      <c r="E9" s="265"/>
      <c r="F9" s="5"/>
      <c r="G9" s="5"/>
      <c r="H9" s="5"/>
      <c r="I9" s="5"/>
      <c r="J9" s="5"/>
      <c r="K9" s="5"/>
      <c r="L9" s="5"/>
      <c r="M9" s="5"/>
      <c r="N9" s="5"/>
      <c r="O9" s="5"/>
      <c r="P9" s="5"/>
      <c r="Q9" s="5"/>
      <c r="R9" s="5"/>
      <c r="S9" s="5"/>
      <c r="T9" s="5"/>
      <c r="U9" s="5"/>
      <c r="V9" s="5"/>
      <c r="W9" s="5"/>
      <c r="X9" s="5"/>
      <c r="Y9" s="5"/>
      <c r="Z9" s="5"/>
    </row>
    <row r="10" customFormat="false" ht="30" hidden="false" customHeight="true" outlineLevel="0" collapsed="false">
      <c r="A10" s="269" t="n">
        <v>9</v>
      </c>
      <c r="B10" s="270" t="s">
        <v>1196</v>
      </c>
      <c r="C10" s="268" t="s">
        <v>1188</v>
      </c>
      <c r="D10" s="265"/>
      <c r="E10" s="265"/>
      <c r="F10" s="5"/>
      <c r="G10" s="5"/>
      <c r="H10" s="5"/>
      <c r="I10" s="5"/>
      <c r="J10" s="5"/>
      <c r="K10" s="5"/>
      <c r="L10" s="5"/>
      <c r="M10" s="5"/>
      <c r="N10" s="5"/>
      <c r="O10" s="5"/>
      <c r="P10" s="5"/>
      <c r="Q10" s="5"/>
      <c r="R10" s="5"/>
      <c r="S10" s="5"/>
      <c r="T10" s="5"/>
      <c r="U10" s="5"/>
      <c r="V10" s="5"/>
      <c r="W10" s="5"/>
      <c r="X10" s="5"/>
      <c r="Y10" s="5"/>
      <c r="Z10" s="5"/>
    </row>
    <row r="11" customFormat="false" ht="60" hidden="false" customHeight="true" outlineLevel="0" collapsed="false">
      <c r="A11" s="269" t="n">
        <v>10</v>
      </c>
      <c r="B11" s="271" t="s">
        <v>1197</v>
      </c>
      <c r="C11" s="268" t="s">
        <v>1188</v>
      </c>
      <c r="D11" s="265"/>
      <c r="E11" s="265"/>
      <c r="F11" s="5"/>
      <c r="G11" s="5"/>
      <c r="H11" s="5"/>
      <c r="I11" s="5"/>
      <c r="J11" s="5"/>
      <c r="K11" s="5"/>
      <c r="L11" s="5"/>
      <c r="M11" s="5"/>
      <c r="N11" s="5"/>
      <c r="O11" s="5"/>
      <c r="P11" s="5"/>
      <c r="Q11" s="5"/>
      <c r="R11" s="5"/>
      <c r="S11" s="5"/>
      <c r="T11" s="5"/>
      <c r="U11" s="5"/>
      <c r="V11" s="5"/>
      <c r="W11" s="5"/>
      <c r="X11" s="5"/>
      <c r="Y11" s="5"/>
      <c r="Z11" s="5"/>
    </row>
    <row r="12" customFormat="false" ht="15" hidden="false" customHeight="false" outlineLevel="0" collapsed="false">
      <c r="A12" s="272" t="n">
        <v>11</v>
      </c>
      <c r="B12" s="183" t="s">
        <v>1198</v>
      </c>
      <c r="C12" s="125" t="s">
        <v>1199</v>
      </c>
      <c r="D12" s="273" t="n">
        <v>42533</v>
      </c>
      <c r="E12" s="5"/>
      <c r="F12" s="5"/>
      <c r="G12" s="5"/>
      <c r="H12" s="5"/>
      <c r="I12" s="5"/>
      <c r="J12" s="5"/>
      <c r="K12" s="5"/>
      <c r="L12" s="5"/>
      <c r="M12" s="5"/>
      <c r="N12" s="5"/>
      <c r="O12" s="5"/>
      <c r="P12" s="5"/>
      <c r="Q12" s="5"/>
      <c r="R12" s="5"/>
      <c r="S12" s="5"/>
      <c r="T12" s="5"/>
      <c r="U12" s="5"/>
      <c r="V12" s="5"/>
      <c r="W12" s="5"/>
      <c r="X12" s="5"/>
      <c r="Y12" s="5"/>
      <c r="Z12" s="5"/>
    </row>
    <row r="13" customFormat="false" ht="15" hidden="false" customHeight="false" outlineLevel="0" collapsed="false">
      <c r="A13" s="272" t="n">
        <v>12</v>
      </c>
      <c r="B13" s="183" t="s">
        <v>1200</v>
      </c>
      <c r="C13" s="125" t="s">
        <v>1199</v>
      </c>
      <c r="D13" s="273" t="n">
        <v>42533</v>
      </c>
      <c r="E13" s="5"/>
      <c r="F13" s="5"/>
      <c r="G13" s="5"/>
      <c r="H13" s="5"/>
      <c r="I13" s="5"/>
      <c r="J13" s="5"/>
      <c r="K13" s="5"/>
      <c r="L13" s="5"/>
      <c r="M13" s="5"/>
      <c r="N13" s="5"/>
      <c r="O13" s="5"/>
      <c r="P13" s="5"/>
      <c r="Q13" s="5"/>
      <c r="R13" s="5"/>
      <c r="S13" s="5"/>
      <c r="T13" s="5"/>
      <c r="U13" s="5"/>
      <c r="V13" s="5"/>
      <c r="W13" s="5"/>
      <c r="X13" s="5"/>
      <c r="Y13" s="5"/>
      <c r="Z13" s="5"/>
    </row>
    <row r="14" customFormat="false" ht="15" hidden="false" customHeight="false" outlineLevel="0" collapsed="false">
      <c r="A14" s="272" t="n">
        <v>13</v>
      </c>
      <c r="B14" s="183" t="s">
        <v>1201</v>
      </c>
      <c r="C14" s="125" t="s">
        <v>1199</v>
      </c>
      <c r="D14" s="273" t="n">
        <v>42533</v>
      </c>
      <c r="E14" s="5"/>
      <c r="F14" s="5"/>
      <c r="G14" s="5"/>
      <c r="H14" s="5"/>
      <c r="I14" s="5"/>
      <c r="J14" s="5"/>
      <c r="K14" s="5"/>
      <c r="L14" s="5"/>
      <c r="M14" s="5"/>
      <c r="N14" s="5"/>
      <c r="O14" s="5"/>
      <c r="P14" s="5"/>
      <c r="Q14" s="5"/>
      <c r="R14" s="5"/>
      <c r="S14" s="5"/>
      <c r="T14" s="5"/>
      <c r="U14" s="5"/>
      <c r="V14" s="5"/>
      <c r="W14" s="5"/>
      <c r="X14" s="5"/>
      <c r="Y14" s="5"/>
      <c r="Z14" s="5"/>
    </row>
    <row r="15" customFormat="false" ht="15" hidden="false" customHeight="false" outlineLevel="0" collapsed="false">
      <c r="A15" s="5"/>
      <c r="B15" s="183" t="s">
        <v>1202</v>
      </c>
      <c r="C15" s="125" t="s">
        <v>1203</v>
      </c>
      <c r="D15" s="273" t="n">
        <v>42533</v>
      </c>
      <c r="E15" s="5"/>
      <c r="F15" s="5"/>
      <c r="G15" s="5"/>
      <c r="H15" s="5"/>
      <c r="I15" s="5"/>
      <c r="J15" s="5"/>
      <c r="K15" s="5"/>
      <c r="L15" s="5"/>
      <c r="M15" s="5"/>
      <c r="N15" s="5"/>
      <c r="O15" s="5"/>
      <c r="P15" s="5"/>
      <c r="Q15" s="5"/>
      <c r="R15" s="5"/>
      <c r="S15" s="5"/>
      <c r="T15" s="5"/>
      <c r="U15" s="5"/>
      <c r="V15" s="5"/>
      <c r="W15" s="5"/>
      <c r="X15" s="5"/>
      <c r="Y15" s="5"/>
      <c r="Z15"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E5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cols>
    <col collapsed="false" hidden="false" max="1" min="1" style="0" width="6.21457489878543"/>
    <col collapsed="false" hidden="false" max="2" min="2" style="0" width="73.3765182186235"/>
    <col collapsed="false" hidden="false" max="3" min="3" style="0" width="95.6558704453441"/>
    <col collapsed="false" hidden="false" max="4" min="4" style="0" width="9.96356275303644"/>
    <col collapsed="false" hidden="false" max="5" min="5" style="0" width="17.6761133603239"/>
    <col collapsed="false" hidden="false" max="26" min="6" style="0" width="73.3765182186235"/>
    <col collapsed="false" hidden="false" max="1025" min="27" style="0" width="15.3198380566802"/>
  </cols>
  <sheetData>
    <row r="1" customFormat="false" ht="30" hidden="false" customHeight="true" outlineLevel="0" collapsed="false">
      <c r="A1" s="274" t="s">
        <v>1204</v>
      </c>
      <c r="B1" s="275" t="s">
        <v>1205</v>
      </c>
      <c r="C1" s="275" t="s">
        <v>1184</v>
      </c>
      <c r="D1" s="276" t="s">
        <v>1206</v>
      </c>
      <c r="E1" s="277" t="s">
        <v>1207</v>
      </c>
    </row>
    <row r="2" customFormat="false" ht="15" hidden="false" customHeight="false" outlineLevel="0" collapsed="false">
      <c r="A2" s="272" t="n">
        <v>1</v>
      </c>
      <c r="B2" s="278" t="str">
        <f aca="false">HYPERLINK("http://www.gbif.org/resource/81278","GBIF Integrated Publishing Toolkit v 2.0 - IPT")</f>
        <v>GBIF Integrated Publishing Toolkit v 2.0 - IPT</v>
      </c>
      <c r="C2" s="5" t="s">
        <v>1208</v>
      </c>
      <c r="D2" s="279" t="n">
        <v>42017</v>
      </c>
      <c r="E2" s="280"/>
    </row>
    <row r="3" customFormat="false" ht="15" hidden="false" customHeight="false" outlineLevel="0" collapsed="false">
      <c r="A3" s="272" t="n">
        <v>2</v>
      </c>
      <c r="B3" s="278" t="str">
        <f aca="false">HYPERLINK("http://www.gbif.org/resource/81752","SiB Colombia taxonomy and LSIDs tool")</f>
        <v>SiB Colombia taxonomy and LSIDs tool</v>
      </c>
      <c r="C3" s="5" t="s">
        <v>1209</v>
      </c>
      <c r="D3" s="279" t="n">
        <v>42017</v>
      </c>
      <c r="E3" s="5"/>
    </row>
    <row r="4" customFormat="false" ht="15" hidden="false" customHeight="false" outlineLevel="0" collapsed="false">
      <c r="A4" s="272" t="n">
        <v>3</v>
      </c>
      <c r="B4" s="278" t="str">
        <f aca="false">HYPERLINK("http://www.gbif.org/resource/81735","HERBAR, Botanical collections management program")</f>
        <v>HERBAR, Botanical collections management program</v>
      </c>
      <c r="C4" s="5" t="s">
        <v>1210</v>
      </c>
      <c r="D4" s="279" t="n">
        <v>42017</v>
      </c>
      <c r="E4" s="5"/>
    </row>
    <row r="5" customFormat="false" ht="15" hidden="false" customHeight="false" outlineLevel="0" collapsed="false">
      <c r="A5" s="272" t="n">
        <v>4</v>
      </c>
      <c r="B5" s="278" t="str">
        <f aca="false">HYPERLINK("http://www.gbif.org/resource/81736","ZOORBAR, Natural history collections management program")</f>
        <v>ZOORBAR, Natural history collections management program</v>
      </c>
      <c r="C5" s="5" t="s">
        <v>1211</v>
      </c>
      <c r="D5" s="279" t="n">
        <v>42017</v>
      </c>
      <c r="E5" s="5"/>
    </row>
    <row r="6" customFormat="false" ht="15" hidden="false" customHeight="false" outlineLevel="0" collapsed="false">
      <c r="A6" s="272" t="n">
        <v>5</v>
      </c>
      <c r="B6" s="278" t="str">
        <f aca="false">HYPERLINK("http://www.gbif.org/resource/81729","Canadensys - Data transformation tools")</f>
        <v>Canadensys - Data transformation tools</v>
      </c>
      <c r="C6" s="5" t="s">
        <v>1212</v>
      </c>
      <c r="D6" s="281" t="n">
        <v>42405</v>
      </c>
      <c r="E6" s="282"/>
    </row>
    <row r="7" customFormat="false" ht="15" hidden="false" customHeight="false" outlineLevel="0" collapsed="false">
      <c r="A7" s="272" t="n">
        <v>6</v>
      </c>
      <c r="B7" s="278" t="str">
        <f aca="false">HYPERLINK("http://www.gbif.org/resource/81730","Google Fusion Tables")</f>
        <v>Google Fusion Tables</v>
      </c>
      <c r="C7" s="5" t="s">
        <v>1209</v>
      </c>
      <c r="D7" s="279" t="n">
        <v>42017</v>
      </c>
      <c r="E7" s="280"/>
    </row>
    <row r="8" customFormat="false" ht="15" hidden="false" customHeight="false" outlineLevel="0" collapsed="false">
      <c r="A8" s="272" t="n">
        <v>7</v>
      </c>
      <c r="B8" s="278" t="str">
        <f aca="false">HYPERLINK("http://www.gbif.org/resource/81727","Google Refine / Open Refine")</f>
        <v>Google Refine / Open Refine</v>
      </c>
      <c r="C8" s="5" t="s">
        <v>1213</v>
      </c>
      <c r="D8" s="279" t="n">
        <v>42017</v>
      </c>
      <c r="E8" s="280"/>
    </row>
    <row r="9" customFormat="false" ht="15" hidden="false" customHeight="false" outlineLevel="0" collapsed="false">
      <c r="A9" s="272" t="n">
        <v>8</v>
      </c>
      <c r="B9" s="278" t="str">
        <f aca="false">HYPERLINK("http://www.gbif.org/resource/81721","Papis, specimen and image database")</f>
        <v>Papis, specimen and image database</v>
      </c>
      <c r="C9" s="5" t="s">
        <v>1214</v>
      </c>
      <c r="D9" s="281" t="n">
        <v>42405</v>
      </c>
      <c r="E9" s="280"/>
    </row>
    <row r="10" customFormat="false" ht="15" hidden="false" customHeight="false" outlineLevel="0" collapsed="false">
      <c r="A10" s="272" t="n">
        <v>9</v>
      </c>
      <c r="B10" s="278" t="str">
        <f aca="false">HYPERLINK("http://www.gbif.org/resource/81711","Biodiversity Datasets Assessment Tool (BIDDSAT)")</f>
        <v>Biodiversity Datasets Assessment Tool (BIDDSAT)</v>
      </c>
      <c r="C10" s="5" t="s">
        <v>1215</v>
      </c>
      <c r="D10" s="281" t="n">
        <v>42405</v>
      </c>
      <c r="E10" s="280"/>
    </row>
    <row r="11" customFormat="false" ht="15" hidden="false" customHeight="false" outlineLevel="0" collapsed="false">
      <c r="A11" s="272" t="n">
        <v>10</v>
      </c>
      <c r="B11" s="278" t="str">
        <f aca="false">HYPERLINK("http://www.gbif.org/resource/81708","NBN record cleaner")</f>
        <v>NBN record cleaner</v>
      </c>
      <c r="C11" s="5" t="s">
        <v>1216</v>
      </c>
      <c r="D11" s="279" t="n">
        <v>42017</v>
      </c>
      <c r="E11" s="5"/>
    </row>
    <row r="12" customFormat="false" ht="15" hidden="false" customHeight="false" outlineLevel="0" collapsed="false">
      <c r="A12" s="272" t="n">
        <v>11</v>
      </c>
      <c r="B12" s="278" t="str">
        <f aca="false">HYPERLINK("http://www.gbif.org/resource/81434","gvSIG desktop")</f>
        <v>gvSIG desktop</v>
      </c>
      <c r="C12" s="5" t="s">
        <v>1217</v>
      </c>
      <c r="D12" s="279" t="n">
        <v>42017</v>
      </c>
      <c r="E12" s="5"/>
    </row>
    <row r="13" customFormat="false" ht="15" hidden="false" customHeight="false" outlineLevel="0" collapsed="false">
      <c r="A13" s="272" t="n">
        <v>12</v>
      </c>
      <c r="B13" s="278" t="str">
        <f aca="false">HYPERLINK("http://www.gbif.org/resource/81420","DIVA-GIS")</f>
        <v>DIVA-GIS</v>
      </c>
      <c r="C13" s="5" t="s">
        <v>1218</v>
      </c>
      <c r="D13" s="279" t="n">
        <v>42017</v>
      </c>
      <c r="E13" s="5"/>
    </row>
    <row r="14" customFormat="false" ht="15" hidden="false" customHeight="false" outlineLevel="0" collapsed="false">
      <c r="A14" s="272" t="n">
        <v>13</v>
      </c>
      <c r="B14" s="278" t="str">
        <f aca="false">HYPERLINK("http://www.gbif.org/resource/81313","GEOLocate tool")</f>
        <v>GEOLocate tool</v>
      </c>
      <c r="C14" s="5" t="s">
        <v>1219</v>
      </c>
      <c r="D14" s="279" t="n">
        <v>42017</v>
      </c>
      <c r="E14" s="5"/>
    </row>
    <row r="15" customFormat="false" ht="15" hidden="false" customHeight="false" outlineLevel="0" collapsed="false">
      <c r="A15" s="272" t="n">
        <v>14</v>
      </c>
      <c r="B15" s="278" t="str">
        <f aca="false">HYPERLINK("http://manisnet.org/gci2.html","Georeferencing calculator")</f>
        <v>Georeferencing calculator</v>
      </c>
      <c r="C15" s="283" t="s">
        <v>1220</v>
      </c>
      <c r="D15" s="284" t="n">
        <v>42662</v>
      </c>
      <c r="E15" s="285" t="n">
        <v>42642</v>
      </c>
    </row>
    <row r="16" customFormat="false" ht="15" hidden="false" customHeight="false" outlineLevel="0" collapsed="false">
      <c r="A16" s="272" t="n">
        <v>15</v>
      </c>
      <c r="B16" s="278" t="str">
        <f aca="false">HYPERLINK("http://www.gbif.org/resource/81285","Darwin Test (English version)")</f>
        <v>Darwin Test (English version)</v>
      </c>
      <c r="C16" s="5" t="s">
        <v>1221</v>
      </c>
      <c r="D16" s="279" t="n">
        <v>42017</v>
      </c>
      <c r="E16" s="5"/>
    </row>
    <row r="17" customFormat="false" ht="15" hidden="false" customHeight="false" outlineLevel="0" collapsed="false">
      <c r="A17" s="272" t="n">
        <v>16</v>
      </c>
      <c r="B17" s="278" t="str">
        <f aca="false">HYPERLINK("http://www.gbif.org/resource/81275","Bionomenclature online tool - terms Used ")</f>
        <v>Bionomenclature online tool - terms Used</v>
      </c>
      <c r="C17" s="286" t="s">
        <v>1222</v>
      </c>
      <c r="D17" s="281" t="n">
        <v>42405</v>
      </c>
      <c r="E17" s="5"/>
    </row>
    <row r="18" customFormat="false" ht="15" hidden="false" customHeight="false" outlineLevel="0" collapsed="false">
      <c r="A18" s="272" t="n">
        <v>17</v>
      </c>
      <c r="B18" s="278" t="str">
        <f aca="false">HYPERLINK("http://www.gbif.org/resource/81280","DarwinCore Archive Spreadsheet Processor")</f>
        <v>DarwinCore Archive Spreadsheet Processor</v>
      </c>
      <c r="C18" s="5" t="s">
        <v>1223</v>
      </c>
      <c r="D18" s="279" t="n">
        <v>42017</v>
      </c>
      <c r="E18" s="5"/>
    </row>
    <row r="19" customFormat="false" ht="15" hidden="false" customHeight="false" outlineLevel="0" collapsed="false">
      <c r="A19" s="272" t="n">
        <v>18</v>
      </c>
      <c r="B19" s="278" t="str">
        <f aca="false">HYPERLINK("http://www.gbif.org/resource/81281","Darwin Core Archive Validator")</f>
        <v>Darwin Core Archive Validator</v>
      </c>
      <c r="C19" s="5" t="s">
        <v>1209</v>
      </c>
      <c r="D19" s="279" t="n">
        <v>42017</v>
      </c>
      <c r="E19" s="5"/>
    </row>
    <row r="20" customFormat="false" ht="15" hidden="false" customHeight="false" outlineLevel="0" collapsed="false">
      <c r="A20" s="272" t="n">
        <v>19</v>
      </c>
      <c r="B20" s="278" t="str">
        <f aca="false">HYPERLINK("http://www.gbif.org/resource/81765","Kurator, a provenance-enabled workflow platform and toolkit to curate biodiversity data")</f>
        <v>Kurator, a provenance-enabled workflow platform and toolkit to curate biodiversity data</v>
      </c>
      <c r="C20" s="5" t="s">
        <v>1209</v>
      </c>
      <c r="D20" s="273" t="n">
        <v>42536</v>
      </c>
      <c r="E20" s="5"/>
    </row>
    <row r="21" customFormat="false" ht="15" hidden="false" customHeight="false" outlineLevel="0" collapsed="false">
      <c r="A21" s="272" t="n">
        <v>20</v>
      </c>
      <c r="B21" s="278" t="str">
        <f aca="false">HYPERLINK("http://www.gbif.org/resource/81762","Camera Base")</f>
        <v>Camera Base</v>
      </c>
      <c r="C21" s="5" t="s">
        <v>1224</v>
      </c>
      <c r="D21" s="279" t="n">
        <v>42017</v>
      </c>
      <c r="E21" s="5"/>
    </row>
    <row r="22" customFormat="false" ht="15" hidden="false" customHeight="false" outlineLevel="0" collapsed="false">
      <c r="A22" s="272" t="n">
        <v>21</v>
      </c>
      <c r="B22" s="278" t="str">
        <f aca="false">HYPERLINK("http://www.gbif.org/resource/81750","SiB Colombia - Búsqueda de jerarquía taxonómica y de LSIDs")</f>
        <v>SiB Colombia - Búsqueda de jerarquía taxonómica y de LSIDs</v>
      </c>
      <c r="C22" s="125" t="s">
        <v>1225</v>
      </c>
      <c r="D22" s="279" t="n">
        <v>42017</v>
      </c>
      <c r="E22" s="125" t="s">
        <v>1226</v>
      </c>
    </row>
    <row r="23" customFormat="false" ht="15" hidden="false" customHeight="false" outlineLevel="0" collapsed="false">
      <c r="A23" s="272" t="n">
        <v>22</v>
      </c>
      <c r="B23" s="278" t="str">
        <f aca="false">HYPERLINK("http://www.gbif.org/resource/81748","OpenUp! Data Quality Toolkit")</f>
        <v>OpenUp! Data Quality Toolkit</v>
      </c>
      <c r="C23" s="286" t="s">
        <v>1227</v>
      </c>
      <c r="D23" s="279" t="n">
        <v>42017</v>
      </c>
      <c r="E23" s="5"/>
    </row>
    <row r="24" customFormat="false" ht="15" hidden="false" customHeight="false" outlineLevel="0" collapsed="false">
      <c r="A24" s="272" t="n">
        <v>23</v>
      </c>
      <c r="B24" s="278" t="str">
        <f aca="false">HYPERLINK("http://www.gbif.org/resource/81747","rgbif: an interface to the GBIF API for the R statistical programming environment")</f>
        <v>rgbif: an interface to the GBIF API for the R statistical programming environment</v>
      </c>
      <c r="C24" s="5" t="s">
        <v>1228</v>
      </c>
      <c r="D24" s="279" t="n">
        <v>42017</v>
      </c>
      <c r="E24" s="5"/>
    </row>
    <row r="25" customFormat="false" ht="15" hidden="false" customHeight="false" outlineLevel="0" collapsed="false">
      <c r="A25" s="272" t="n">
        <v>24</v>
      </c>
      <c r="B25" s="278" t="str">
        <f aca="false">HYPERLINK("http://www.gbif.org/resource/81746","WoRMS Taxon Match Tool")</f>
        <v>WoRMS Taxon Match Tool</v>
      </c>
      <c r="C25" s="5" t="s">
        <v>1209</v>
      </c>
      <c r="D25" s="279" t="n">
        <v>42017</v>
      </c>
      <c r="E25" s="5"/>
    </row>
    <row r="26" customFormat="false" ht="15" hidden="false" customHeight="false" outlineLevel="0" collapsed="false">
      <c r="A26" s="272" t="n">
        <v>25</v>
      </c>
      <c r="B26" s="278" t="str">
        <f aca="false">HYPERLINK("http://www.gbif.org/resource/81744","SpeciesLink Ferramenta spOutlier")</f>
        <v>SpeciesLink Ferramenta spOutlier</v>
      </c>
      <c r="C26" s="5" t="s">
        <v>1229</v>
      </c>
      <c r="D26" s="279" t="n">
        <v>42017</v>
      </c>
      <c r="E26" s="5"/>
    </row>
    <row r="27" customFormat="false" ht="15" hidden="false" customHeight="false" outlineLevel="0" collapsed="false">
      <c r="A27" s="272" t="n">
        <v>26</v>
      </c>
      <c r="B27" s="278" t="str">
        <f aca="false">HYPERLINK("http://www.gbif.org/resource/81743","SpeciesLink Ferramenta dataCleaning")</f>
        <v>SpeciesLink Ferramenta dataCleaning</v>
      </c>
      <c r="C27" s="5" t="s">
        <v>1230</v>
      </c>
      <c r="D27" s="279" t="n">
        <v>42017</v>
      </c>
      <c r="E27" s="5"/>
    </row>
    <row r="28" customFormat="false" ht="15" hidden="false" customHeight="false" outlineLevel="0" collapsed="false">
      <c r="A28" s="272" t="n">
        <v>27</v>
      </c>
      <c r="B28" s="278" t="str">
        <f aca="false">HYPERLINK("http://www.gbif.org/resource/81742","SpeciesLink Ferramenta InfoXY")</f>
        <v>SpeciesLink Ferramenta InfoXY</v>
      </c>
      <c r="C28" s="5" t="s">
        <v>1231</v>
      </c>
      <c r="D28" s="279" t="n">
        <v>42017</v>
      </c>
      <c r="E28" s="5"/>
    </row>
    <row r="29" customFormat="false" ht="15" hidden="false" customHeight="false" outlineLevel="0" collapsed="false">
      <c r="A29" s="272" t="n">
        <v>28</v>
      </c>
      <c r="B29" s="278" t="str">
        <f aca="false">HYPERLINK("http://www.gbif.org/resource/81741","Taxonomic Name Resolution Service (TNRS)")</f>
        <v>Taxonomic Name Resolution Service (TNRS)</v>
      </c>
      <c r="C29" s="5" t="s">
        <v>1232</v>
      </c>
      <c r="D29" s="279" t="n">
        <v>42017</v>
      </c>
      <c r="E29" s="5"/>
    </row>
    <row r="30" customFormat="false" ht="15" hidden="false" customHeight="false" outlineLevel="0" collapsed="false">
      <c r="A30" s="272" t="n">
        <v>29</v>
      </c>
      <c r="B30" s="278" t="str">
        <f aca="false">HYPERLINK("http://www.gbif.org/resource/81737","Canadensys - Outils de transformation")</f>
        <v>Canadensys - Outils de transformation</v>
      </c>
      <c r="C30" s="5" t="s">
        <v>1233</v>
      </c>
      <c r="D30" s="279" t="n">
        <v>42017</v>
      </c>
      <c r="E30" s="5"/>
    </row>
    <row r="31" customFormat="false" ht="15" hidden="false" customHeight="false" outlineLevel="0" collapsed="false">
      <c r="A31" s="272" t="n">
        <v>30</v>
      </c>
      <c r="B31" s="278" t="str">
        <f aca="false">HYPERLINK("http://www.gbif.org/resource/81734","SiB Columbia - Procesador de hojas de cálculo")</f>
        <v>SiB Columbia - Procesador de hojas de cálculo</v>
      </c>
      <c r="C31" s="287" t="s">
        <v>1234</v>
      </c>
      <c r="D31" s="279" t="n">
        <v>42017</v>
      </c>
      <c r="E31" s="273" t="n">
        <v>42684</v>
      </c>
    </row>
    <row r="32" customFormat="false" ht="15" hidden="false" customHeight="false" outlineLevel="0" collapsed="false">
      <c r="A32" s="272" t="n">
        <v>31</v>
      </c>
      <c r="B32" s="278" t="str">
        <f aca="false">HYPERLINK("http://www.gbif.org/resource/81724","Atlas of Living Australia Sandbox")</f>
        <v>Atlas of Living Australia Sandbox</v>
      </c>
      <c r="C32" s="5" t="s">
        <v>1209</v>
      </c>
      <c r="D32" s="281" t="n">
        <v>42405</v>
      </c>
      <c r="E32" s="5"/>
    </row>
    <row r="33" customFormat="false" ht="15" hidden="false" customHeight="false" outlineLevel="0" collapsed="false">
      <c r="A33" s="272" t="n">
        <v>32</v>
      </c>
      <c r="B33" s="278" t="str">
        <f aca="false">HYPERLINK("http://www.gbif.org/resource/81723","VertNet Data Migrator Template")</f>
        <v>VertNet Data Migrator Template</v>
      </c>
      <c r="C33" s="125" t="s">
        <v>1235</v>
      </c>
      <c r="D33" s="273" t="n">
        <v>42662</v>
      </c>
      <c r="E33" s="285" t="n">
        <v>42644</v>
      </c>
    </row>
    <row r="34" customFormat="false" ht="15" hidden="false" customHeight="false" outlineLevel="0" collapsed="false">
      <c r="A34" s="272" t="n">
        <v>33</v>
      </c>
      <c r="B34" s="278" t="str">
        <f aca="false">HYPERLINK("http://www.gbif.org/resource/81733","Narwhal Processor")</f>
        <v>Narwhal Processor</v>
      </c>
      <c r="C34" s="5" t="s">
        <v>1236</v>
      </c>
      <c r="D34" s="279" t="n">
        <v>42017</v>
      </c>
      <c r="E34" s="5"/>
    </row>
    <row r="35" customFormat="false" ht="15" hidden="false" customHeight="false" outlineLevel="0" collapsed="false">
      <c r="A35" s="272" t="n">
        <v>34</v>
      </c>
      <c r="B35" s="278" t="str">
        <f aca="false">HYPERLINK("http://www.gbif.org/resource/81487","Annosys, a generic annotation system for biodiversity data")</f>
        <v>Annosys, a generic annotation system for biodiversity data</v>
      </c>
      <c r="C35" s="5" t="s">
        <v>1237</v>
      </c>
      <c r="D35" s="279" t="n">
        <v>42017</v>
      </c>
      <c r="E35" s="5"/>
    </row>
    <row r="36" customFormat="false" ht="15" hidden="false" customHeight="false" outlineLevel="0" collapsed="false">
      <c r="A36" s="272" t="n">
        <v>35</v>
      </c>
      <c r="B36" s="278" t="str">
        <f aca="false">HYPERLINK("http://www.gbif.org/resource/81312","BioGeomancer workbench")</f>
        <v>BioGeomancer workbench</v>
      </c>
      <c r="C36" s="288" t="s">
        <v>1238</v>
      </c>
      <c r="D36" s="284" t="n">
        <v>42536</v>
      </c>
      <c r="E36" s="5"/>
    </row>
    <row r="37" customFormat="false" ht="15" hidden="false" customHeight="false" outlineLevel="0" collapsed="false">
      <c r="A37" s="272" t="n">
        <v>36</v>
      </c>
      <c r="B37" s="278" t="str">
        <f aca="false">HYPERLINK("http://www.gbif.org/resource/81294","Berkeley Mapper tool")</f>
        <v>Berkeley Mapper tool</v>
      </c>
      <c r="C37" s="286" t="s">
        <v>1239</v>
      </c>
      <c r="D37" s="284" t="n">
        <v>42536</v>
      </c>
      <c r="E37" s="5"/>
    </row>
    <row r="38" customFormat="false" ht="15" hidden="false" customHeight="false" outlineLevel="0" collapsed="false">
      <c r="A38" s="272" t="n">
        <v>37</v>
      </c>
      <c r="B38" s="278" t="str">
        <f aca="false">HYPERLINK("http://www.gbif.org/resource/81293","SpeciesLink spOutlier tool")</f>
        <v>SpeciesLink spOutlier tool</v>
      </c>
      <c r="C38" s="5" t="s">
        <v>1240</v>
      </c>
      <c r="D38" s="279" t="n">
        <v>42017</v>
      </c>
      <c r="E38" s="5"/>
    </row>
    <row r="39" customFormat="false" ht="15" hidden="false" customHeight="false" outlineLevel="0" collapsed="false">
      <c r="A39" s="272" t="n">
        <v>38</v>
      </c>
      <c r="B39" s="278" t="str">
        <f aca="false">HYPERLINK("http://www.gbif.org/resource/81292","SpeciesLink dataCleaning tool")</f>
        <v>SpeciesLink dataCleaning tool</v>
      </c>
      <c r="C39" s="5" t="s">
        <v>1240</v>
      </c>
      <c r="D39" s="279" t="n">
        <v>42017</v>
      </c>
      <c r="E39" s="5"/>
    </row>
    <row r="40" customFormat="false" ht="15" hidden="false" customHeight="false" outlineLevel="0" collapsed="false">
      <c r="A40" s="272" t="n">
        <v>39</v>
      </c>
      <c r="B40" s="278" t="str">
        <f aca="false">HYPERLINK("http://www.gbif.org/resource/81284","Darwin Test (Versión en Español)")</f>
        <v>Darwin Test (Versión en Español)</v>
      </c>
      <c r="C40" s="5" t="s">
        <v>1241</v>
      </c>
      <c r="D40" s="279" t="n">
        <v>42017</v>
      </c>
      <c r="E40" s="5"/>
    </row>
    <row r="41" customFormat="false" ht="15" hidden="false" customHeight="false" outlineLevel="0" collapsed="false">
      <c r="A41" s="272" t="n">
        <v>40</v>
      </c>
      <c r="B41" s="289" t="str">
        <f aca="false">HYPERLINK("http://www.capfitogen.net/en/tools/geoqual/","Capfitogen")</f>
        <v>Capfitogen</v>
      </c>
      <c r="C41" s="5" t="s">
        <v>1242</v>
      </c>
      <c r="D41" s="281" t="n">
        <v>42405</v>
      </c>
      <c r="E41" s="5"/>
    </row>
    <row r="42" customFormat="false" ht="15" hidden="false" customHeight="false" outlineLevel="0" collapsed="false">
      <c r="A42" s="272" t="n">
        <v>41</v>
      </c>
      <c r="B42" s="5" t="s">
        <v>1243</v>
      </c>
      <c r="C42" s="5" t="s">
        <v>1244</v>
      </c>
      <c r="D42" s="281" t="n">
        <v>42408</v>
      </c>
      <c r="E42" s="5"/>
    </row>
    <row r="43" customFormat="false" ht="15" hidden="false" customHeight="false" outlineLevel="0" collapsed="false">
      <c r="A43" s="272" t="n">
        <v>42</v>
      </c>
      <c r="B43" s="144" t="s">
        <v>1245</v>
      </c>
      <c r="C43" s="125" t="s">
        <v>1246</v>
      </c>
      <c r="D43" s="273" t="n">
        <v>42536</v>
      </c>
      <c r="E43" s="5"/>
    </row>
    <row r="44" customFormat="false" ht="15" hidden="false" customHeight="false" outlineLevel="0" collapsed="false">
      <c r="A44" s="272" t="n">
        <v>43</v>
      </c>
      <c r="B44" s="278" t="str">
        <f aca="false">HYPERLINK("https://github.com/tucotuco/DwCVocabs","Darwin Core Vocabularies")</f>
        <v>Darwin Core Vocabularies</v>
      </c>
      <c r="C44" s="125" t="s">
        <v>1209</v>
      </c>
      <c r="D44" s="273" t="n">
        <v>42662</v>
      </c>
      <c r="E44" s="285" t="n">
        <v>42662</v>
      </c>
    </row>
    <row r="45" customFormat="false" ht="15" hidden="false" customHeight="false" outlineLevel="0" collapsed="false">
      <c r="A45" s="272" t="n">
        <v>44</v>
      </c>
      <c r="B45" s="290" t="s">
        <v>1247</v>
      </c>
      <c r="C45" s="125" t="s">
        <v>1248</v>
      </c>
      <c r="D45" s="273" t="n">
        <v>42669</v>
      </c>
      <c r="E45" s="5"/>
    </row>
    <row r="46" customFormat="false" ht="15" hidden="false" customHeight="false" outlineLevel="0" collapsed="false">
      <c r="A46" s="272"/>
      <c r="C46" s="5"/>
      <c r="D46" s="5"/>
      <c r="E46" s="5"/>
    </row>
    <row r="47" customFormat="false" ht="15" hidden="false" customHeight="false" outlineLevel="0" collapsed="false">
      <c r="A47" s="272"/>
      <c r="B47" s="144" t="s">
        <v>1249</v>
      </c>
      <c r="C47" s="125" t="s">
        <v>1250</v>
      </c>
      <c r="D47" s="5"/>
      <c r="E47" s="5"/>
    </row>
    <row r="48" customFormat="false" ht="15" hidden="false" customHeight="false" outlineLevel="0" collapsed="false">
      <c r="A48" s="272"/>
      <c r="B48" s="144" t="s">
        <v>1251</v>
      </c>
      <c r="C48" s="125" t="s">
        <v>1252</v>
      </c>
      <c r="D48" s="5"/>
      <c r="E48" s="5"/>
    </row>
    <row r="49" customFormat="false" ht="15" hidden="false" customHeight="false" outlineLevel="0" collapsed="false">
      <c r="A49" s="272"/>
      <c r="B49" s="144" t="s">
        <v>1253</v>
      </c>
      <c r="C49" s="125" t="s">
        <v>1254</v>
      </c>
      <c r="D49" s="5"/>
      <c r="E49" s="5"/>
    </row>
    <row r="50" customFormat="false" ht="15" hidden="false" customHeight="false" outlineLevel="0" collapsed="false">
      <c r="A50" s="272"/>
      <c r="B50" s="290" t="str">
        <f aca="false">HYPERLINK("http://www.gbif.es/BDQ.php","Biodiversity Data Quality resource page")</f>
        <v>Biodiversity Data Quality resource page</v>
      </c>
      <c r="C50" s="125" t="s">
        <v>1255</v>
      </c>
      <c r="D50" s="273" t="n">
        <v>42920</v>
      </c>
      <c r="E50" s="5"/>
    </row>
  </sheetData>
  <hyperlinks>
    <hyperlink ref="B45" r:id="rId2" display="http://www.tatukgis.com/Products/CoordinateCalculator/Description.asp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AF12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F56" activePane="bottomRight" state="frozen"/>
      <selection pane="topLeft" activeCell="A1" activeCellId="0" sqref="A1"/>
      <selection pane="topRight" activeCell="F1" activeCellId="0" sqref="F1"/>
      <selection pane="bottomLeft" activeCell="A56" activeCellId="0" sqref="A56"/>
      <selection pane="bottomRight" activeCell="F56" activeCellId="0" sqref="F56"/>
    </sheetView>
  </sheetViews>
  <sheetFormatPr defaultRowHeight="15"/>
  <cols>
    <col collapsed="false" hidden="false" max="2" min="1" style="291" width="4.39271255060729"/>
    <col collapsed="false" hidden="false" max="3" min="3" style="291" width="7.81781376518219"/>
    <col collapsed="false" hidden="false" max="4" min="4" style="291" width="5.46153846153846"/>
    <col collapsed="false" hidden="false" max="5" min="5" style="291" width="10.9271255060729"/>
    <col collapsed="false" hidden="false" max="6" min="6" style="291" width="43.5991902834008"/>
    <col collapsed="false" hidden="false" max="7" min="7" style="291" width="72.3036437246964"/>
    <col collapsed="false" hidden="false" max="8" min="8" style="291" width="50.8825910931174"/>
    <col collapsed="false" hidden="false" max="9" min="9" style="291" width="14.6761133603239"/>
    <col collapsed="false" hidden="false" max="10" min="10" style="291" width="13.2834008097166"/>
    <col collapsed="false" hidden="false" max="11" min="11" style="291" width="14.0323886639676"/>
    <col collapsed="false" hidden="false" max="12" min="12" style="291" width="16.2834008097166"/>
    <col collapsed="false" hidden="false" max="13" min="13" style="291" width="50.1336032388664"/>
    <col collapsed="false" hidden="false" max="14" min="14" style="291" width="11.7813765182186"/>
    <col collapsed="false" hidden="false" max="15" min="15" style="291" width="11.3562753036437"/>
    <col collapsed="false" hidden="false" max="16" min="16" style="291" width="15.6396761133603"/>
    <col collapsed="false" hidden="false" max="17" min="17" style="291" width="8.1417004048583"/>
    <col collapsed="false" hidden="false" max="18" min="18" style="291" width="13.0688259109312"/>
    <col collapsed="false" hidden="false" max="19" min="19" style="291" width="15.5303643724696"/>
    <col collapsed="false" hidden="false" max="20" min="20" style="291" width="11.246963562753"/>
    <col collapsed="false" hidden="false" max="21" min="21" style="291" width="14.4615384615385"/>
    <col collapsed="false" hidden="false" max="22" min="22" style="291" width="20.6720647773279"/>
    <col collapsed="false" hidden="false" max="23" min="23" style="291" width="53.2388663967611"/>
    <col collapsed="false" hidden="false" max="24" min="24" style="291" width="38.5627530364372"/>
    <col collapsed="false" hidden="false" max="25" min="25" style="291" width="6.21457489878543"/>
    <col collapsed="false" hidden="false" max="31" min="26" style="291" width="15.3198380566802"/>
    <col collapsed="false" hidden="false" max="32" min="32" style="291" width="17.995951417004"/>
    <col collapsed="false" hidden="false" max="1025" min="33" style="291" width="15.3198380566802"/>
  </cols>
  <sheetData>
    <row r="1" customFormat="false" ht="68.95" hidden="false" customHeight="false" outlineLevel="0" collapsed="false">
      <c r="A1" s="292" t="s">
        <v>0</v>
      </c>
      <c r="B1" s="293"/>
      <c r="C1" s="294" t="s">
        <v>1256</v>
      </c>
      <c r="D1" s="294" t="s">
        <v>1</v>
      </c>
      <c r="E1" s="294" t="s">
        <v>1257</v>
      </c>
      <c r="F1" s="295" t="s">
        <v>1258</v>
      </c>
      <c r="G1" s="295" t="s">
        <v>1259</v>
      </c>
      <c r="H1" s="294" t="s">
        <v>1260</v>
      </c>
      <c r="I1" s="296" t="s">
        <v>1261</v>
      </c>
      <c r="J1" s="296" t="s">
        <v>1262</v>
      </c>
      <c r="K1" s="296" t="s">
        <v>1263</v>
      </c>
      <c r="L1" s="294" t="s">
        <v>7</v>
      </c>
      <c r="M1" s="294" t="s">
        <v>801</v>
      </c>
      <c r="N1" s="294" t="s">
        <v>8</v>
      </c>
      <c r="O1" s="294" t="s">
        <v>1264</v>
      </c>
      <c r="P1" s="295" t="s">
        <v>1265</v>
      </c>
      <c r="Q1" s="294" t="s">
        <v>10</v>
      </c>
      <c r="R1" s="294" t="s">
        <v>1266</v>
      </c>
      <c r="S1" s="294" t="s">
        <v>11</v>
      </c>
      <c r="T1" s="294" t="s">
        <v>12</v>
      </c>
      <c r="U1" s="294" t="s">
        <v>5</v>
      </c>
      <c r="V1" s="294" t="s">
        <v>13</v>
      </c>
      <c r="W1" s="295" t="s">
        <v>14</v>
      </c>
      <c r="X1" s="297" t="s">
        <v>1267</v>
      </c>
      <c r="Y1" s="298" t="s">
        <v>21</v>
      </c>
      <c r="Z1" s="299" t="s">
        <v>1268</v>
      </c>
      <c r="AA1" s="300" t="s">
        <v>1269</v>
      </c>
      <c r="AB1" s="301" t="s">
        <v>1270</v>
      </c>
      <c r="AC1" s="301" t="s">
        <v>1271</v>
      </c>
      <c r="AD1" s="301" t="s">
        <v>1272</v>
      </c>
      <c r="AE1" s="301" t="s">
        <v>1273</v>
      </c>
      <c r="AF1" s="301" t="s">
        <v>1199</v>
      </c>
    </row>
    <row r="2" customFormat="false" ht="136.45" hidden="false" customHeight="false" outlineLevel="0" collapsed="false">
      <c r="A2" s="302" t="n">
        <v>165</v>
      </c>
      <c r="B2" s="303"/>
      <c r="C2" s="303" t="s">
        <v>1274</v>
      </c>
      <c r="D2" s="303"/>
      <c r="E2" s="304" t="s">
        <v>1104</v>
      </c>
      <c r="F2" s="304" t="s">
        <v>1275</v>
      </c>
      <c r="G2" s="304" t="s">
        <v>1276</v>
      </c>
      <c r="H2" s="304" t="s">
        <v>1106</v>
      </c>
      <c r="I2" s="305" t="s">
        <v>1277</v>
      </c>
      <c r="J2" s="306" t="s">
        <v>828</v>
      </c>
      <c r="K2" s="304" t="s">
        <v>1278</v>
      </c>
      <c r="L2" s="307" t="s">
        <v>1279</v>
      </c>
      <c r="M2" s="304" t="s">
        <v>1107</v>
      </c>
      <c r="N2" s="304" t="s">
        <v>19</v>
      </c>
      <c r="O2" s="304" t="s">
        <v>1280</v>
      </c>
      <c r="P2" s="306" t="s">
        <v>1281</v>
      </c>
      <c r="Q2" s="304" t="s">
        <v>20</v>
      </c>
      <c r="R2" s="308" t="s">
        <v>1282</v>
      </c>
      <c r="S2" s="304" t="s">
        <v>1036</v>
      </c>
      <c r="T2" s="309"/>
      <c r="U2" s="309"/>
      <c r="V2" s="309"/>
      <c r="W2" s="310" t="s">
        <v>1283</v>
      </c>
      <c r="X2" s="311"/>
      <c r="Y2" s="312" t="n">
        <v>1</v>
      </c>
      <c r="Z2" s="301" t="n">
        <v>1</v>
      </c>
      <c r="AA2" s="313" t="n">
        <v>1</v>
      </c>
      <c r="AB2" s="301" t="n">
        <v>1</v>
      </c>
      <c r="AC2" s="301" t="n">
        <v>1</v>
      </c>
      <c r="AD2" s="301" t="n">
        <v>1</v>
      </c>
      <c r="AE2" s="301" t="n">
        <v>1</v>
      </c>
      <c r="AF2" s="301" t="s">
        <v>1284</v>
      </c>
    </row>
    <row r="3" customFormat="false" ht="163.45" hidden="false" customHeight="false" outlineLevel="0" collapsed="false">
      <c r="A3" s="314" t="n">
        <v>1</v>
      </c>
      <c r="B3" s="315"/>
      <c r="C3" s="310" t="s">
        <v>1285</v>
      </c>
      <c r="D3" s="310"/>
      <c r="E3" s="316" t="s">
        <v>522</v>
      </c>
      <c r="F3" s="304" t="s">
        <v>1286</v>
      </c>
      <c r="G3" s="304" t="s">
        <v>1287</v>
      </c>
      <c r="H3" s="317" t="s">
        <v>1288</v>
      </c>
      <c r="I3" s="305" t="s">
        <v>1277</v>
      </c>
      <c r="J3" s="318" t="s">
        <v>828</v>
      </c>
      <c r="K3" s="304" t="s">
        <v>1278</v>
      </c>
      <c r="L3" s="319" t="s">
        <v>18</v>
      </c>
      <c r="M3" s="320" t="s">
        <v>804</v>
      </c>
      <c r="N3" s="320" t="s">
        <v>19</v>
      </c>
      <c r="O3" s="321" t="s">
        <v>1280</v>
      </c>
      <c r="P3" s="322" t="s">
        <v>1289</v>
      </c>
      <c r="Q3" s="319" t="s">
        <v>525</v>
      </c>
      <c r="R3" s="323" t="s">
        <v>525</v>
      </c>
      <c r="S3" s="317" t="s">
        <v>21</v>
      </c>
      <c r="T3" s="310"/>
      <c r="U3" s="310"/>
      <c r="V3" s="310"/>
      <c r="W3" s="303" t="s">
        <v>1290</v>
      </c>
      <c r="X3" s="311"/>
      <c r="Y3" s="312" t="n">
        <v>1</v>
      </c>
      <c r="Z3" s="301"/>
      <c r="AA3" s="324" t="s">
        <v>1291</v>
      </c>
      <c r="AB3" s="301" t="n">
        <v>0</v>
      </c>
      <c r="AC3" s="301" t="n">
        <v>0</v>
      </c>
      <c r="AD3" s="301" t="n">
        <v>1</v>
      </c>
      <c r="AE3" s="301" t="n">
        <v>0</v>
      </c>
      <c r="AF3" s="301"/>
    </row>
    <row r="4" customFormat="false" ht="176.95" hidden="false" customHeight="false" outlineLevel="0" collapsed="false">
      <c r="A4" s="314" t="s">
        <v>805</v>
      </c>
      <c r="B4" s="315"/>
      <c r="C4" s="310" t="s">
        <v>1292</v>
      </c>
      <c r="D4" s="310"/>
      <c r="E4" s="316" t="s">
        <v>806</v>
      </c>
      <c r="F4" s="325" t="s">
        <v>1293</v>
      </c>
      <c r="G4" s="325" t="s">
        <v>1293</v>
      </c>
      <c r="H4" s="317" t="s">
        <v>808</v>
      </c>
      <c r="I4" s="305" t="s">
        <v>1277</v>
      </c>
      <c r="J4" s="318" t="s">
        <v>828</v>
      </c>
      <c r="K4" s="304" t="s">
        <v>1278</v>
      </c>
      <c r="L4" s="319" t="s">
        <v>18</v>
      </c>
      <c r="M4" s="320" t="s">
        <v>809</v>
      </c>
      <c r="N4" s="320" t="s">
        <v>19</v>
      </c>
      <c r="O4" s="321" t="s">
        <v>1280</v>
      </c>
      <c r="P4" s="322" t="s">
        <v>1289</v>
      </c>
      <c r="Q4" s="319" t="s">
        <v>525</v>
      </c>
      <c r="R4" s="323" t="s">
        <v>525</v>
      </c>
      <c r="S4" s="317" t="s">
        <v>810</v>
      </c>
      <c r="T4" s="310"/>
      <c r="U4" s="310"/>
      <c r="V4" s="310"/>
      <c r="W4" s="303" t="s">
        <v>1294</v>
      </c>
      <c r="X4" s="311"/>
      <c r="Y4" s="312" t="n">
        <v>1</v>
      </c>
      <c r="Z4" s="301"/>
      <c r="AA4" s="324" t="s">
        <v>1291</v>
      </c>
      <c r="AB4" s="301" t="n">
        <v>0</v>
      </c>
      <c r="AC4" s="301" t="n">
        <v>0</v>
      </c>
      <c r="AD4" s="301" t="n">
        <v>1</v>
      </c>
      <c r="AE4" s="301" t="n">
        <v>0</v>
      </c>
      <c r="AF4" s="301" t="s">
        <v>1295</v>
      </c>
    </row>
    <row r="5" customFormat="false" ht="136.45" hidden="false" customHeight="false" outlineLevel="0" collapsed="false">
      <c r="A5" s="314" t="n">
        <v>2</v>
      </c>
      <c r="B5" s="315"/>
      <c r="C5" s="310" t="s">
        <v>1296</v>
      </c>
      <c r="D5" s="310"/>
      <c r="E5" s="316" t="s">
        <v>528</v>
      </c>
      <c r="F5" s="304" t="s">
        <v>1297</v>
      </c>
      <c r="G5" s="304" t="s">
        <v>1297</v>
      </c>
      <c r="H5" s="317" t="s">
        <v>23</v>
      </c>
      <c r="I5" s="305" t="s">
        <v>1277</v>
      </c>
      <c r="J5" s="318" t="s">
        <v>828</v>
      </c>
      <c r="K5" s="304" t="s">
        <v>1278</v>
      </c>
      <c r="L5" s="319" t="s">
        <v>18</v>
      </c>
      <c r="M5" s="320" t="s">
        <v>812</v>
      </c>
      <c r="N5" s="320" t="s">
        <v>19</v>
      </c>
      <c r="O5" s="321" t="s">
        <v>1280</v>
      </c>
      <c r="P5" s="322" t="s">
        <v>1298</v>
      </c>
      <c r="Q5" s="319" t="s">
        <v>525</v>
      </c>
      <c r="R5" s="323" t="s">
        <v>525</v>
      </c>
      <c r="S5" s="317" t="s">
        <v>21</v>
      </c>
      <c r="T5" s="310"/>
      <c r="U5" s="310"/>
      <c r="V5" s="310"/>
      <c r="W5" s="304" t="s">
        <v>1299</v>
      </c>
      <c r="X5" s="311"/>
      <c r="Y5" s="312" t="n">
        <v>1</v>
      </c>
      <c r="Z5" s="301"/>
      <c r="AA5" s="324" t="s">
        <v>1291</v>
      </c>
      <c r="AB5" s="301" t="n">
        <v>0</v>
      </c>
      <c r="AC5" s="301" t="n">
        <v>0</v>
      </c>
      <c r="AD5" s="301" t="n">
        <v>0.5</v>
      </c>
      <c r="AE5" s="301" t="n">
        <v>0</v>
      </c>
      <c r="AF5" s="301" t="s">
        <v>1300</v>
      </c>
    </row>
    <row r="6" customFormat="false" ht="243.25" hidden="false" customHeight="false" outlineLevel="0" collapsed="false">
      <c r="A6" s="302" t="n">
        <v>184</v>
      </c>
      <c r="B6" s="303"/>
      <c r="C6" s="303" t="s">
        <v>1301</v>
      </c>
      <c r="D6" s="303"/>
      <c r="E6" s="303" t="s">
        <v>1302</v>
      </c>
      <c r="F6" s="303" t="s">
        <v>1303</v>
      </c>
      <c r="G6" s="303" t="s">
        <v>1304</v>
      </c>
      <c r="H6" s="303"/>
      <c r="I6" s="305" t="s">
        <v>1277</v>
      </c>
      <c r="J6" s="318" t="s">
        <v>828</v>
      </c>
      <c r="K6" s="304" t="s">
        <v>822</v>
      </c>
      <c r="L6" s="304" t="s">
        <v>31</v>
      </c>
      <c r="M6" s="303" t="s">
        <v>1305</v>
      </c>
      <c r="N6" s="303" t="s">
        <v>19</v>
      </c>
      <c r="O6" s="303" t="s">
        <v>1280</v>
      </c>
      <c r="P6" s="306" t="s">
        <v>1281</v>
      </c>
      <c r="Q6" s="303" t="s">
        <v>20</v>
      </c>
      <c r="R6" s="326" t="s">
        <v>525</v>
      </c>
      <c r="S6" s="303" t="s">
        <v>1306</v>
      </c>
      <c r="T6" s="303"/>
      <c r="U6" s="303"/>
      <c r="V6" s="303"/>
      <c r="W6" s="311" t="s">
        <v>1307</v>
      </c>
      <c r="X6" s="311"/>
      <c r="Y6" s="312" t="n">
        <v>1</v>
      </c>
      <c r="Z6" s="301"/>
      <c r="AA6" s="327" t="n">
        <v>0</v>
      </c>
      <c r="AB6" s="301" t="n">
        <v>0</v>
      </c>
      <c r="AC6" s="301" t="n">
        <v>0</v>
      </c>
      <c r="AD6" s="301" t="n">
        <v>0.5</v>
      </c>
      <c r="AE6" s="301" t="n">
        <v>0</v>
      </c>
      <c r="AF6" s="301" t="n">
        <v>0</v>
      </c>
    </row>
    <row r="7" customFormat="false" ht="417.9" hidden="false" customHeight="false" outlineLevel="0" collapsed="false">
      <c r="A7" s="302"/>
      <c r="B7" s="303"/>
      <c r="C7" s="303" t="s">
        <v>1308</v>
      </c>
      <c r="D7" s="303"/>
      <c r="E7" s="304" t="s">
        <v>1309</v>
      </c>
      <c r="F7" s="304" t="s">
        <v>1310</v>
      </c>
      <c r="G7" s="304" t="s">
        <v>1311</v>
      </c>
      <c r="H7" s="304" t="s">
        <v>1312</v>
      </c>
      <c r="I7" s="305" t="s">
        <v>1277</v>
      </c>
      <c r="J7" s="318" t="s">
        <v>828</v>
      </c>
      <c r="K7" s="304" t="s">
        <v>1278</v>
      </c>
      <c r="L7" s="320" t="s">
        <v>31</v>
      </c>
      <c r="M7" s="304" t="s">
        <v>1313</v>
      </c>
      <c r="N7" s="304" t="s">
        <v>40</v>
      </c>
      <c r="O7" s="304" t="s">
        <v>1064</v>
      </c>
      <c r="P7" s="328" t="s">
        <v>1281</v>
      </c>
      <c r="Q7" s="304" t="s">
        <v>20</v>
      </c>
      <c r="R7" s="308" t="s">
        <v>1314</v>
      </c>
      <c r="S7" s="304" t="s">
        <v>1315</v>
      </c>
      <c r="T7" s="303"/>
      <c r="U7" s="310"/>
      <c r="V7" s="310"/>
      <c r="W7" s="303" t="s">
        <v>1316</v>
      </c>
      <c r="X7" s="311"/>
      <c r="Y7" s="312" t="n">
        <v>0</v>
      </c>
      <c r="Z7" s="301" t="n">
        <v>0</v>
      </c>
      <c r="AA7" s="313" t="n">
        <v>1</v>
      </c>
      <c r="AB7" s="301" t="n">
        <v>1</v>
      </c>
      <c r="AC7" s="301" t="n">
        <v>1</v>
      </c>
      <c r="AD7" s="301" t="n">
        <v>1</v>
      </c>
      <c r="AE7" s="301" t="n">
        <v>1</v>
      </c>
      <c r="AF7" s="301"/>
    </row>
    <row r="8" customFormat="false" ht="433.45" hidden="false" customHeight="false" outlineLevel="0" collapsed="false">
      <c r="A8" s="314" t="n">
        <v>12</v>
      </c>
      <c r="B8" s="315"/>
      <c r="C8" s="315" t="s">
        <v>1317</v>
      </c>
      <c r="D8" s="315" t="n">
        <v>30009</v>
      </c>
      <c r="E8" s="317" t="s">
        <v>59</v>
      </c>
      <c r="F8" s="317" t="s">
        <v>1318</v>
      </c>
      <c r="G8" s="317" t="s">
        <v>1319</v>
      </c>
      <c r="H8" s="317" t="s">
        <v>558</v>
      </c>
      <c r="I8" s="305" t="s">
        <v>1277</v>
      </c>
      <c r="J8" s="318" t="s">
        <v>828</v>
      </c>
      <c r="K8" s="304" t="s">
        <v>1278</v>
      </c>
      <c r="L8" s="329" t="s">
        <v>1279</v>
      </c>
      <c r="M8" s="319" t="s">
        <v>829</v>
      </c>
      <c r="N8" s="319" t="s">
        <v>40</v>
      </c>
      <c r="O8" s="317" t="s">
        <v>559</v>
      </c>
      <c r="P8" s="306" t="s">
        <v>1281</v>
      </c>
      <c r="Q8" s="317" t="s">
        <v>20</v>
      </c>
      <c r="R8" s="330" t="s">
        <v>1282</v>
      </c>
      <c r="S8" s="317" t="s">
        <v>43</v>
      </c>
      <c r="T8" s="310"/>
      <c r="U8" s="310"/>
      <c r="V8" s="310"/>
      <c r="W8" s="303" t="s">
        <v>1320</v>
      </c>
      <c r="X8" s="311"/>
      <c r="Y8" s="312" t="n">
        <v>1</v>
      </c>
      <c r="Z8" s="301" t="n">
        <v>0</v>
      </c>
      <c r="AA8" s="324" t="s">
        <v>1291</v>
      </c>
      <c r="AB8" s="301" t="n">
        <v>0</v>
      </c>
      <c r="AC8" s="301" t="n">
        <v>0</v>
      </c>
      <c r="AD8" s="301" t="n">
        <v>1</v>
      </c>
      <c r="AE8" s="301" t="n">
        <v>1</v>
      </c>
      <c r="AF8" s="301" t="s">
        <v>1321</v>
      </c>
    </row>
    <row r="9" customFormat="false" ht="95.95" hidden="false" customHeight="false" outlineLevel="0" collapsed="false">
      <c r="A9" s="302" t="n">
        <v>157</v>
      </c>
      <c r="B9" s="303"/>
      <c r="C9" s="303" t="s">
        <v>1322</v>
      </c>
      <c r="D9" s="303"/>
      <c r="E9" s="304" t="s">
        <v>1060</v>
      </c>
      <c r="F9" s="304" t="s">
        <v>1323</v>
      </c>
      <c r="G9" s="304" t="s">
        <v>1324</v>
      </c>
      <c r="H9" s="304" t="s">
        <v>1062</v>
      </c>
      <c r="I9" s="305" t="s">
        <v>1277</v>
      </c>
      <c r="J9" s="318" t="s">
        <v>828</v>
      </c>
      <c r="K9" s="304" t="s">
        <v>1278</v>
      </c>
      <c r="L9" s="307" t="s">
        <v>1279</v>
      </c>
      <c r="M9" s="304" t="s">
        <v>1325</v>
      </c>
      <c r="N9" s="304" t="s">
        <v>40</v>
      </c>
      <c r="O9" s="304" t="s">
        <v>1064</v>
      </c>
      <c r="P9" s="331" t="s">
        <v>1298</v>
      </c>
      <c r="Q9" s="304" t="s">
        <v>20</v>
      </c>
      <c r="R9" s="308" t="s">
        <v>1282</v>
      </c>
      <c r="S9" s="304" t="s">
        <v>1326</v>
      </c>
      <c r="T9" s="303"/>
      <c r="U9" s="310" t="s">
        <v>1327</v>
      </c>
      <c r="V9" s="332" t="s">
        <v>1328</v>
      </c>
      <c r="W9" s="303" t="s">
        <v>1329</v>
      </c>
      <c r="X9" s="311"/>
      <c r="Y9" s="312" t="n">
        <v>1</v>
      </c>
      <c r="Z9" s="301" t="n">
        <v>1</v>
      </c>
      <c r="AA9" s="313" t="n">
        <v>1</v>
      </c>
      <c r="AB9" s="301" t="n">
        <v>1</v>
      </c>
      <c r="AC9" s="301" t="n">
        <v>1</v>
      </c>
      <c r="AD9" s="301" t="n">
        <v>1</v>
      </c>
      <c r="AE9" s="301" t="n">
        <v>1</v>
      </c>
      <c r="AF9" s="301" t="n">
        <v>1</v>
      </c>
    </row>
    <row r="10" customFormat="false" ht="122.95" hidden="false" customHeight="false" outlineLevel="0" collapsed="false">
      <c r="A10" s="302" t="n">
        <v>158</v>
      </c>
      <c r="B10" s="303"/>
      <c r="C10" s="303" t="s">
        <v>1330</v>
      </c>
      <c r="D10" s="303"/>
      <c r="E10" s="304" t="s">
        <v>1065</v>
      </c>
      <c r="F10" s="304" t="s">
        <v>1331</v>
      </c>
      <c r="G10" s="304" t="s">
        <v>1332</v>
      </c>
      <c r="H10" s="304" t="s">
        <v>1067</v>
      </c>
      <c r="I10" s="305" t="s">
        <v>1277</v>
      </c>
      <c r="J10" s="318" t="s">
        <v>828</v>
      </c>
      <c r="K10" s="304" t="s">
        <v>1278</v>
      </c>
      <c r="L10" s="307" t="s">
        <v>1279</v>
      </c>
      <c r="M10" s="304" t="s">
        <v>1068</v>
      </c>
      <c r="N10" s="304" t="s">
        <v>40</v>
      </c>
      <c r="O10" s="304" t="s">
        <v>1069</v>
      </c>
      <c r="P10" s="331" t="s">
        <v>1298</v>
      </c>
      <c r="Q10" s="304" t="s">
        <v>20</v>
      </c>
      <c r="R10" s="308" t="s">
        <v>1282</v>
      </c>
      <c r="S10" s="304" t="s">
        <v>1036</v>
      </c>
      <c r="T10" s="303"/>
      <c r="U10" s="303"/>
      <c r="V10" s="303"/>
      <c r="W10" s="303" t="s">
        <v>1333</v>
      </c>
      <c r="X10" s="311"/>
      <c r="Y10" s="312" t="n">
        <v>1</v>
      </c>
      <c r="Z10" s="301" t="n">
        <v>0</v>
      </c>
      <c r="AA10" s="313" t="n">
        <v>0</v>
      </c>
      <c r="AB10" s="301" t="n">
        <v>1</v>
      </c>
      <c r="AC10" s="301" t="n">
        <v>0</v>
      </c>
      <c r="AD10" s="301" t="n">
        <v>0</v>
      </c>
      <c r="AE10" s="301" t="n">
        <v>0</v>
      </c>
      <c r="AF10" s="301"/>
    </row>
    <row r="11" customFormat="false" ht="122.95" hidden="false" customHeight="false" outlineLevel="0" collapsed="false">
      <c r="A11" s="302" t="n">
        <v>159</v>
      </c>
      <c r="B11" s="303"/>
      <c r="C11" s="303" t="s">
        <v>1334</v>
      </c>
      <c r="D11" s="303"/>
      <c r="E11" s="304" t="s">
        <v>1070</v>
      </c>
      <c r="F11" s="304" t="s">
        <v>1335</v>
      </c>
      <c r="G11" s="304" t="s">
        <v>1336</v>
      </c>
      <c r="H11" s="304" t="s">
        <v>1072</v>
      </c>
      <c r="I11" s="305" t="s">
        <v>1277</v>
      </c>
      <c r="J11" s="318" t="s">
        <v>828</v>
      </c>
      <c r="K11" s="304" t="s">
        <v>1278</v>
      </c>
      <c r="L11" s="307" t="s">
        <v>1279</v>
      </c>
      <c r="M11" s="304" t="s">
        <v>1337</v>
      </c>
      <c r="N11" s="304" t="s">
        <v>40</v>
      </c>
      <c r="O11" s="304" t="s">
        <v>1338</v>
      </c>
      <c r="P11" s="331" t="s">
        <v>1298</v>
      </c>
      <c r="Q11" s="304" t="s">
        <v>20</v>
      </c>
      <c r="R11" s="308" t="s">
        <v>1282</v>
      </c>
      <c r="S11" s="304" t="s">
        <v>1036</v>
      </c>
      <c r="T11" s="303"/>
      <c r="U11" s="303"/>
      <c r="V11" s="303"/>
      <c r="W11" s="303" t="s">
        <v>1339</v>
      </c>
      <c r="X11" s="311"/>
      <c r="Y11" s="312" t="n">
        <v>1</v>
      </c>
      <c r="Z11" s="301" t="n">
        <v>0</v>
      </c>
      <c r="AA11" s="313" t="n">
        <v>0</v>
      </c>
      <c r="AB11" s="301" t="n">
        <v>1</v>
      </c>
      <c r="AC11" s="301" t="n">
        <v>1</v>
      </c>
      <c r="AD11" s="301" t="n">
        <v>1</v>
      </c>
      <c r="AE11" s="301" t="n">
        <v>0</v>
      </c>
      <c r="AF11" s="301"/>
    </row>
    <row r="12" customFormat="false" ht="284.95" hidden="false" customHeight="false" outlineLevel="0" collapsed="false">
      <c r="A12" s="314" t="s">
        <v>535</v>
      </c>
      <c r="B12" s="315"/>
      <c r="C12" s="310" t="s">
        <v>1340</v>
      </c>
      <c r="D12" s="310"/>
      <c r="E12" s="317" t="s">
        <v>830</v>
      </c>
      <c r="F12" s="319" t="s">
        <v>1341</v>
      </c>
      <c r="G12" s="319" t="s">
        <v>1342</v>
      </c>
      <c r="H12" s="319" t="s">
        <v>1343</v>
      </c>
      <c r="I12" s="305" t="s">
        <v>1277</v>
      </c>
      <c r="J12" s="306" t="s">
        <v>1344</v>
      </c>
      <c r="K12" s="304" t="s">
        <v>1278</v>
      </c>
      <c r="L12" s="319" t="s">
        <v>31</v>
      </c>
      <c r="M12" s="319" t="s">
        <v>831</v>
      </c>
      <c r="N12" s="319" t="s">
        <v>40</v>
      </c>
      <c r="O12" s="317" t="s">
        <v>41</v>
      </c>
      <c r="P12" s="305" t="s">
        <v>1345</v>
      </c>
      <c r="Q12" s="317" t="s">
        <v>20</v>
      </c>
      <c r="R12" s="330" t="s">
        <v>1346</v>
      </c>
      <c r="S12" s="317" t="s">
        <v>43</v>
      </c>
      <c r="T12" s="310"/>
      <c r="U12" s="310"/>
      <c r="V12" s="310"/>
      <c r="W12" s="303" t="s">
        <v>1347</v>
      </c>
      <c r="X12" s="311"/>
      <c r="Y12" s="312" t="n">
        <v>1</v>
      </c>
      <c r="Z12" s="301" t="n">
        <v>0</v>
      </c>
      <c r="AA12" s="333" t="s">
        <v>1291</v>
      </c>
      <c r="AB12" s="301" t="n">
        <v>0</v>
      </c>
      <c r="AC12" s="301" t="n">
        <v>1</v>
      </c>
      <c r="AD12" s="301" t="n">
        <v>1</v>
      </c>
      <c r="AE12" s="301" t="n">
        <v>1</v>
      </c>
      <c r="AF12" s="301"/>
    </row>
    <row r="13" customFormat="false" ht="230.95" hidden="false" customHeight="false" outlineLevel="0" collapsed="false">
      <c r="A13" s="314" t="s">
        <v>540</v>
      </c>
      <c r="B13" s="315"/>
      <c r="C13" s="315" t="s">
        <v>1348</v>
      </c>
      <c r="D13" s="315" t="n">
        <v>30010</v>
      </c>
      <c r="E13" s="317" t="s">
        <v>832</v>
      </c>
      <c r="F13" s="319" t="s">
        <v>1349</v>
      </c>
      <c r="G13" s="319" t="s">
        <v>1350</v>
      </c>
      <c r="H13" s="319" t="s">
        <v>1351</v>
      </c>
      <c r="I13" s="305" t="s">
        <v>1277</v>
      </c>
      <c r="J13" s="306" t="s">
        <v>1344</v>
      </c>
      <c r="K13" s="304" t="s">
        <v>1278</v>
      </c>
      <c r="L13" s="319" t="s">
        <v>31</v>
      </c>
      <c r="M13" s="319" t="s">
        <v>833</v>
      </c>
      <c r="N13" s="319" t="s">
        <v>40</v>
      </c>
      <c r="O13" s="317" t="s">
        <v>41</v>
      </c>
      <c r="P13" s="305" t="s">
        <v>1345</v>
      </c>
      <c r="Q13" s="317" t="s">
        <v>20</v>
      </c>
      <c r="R13" s="330" t="s">
        <v>1346</v>
      </c>
      <c r="S13" s="317" t="s">
        <v>43</v>
      </c>
      <c r="T13" s="310"/>
      <c r="U13" s="310"/>
      <c r="V13" s="310"/>
      <c r="W13" s="304" t="s">
        <v>1352</v>
      </c>
      <c r="X13" s="311"/>
      <c r="Y13" s="312" t="n">
        <v>1</v>
      </c>
      <c r="Z13" s="301" t="n">
        <v>0</v>
      </c>
      <c r="AA13" s="333" t="s">
        <v>1291</v>
      </c>
      <c r="AB13" s="301" t="n">
        <v>0</v>
      </c>
      <c r="AC13" s="301" t="n">
        <v>1</v>
      </c>
      <c r="AD13" s="301"/>
      <c r="AE13" s="301" t="n">
        <v>1</v>
      </c>
      <c r="AF13" s="301"/>
    </row>
    <row r="14" customFormat="false" ht="82.45" hidden="false" customHeight="false" outlineLevel="0" collapsed="false">
      <c r="A14" s="314" t="n">
        <v>11</v>
      </c>
      <c r="B14" s="315"/>
      <c r="C14" s="310" t="s">
        <v>1353</v>
      </c>
      <c r="D14" s="310"/>
      <c r="E14" s="321" t="s">
        <v>75</v>
      </c>
      <c r="F14" s="321" t="s">
        <v>1354</v>
      </c>
      <c r="G14" s="321" t="s">
        <v>1355</v>
      </c>
      <c r="H14" s="321" t="s">
        <v>1356</v>
      </c>
      <c r="I14" s="305" t="s">
        <v>1277</v>
      </c>
      <c r="J14" s="318" t="s">
        <v>828</v>
      </c>
      <c r="K14" s="304" t="s">
        <v>1278</v>
      </c>
      <c r="L14" s="319" t="s">
        <v>31</v>
      </c>
      <c r="M14" s="319" t="s">
        <v>839</v>
      </c>
      <c r="N14" s="319" t="s">
        <v>40</v>
      </c>
      <c r="O14" s="317" t="s">
        <v>840</v>
      </c>
      <c r="P14" s="334" t="s">
        <v>1357</v>
      </c>
      <c r="Q14" s="335" t="s">
        <v>42</v>
      </c>
      <c r="R14" s="330" t="s">
        <v>1358</v>
      </c>
      <c r="S14" s="321" t="s">
        <v>33</v>
      </c>
      <c r="T14" s="310"/>
      <c r="U14" s="310"/>
      <c r="V14" s="310"/>
      <c r="W14" s="304" t="s">
        <v>1359</v>
      </c>
      <c r="X14" s="311" t="s">
        <v>1360</v>
      </c>
      <c r="Y14" s="312" t="n">
        <v>1</v>
      </c>
      <c r="Z14" s="301" t="n">
        <v>1</v>
      </c>
      <c r="AA14" s="324" t="s">
        <v>1291</v>
      </c>
      <c r="AB14" s="301" t="n">
        <v>1</v>
      </c>
      <c r="AC14" s="301" t="n">
        <v>1</v>
      </c>
      <c r="AD14" s="301" t="n">
        <v>1</v>
      </c>
      <c r="AE14" s="301" t="n">
        <v>1</v>
      </c>
      <c r="AF14" s="301"/>
    </row>
    <row r="15" customFormat="false" ht="95.95" hidden="false" customHeight="false" outlineLevel="0" collapsed="false">
      <c r="A15" s="314" t="s">
        <v>546</v>
      </c>
      <c r="B15" s="315"/>
      <c r="C15" s="310" t="s">
        <v>1361</v>
      </c>
      <c r="D15" s="310"/>
      <c r="E15" s="317" t="s">
        <v>547</v>
      </c>
      <c r="F15" s="317" t="s">
        <v>1362</v>
      </c>
      <c r="G15" s="317" t="s">
        <v>1363</v>
      </c>
      <c r="H15" s="317" t="s">
        <v>1364</v>
      </c>
      <c r="I15" s="305" t="s">
        <v>1277</v>
      </c>
      <c r="J15" s="306" t="s">
        <v>1344</v>
      </c>
      <c r="K15" s="304" t="s">
        <v>1278</v>
      </c>
      <c r="L15" s="319" t="s">
        <v>31</v>
      </c>
      <c r="M15" s="319" t="s">
        <v>817</v>
      </c>
      <c r="N15" s="319" t="s">
        <v>40</v>
      </c>
      <c r="O15" s="317" t="s">
        <v>550</v>
      </c>
      <c r="P15" s="306" t="s">
        <v>1281</v>
      </c>
      <c r="Q15" s="317" t="s">
        <v>20</v>
      </c>
      <c r="R15" s="330" t="s">
        <v>1365</v>
      </c>
      <c r="S15" s="317" t="s">
        <v>43</v>
      </c>
      <c r="T15" s="310"/>
      <c r="U15" s="310" t="s">
        <v>1327</v>
      </c>
      <c r="V15" s="332" t="s">
        <v>1328</v>
      </c>
      <c r="W15" s="310"/>
      <c r="X15" s="311"/>
      <c r="Y15" s="312" t="n">
        <v>1</v>
      </c>
      <c r="Z15" s="301" t="n">
        <v>0</v>
      </c>
      <c r="AA15" s="324" t="s">
        <v>1291</v>
      </c>
      <c r="AB15" s="301" t="n">
        <v>1</v>
      </c>
      <c r="AC15" s="301" t="n">
        <v>1</v>
      </c>
      <c r="AD15" s="301" t="n">
        <v>1</v>
      </c>
      <c r="AE15" s="301" t="n">
        <v>1</v>
      </c>
      <c r="AF15" s="301" t="s">
        <v>1366</v>
      </c>
    </row>
    <row r="16" customFormat="false" ht="82.45" hidden="false" customHeight="false" outlineLevel="0" collapsed="false">
      <c r="A16" s="314" t="s">
        <v>818</v>
      </c>
      <c r="B16" s="315"/>
      <c r="C16" s="310" t="s">
        <v>1367</v>
      </c>
      <c r="D16" s="310"/>
      <c r="E16" s="317" t="s">
        <v>819</v>
      </c>
      <c r="F16" s="317" t="s">
        <v>1368</v>
      </c>
      <c r="G16" s="317" t="s">
        <v>1369</v>
      </c>
      <c r="H16" s="317" t="s">
        <v>1370</v>
      </c>
      <c r="I16" s="305" t="s">
        <v>1277</v>
      </c>
      <c r="J16" s="318" t="s">
        <v>828</v>
      </c>
      <c r="K16" s="304" t="s">
        <v>822</v>
      </c>
      <c r="L16" s="319" t="s">
        <v>31</v>
      </c>
      <c r="M16" s="319" t="s">
        <v>1371</v>
      </c>
      <c r="N16" s="319" t="s">
        <v>40</v>
      </c>
      <c r="O16" s="317" t="s">
        <v>824</v>
      </c>
      <c r="P16" s="306" t="s">
        <v>1281</v>
      </c>
      <c r="Q16" s="317" t="s">
        <v>42</v>
      </c>
      <c r="R16" s="330" t="s">
        <v>1365</v>
      </c>
      <c r="S16" s="317" t="s">
        <v>826</v>
      </c>
      <c r="T16" s="310"/>
      <c r="U16" s="310"/>
      <c r="V16" s="310"/>
      <c r="W16" s="303" t="s">
        <v>1372</v>
      </c>
      <c r="X16" s="311" t="s">
        <v>1373</v>
      </c>
      <c r="Y16" s="312" t="n">
        <v>1</v>
      </c>
      <c r="Z16" s="301" t="n">
        <v>0</v>
      </c>
      <c r="AA16" s="324" t="s">
        <v>1291</v>
      </c>
      <c r="AB16" s="301" t="n">
        <v>1</v>
      </c>
      <c r="AC16" s="301" t="n">
        <v>1</v>
      </c>
      <c r="AD16" s="301" t="n">
        <v>1</v>
      </c>
      <c r="AE16" s="301" t="n">
        <v>1</v>
      </c>
      <c r="AF16" s="301" t="n">
        <v>0</v>
      </c>
    </row>
    <row r="17" customFormat="false" ht="82.45" hidden="false" customHeight="false" outlineLevel="0" collapsed="false">
      <c r="A17" s="314" t="s">
        <v>552</v>
      </c>
      <c r="B17" s="315"/>
      <c r="C17" s="310" t="s">
        <v>1374</v>
      </c>
      <c r="D17" s="310"/>
      <c r="E17" s="317" t="s">
        <v>553</v>
      </c>
      <c r="F17" s="317" t="s">
        <v>1375</v>
      </c>
      <c r="G17" s="317" t="s">
        <v>1376</v>
      </c>
      <c r="H17" s="317" t="s">
        <v>1377</v>
      </c>
      <c r="I17" s="305" t="s">
        <v>1277</v>
      </c>
      <c r="J17" s="306" t="s">
        <v>1344</v>
      </c>
      <c r="K17" s="304" t="s">
        <v>1278</v>
      </c>
      <c r="L17" s="319" t="s">
        <v>31</v>
      </c>
      <c r="M17" s="319" t="s">
        <v>827</v>
      </c>
      <c r="N17" s="319" t="s">
        <v>40</v>
      </c>
      <c r="O17" s="317" t="s">
        <v>556</v>
      </c>
      <c r="P17" s="306" t="s">
        <v>1281</v>
      </c>
      <c r="Q17" s="317" t="s">
        <v>20</v>
      </c>
      <c r="R17" s="336" t="s">
        <v>1365</v>
      </c>
      <c r="S17" s="337"/>
      <c r="T17" s="310"/>
      <c r="U17" s="310" t="s">
        <v>1327</v>
      </c>
      <c r="V17" s="332" t="s">
        <v>1328</v>
      </c>
      <c r="W17" s="338"/>
      <c r="X17" s="311"/>
      <c r="Y17" s="312" t="n">
        <v>1</v>
      </c>
      <c r="Z17" s="301" t="n">
        <v>0</v>
      </c>
      <c r="AA17" s="324" t="s">
        <v>1291</v>
      </c>
      <c r="AB17" s="301" t="n">
        <v>1</v>
      </c>
      <c r="AC17" s="301" t="n">
        <v>1</v>
      </c>
      <c r="AD17" s="301" t="n">
        <v>1</v>
      </c>
      <c r="AE17" s="301" t="n">
        <v>1</v>
      </c>
      <c r="AF17" s="301" t="s">
        <v>1378</v>
      </c>
    </row>
    <row r="18" customFormat="false" ht="82.45" hidden="false" customHeight="false" outlineLevel="0" collapsed="false">
      <c r="A18" s="302" t="n">
        <v>153</v>
      </c>
      <c r="B18" s="303"/>
      <c r="C18" s="303" t="s">
        <v>1379</v>
      </c>
      <c r="D18" s="303"/>
      <c r="E18" s="304" t="s">
        <v>1042</v>
      </c>
      <c r="F18" s="304" t="s">
        <v>1380</v>
      </c>
      <c r="G18" s="304" t="s">
        <v>1381</v>
      </c>
      <c r="H18" s="304" t="s">
        <v>1382</v>
      </c>
      <c r="I18" s="305" t="s">
        <v>1277</v>
      </c>
      <c r="J18" s="306" t="s">
        <v>1344</v>
      </c>
      <c r="K18" s="304" t="s">
        <v>1278</v>
      </c>
      <c r="L18" s="304" t="s">
        <v>31</v>
      </c>
      <c r="M18" s="304" t="s">
        <v>1383</v>
      </c>
      <c r="N18" s="304" t="s">
        <v>40</v>
      </c>
      <c r="O18" s="304" t="s">
        <v>41</v>
      </c>
      <c r="P18" s="306" t="s">
        <v>1281</v>
      </c>
      <c r="Q18" s="304" t="s">
        <v>42</v>
      </c>
      <c r="R18" s="308" t="s">
        <v>1365</v>
      </c>
      <c r="S18" s="304" t="s">
        <v>1036</v>
      </c>
      <c r="T18" s="303"/>
      <c r="U18" s="303"/>
      <c r="V18" s="303"/>
      <c r="W18" s="303"/>
      <c r="X18" s="311"/>
      <c r="Y18" s="312" t="n">
        <v>1</v>
      </c>
      <c r="Z18" s="301" t="n">
        <v>1</v>
      </c>
      <c r="AA18" s="313" t="n">
        <v>1</v>
      </c>
      <c r="AB18" s="301" t="n">
        <v>1</v>
      </c>
      <c r="AC18" s="301" t="n">
        <v>1</v>
      </c>
      <c r="AD18" s="301" t="n">
        <v>1</v>
      </c>
      <c r="AE18" s="301" t="n">
        <v>1</v>
      </c>
      <c r="AF18" s="301"/>
    </row>
    <row r="19" customFormat="false" ht="95.95" hidden="false" customHeight="false" outlineLevel="0" collapsed="false">
      <c r="A19" s="302" t="n">
        <v>155</v>
      </c>
      <c r="B19" s="303"/>
      <c r="C19" s="303" t="s">
        <v>1384</v>
      </c>
      <c r="D19" s="303"/>
      <c r="E19" s="304" t="s">
        <v>1050</v>
      </c>
      <c r="F19" s="304" t="s">
        <v>1385</v>
      </c>
      <c r="G19" s="304" t="s">
        <v>1386</v>
      </c>
      <c r="H19" s="304" t="s">
        <v>1387</v>
      </c>
      <c r="I19" s="305" t="s">
        <v>1277</v>
      </c>
      <c r="J19" s="306" t="s">
        <v>1344</v>
      </c>
      <c r="K19" s="304" t="s">
        <v>1278</v>
      </c>
      <c r="L19" s="304" t="s">
        <v>31</v>
      </c>
      <c r="M19" s="304" t="s">
        <v>1388</v>
      </c>
      <c r="N19" s="304" t="s">
        <v>40</v>
      </c>
      <c r="O19" s="304" t="s">
        <v>1054</v>
      </c>
      <c r="P19" s="306" t="s">
        <v>1281</v>
      </c>
      <c r="Q19" s="304" t="s">
        <v>42</v>
      </c>
      <c r="R19" s="308" t="s">
        <v>1365</v>
      </c>
      <c r="S19" s="304" t="s">
        <v>1036</v>
      </c>
      <c r="T19" s="303"/>
      <c r="U19" s="303"/>
      <c r="V19" s="303"/>
      <c r="W19" s="303" t="s">
        <v>1389</v>
      </c>
      <c r="X19" s="311"/>
      <c r="Y19" s="312" t="n">
        <v>1</v>
      </c>
      <c r="Z19" s="301" t="n">
        <v>0</v>
      </c>
      <c r="AA19" s="313" t="n">
        <v>1</v>
      </c>
      <c r="AB19" s="301" t="n">
        <v>0</v>
      </c>
      <c r="AC19" s="301" t="n">
        <v>0</v>
      </c>
      <c r="AD19" s="301" t="n">
        <v>1</v>
      </c>
      <c r="AE19" s="301" t="n">
        <v>1</v>
      </c>
      <c r="AF19" s="301"/>
    </row>
    <row r="20" customFormat="false" ht="82.45" hidden="false" customHeight="false" outlineLevel="0" collapsed="false">
      <c r="A20" s="302" t="n">
        <v>178</v>
      </c>
      <c r="B20" s="303"/>
      <c r="C20" s="303" t="s">
        <v>1390</v>
      </c>
      <c r="D20" s="303"/>
      <c r="E20" s="304" t="s">
        <v>1173</v>
      </c>
      <c r="F20" s="304" t="s">
        <v>1391</v>
      </c>
      <c r="G20" s="304" t="s">
        <v>1392</v>
      </c>
      <c r="H20" s="304" t="s">
        <v>1175</v>
      </c>
      <c r="I20" s="305" t="s">
        <v>1277</v>
      </c>
      <c r="J20" s="318" t="s">
        <v>828</v>
      </c>
      <c r="K20" s="304" t="s">
        <v>1278</v>
      </c>
      <c r="L20" s="304" t="s">
        <v>31</v>
      </c>
      <c r="M20" s="304" t="s">
        <v>1176</v>
      </c>
      <c r="N20" s="304" t="s">
        <v>40</v>
      </c>
      <c r="O20" s="304" t="s">
        <v>1177</v>
      </c>
      <c r="P20" s="334" t="s">
        <v>1357</v>
      </c>
      <c r="Q20" s="304" t="s">
        <v>42</v>
      </c>
      <c r="R20" s="308" t="s">
        <v>1365</v>
      </c>
      <c r="S20" s="304" t="s">
        <v>826</v>
      </c>
      <c r="T20" s="303"/>
      <c r="U20" s="303"/>
      <c r="V20" s="303"/>
      <c r="W20" s="303" t="s">
        <v>1393</v>
      </c>
      <c r="X20" s="311"/>
      <c r="Y20" s="312" t="n">
        <v>1</v>
      </c>
      <c r="Z20" s="301" t="n">
        <v>1</v>
      </c>
      <c r="AA20" s="313" t="n">
        <v>0</v>
      </c>
      <c r="AB20" s="301" t="n">
        <v>0</v>
      </c>
      <c r="AC20" s="301" t="n">
        <v>0</v>
      </c>
      <c r="AD20" s="301" t="n">
        <v>0</v>
      </c>
      <c r="AE20" s="301" t="n">
        <v>0</v>
      </c>
      <c r="AF20" s="301"/>
    </row>
    <row r="21" customFormat="false" ht="163.45" hidden="false" customHeight="false" outlineLevel="0" collapsed="false">
      <c r="A21" s="302" t="n">
        <v>180</v>
      </c>
      <c r="B21" s="303"/>
      <c r="C21" s="303" t="s">
        <v>1394</v>
      </c>
      <c r="D21" s="303"/>
      <c r="E21" s="303" t="s">
        <v>1395</v>
      </c>
      <c r="F21" s="303" t="s">
        <v>1396</v>
      </c>
      <c r="G21" s="303" t="s">
        <v>1397</v>
      </c>
      <c r="H21" s="303" t="s">
        <v>1398</v>
      </c>
      <c r="I21" s="305" t="s">
        <v>1277</v>
      </c>
      <c r="J21" s="306" t="s">
        <v>1344</v>
      </c>
      <c r="K21" s="304" t="s">
        <v>1278</v>
      </c>
      <c r="L21" s="304" t="s">
        <v>31</v>
      </c>
      <c r="M21" s="304" t="s">
        <v>1399</v>
      </c>
      <c r="N21" s="304" t="s">
        <v>40</v>
      </c>
      <c r="O21" s="304" t="s">
        <v>1054</v>
      </c>
      <c r="P21" s="331" t="s">
        <v>1298</v>
      </c>
      <c r="Q21" s="304" t="s">
        <v>42</v>
      </c>
      <c r="R21" s="326" t="s">
        <v>1365</v>
      </c>
      <c r="S21" s="303" t="s">
        <v>1400</v>
      </c>
      <c r="T21" s="303"/>
      <c r="U21" s="303"/>
      <c r="V21" s="303"/>
      <c r="W21" s="303" t="s">
        <v>1401</v>
      </c>
      <c r="X21" s="311"/>
      <c r="Y21" s="312" t="n">
        <v>1</v>
      </c>
      <c r="Z21" s="301" t="n">
        <v>0</v>
      </c>
      <c r="AA21" s="327" t="n">
        <v>1</v>
      </c>
      <c r="AB21" s="301" t="n">
        <v>1</v>
      </c>
      <c r="AC21" s="301" t="n">
        <v>0.5</v>
      </c>
      <c r="AD21" s="301" t="n">
        <v>1</v>
      </c>
      <c r="AE21" s="301" t="n">
        <v>1</v>
      </c>
      <c r="AF21" s="301"/>
    </row>
    <row r="22" customFormat="false" ht="95.95" hidden="false" customHeight="false" outlineLevel="0" collapsed="false">
      <c r="A22" s="302" t="n">
        <v>182</v>
      </c>
      <c r="B22" s="303"/>
      <c r="C22" s="303" t="s">
        <v>1402</v>
      </c>
      <c r="D22" s="303"/>
      <c r="E22" s="303" t="s">
        <v>1403</v>
      </c>
      <c r="F22" s="303" t="s">
        <v>1404</v>
      </c>
      <c r="G22" s="303" t="s">
        <v>1405</v>
      </c>
      <c r="H22" s="303" t="s">
        <v>1406</v>
      </c>
      <c r="I22" s="305" t="s">
        <v>1277</v>
      </c>
      <c r="J22" s="318" t="s">
        <v>828</v>
      </c>
      <c r="K22" s="304" t="s">
        <v>1278</v>
      </c>
      <c r="L22" s="304" t="s">
        <v>31</v>
      </c>
      <c r="M22" s="303" t="s">
        <v>1407</v>
      </c>
      <c r="N22" s="303" t="s">
        <v>40</v>
      </c>
      <c r="O22" s="303" t="s">
        <v>1408</v>
      </c>
      <c r="P22" s="331" t="s">
        <v>1298</v>
      </c>
      <c r="Q22" s="303" t="s">
        <v>42</v>
      </c>
      <c r="R22" s="326" t="s">
        <v>1365</v>
      </c>
      <c r="S22" s="303" t="s">
        <v>21</v>
      </c>
      <c r="T22" s="303"/>
      <c r="U22" s="303"/>
      <c r="V22" s="303"/>
      <c r="W22" s="311" t="s">
        <v>1409</v>
      </c>
      <c r="X22" s="0"/>
      <c r="Y22" s="312" t="n">
        <v>1</v>
      </c>
      <c r="Z22" s="301" t="n">
        <v>0</v>
      </c>
      <c r="AA22" s="327" t="n">
        <v>1</v>
      </c>
      <c r="AB22" s="301" t="n">
        <v>1</v>
      </c>
      <c r="AC22" s="301" t="n">
        <v>1</v>
      </c>
      <c r="AD22" s="301" t="n">
        <v>1</v>
      </c>
      <c r="AE22" s="301" t="n">
        <v>1</v>
      </c>
      <c r="AF22" s="301"/>
    </row>
    <row r="23" customFormat="false" ht="82.05" hidden="false" customHeight="false" outlineLevel="0" collapsed="false">
      <c r="A23" s="339" t="n">
        <v>15</v>
      </c>
      <c r="B23" s="308"/>
      <c r="C23" s="308" t="s">
        <v>1410</v>
      </c>
      <c r="D23" s="308" t="n">
        <v>30005</v>
      </c>
      <c r="E23" s="319" t="s">
        <v>70</v>
      </c>
      <c r="F23" s="319" t="s">
        <v>1411</v>
      </c>
      <c r="G23" s="319" t="s">
        <v>1412</v>
      </c>
      <c r="H23" s="319" t="s">
        <v>570</v>
      </c>
      <c r="I23" s="305" t="s">
        <v>1277</v>
      </c>
      <c r="J23" s="318" t="s">
        <v>828</v>
      </c>
      <c r="K23" s="304" t="s">
        <v>1278</v>
      </c>
      <c r="L23" s="319" t="s">
        <v>31</v>
      </c>
      <c r="M23" s="319" t="s">
        <v>834</v>
      </c>
      <c r="N23" s="319" t="s">
        <v>40</v>
      </c>
      <c r="O23" s="319" t="s">
        <v>1413</v>
      </c>
      <c r="P23" s="305" t="s">
        <v>1345</v>
      </c>
      <c r="Q23" s="319" t="s">
        <v>20</v>
      </c>
      <c r="R23" s="323" t="s">
        <v>1414</v>
      </c>
      <c r="S23" s="319" t="s">
        <v>43</v>
      </c>
      <c r="T23" s="303"/>
      <c r="U23" s="303"/>
      <c r="V23" s="303"/>
      <c r="W23" s="304" t="s">
        <v>1415</v>
      </c>
      <c r="X23" s="311" t="s">
        <v>1416</v>
      </c>
      <c r="Y23" s="312" t="n">
        <v>1</v>
      </c>
      <c r="Z23" s="301" t="n">
        <v>1</v>
      </c>
      <c r="AA23" s="333" t="s">
        <v>1417</v>
      </c>
      <c r="AB23" s="301" t="n">
        <v>0</v>
      </c>
      <c r="AC23" s="301" t="n">
        <v>0</v>
      </c>
      <c r="AD23" s="301" t="n">
        <v>1</v>
      </c>
      <c r="AE23" s="301" t="n">
        <v>0</v>
      </c>
      <c r="AF23" s="301"/>
    </row>
    <row r="24" customFormat="false" ht="82.05" hidden="false" customHeight="false" outlineLevel="0" collapsed="false">
      <c r="A24" s="339" t="n">
        <v>14</v>
      </c>
      <c r="B24" s="308"/>
      <c r="C24" s="308" t="s">
        <v>1418</v>
      </c>
      <c r="D24" s="308" t="n">
        <v>30004</v>
      </c>
      <c r="E24" s="319" t="s">
        <v>67</v>
      </c>
      <c r="F24" s="319" t="s">
        <v>1419</v>
      </c>
      <c r="G24" s="319" t="s">
        <v>1420</v>
      </c>
      <c r="H24" s="319" t="s">
        <v>566</v>
      </c>
      <c r="I24" s="305" t="s">
        <v>1277</v>
      </c>
      <c r="J24" s="318" t="s">
        <v>828</v>
      </c>
      <c r="K24" s="304" t="s">
        <v>1278</v>
      </c>
      <c r="L24" s="319" t="s">
        <v>31</v>
      </c>
      <c r="M24" s="319" t="s">
        <v>837</v>
      </c>
      <c r="N24" s="319" t="s">
        <v>40</v>
      </c>
      <c r="O24" s="335" t="s">
        <v>1413</v>
      </c>
      <c r="P24" s="305" t="s">
        <v>1345</v>
      </c>
      <c r="Q24" s="319" t="s">
        <v>20</v>
      </c>
      <c r="R24" s="323" t="s">
        <v>1414</v>
      </c>
      <c r="S24" s="319" t="s">
        <v>43</v>
      </c>
      <c r="T24" s="303"/>
      <c r="U24" s="303"/>
      <c r="V24" s="303"/>
      <c r="W24" s="304" t="s">
        <v>568</v>
      </c>
      <c r="X24" s="340" t="s">
        <v>1416</v>
      </c>
      <c r="Y24" s="312" t="n">
        <v>0</v>
      </c>
      <c r="Z24" s="301" t="n">
        <v>0</v>
      </c>
      <c r="AA24" s="333" t="s">
        <v>1417</v>
      </c>
      <c r="AB24" s="301" t="n">
        <v>1</v>
      </c>
      <c r="AC24" s="301" t="n">
        <v>1</v>
      </c>
      <c r="AD24" s="301" t="n">
        <v>1</v>
      </c>
      <c r="AE24" s="301" t="n">
        <v>0</v>
      </c>
      <c r="AF24" s="301"/>
    </row>
    <row r="25" customFormat="false" ht="122.35" hidden="false" customHeight="false" outlineLevel="0" collapsed="false">
      <c r="A25" s="302" t="n">
        <v>185</v>
      </c>
      <c r="B25" s="303"/>
      <c r="C25" s="303" t="s">
        <v>1421</v>
      </c>
      <c r="D25" s="303"/>
      <c r="E25" s="303" t="s">
        <v>1422</v>
      </c>
      <c r="F25" s="303" t="s">
        <v>1423</v>
      </c>
      <c r="G25" s="303" t="s">
        <v>1424</v>
      </c>
      <c r="H25" s="303"/>
      <c r="I25" s="303" t="s">
        <v>1425</v>
      </c>
      <c r="J25" s="303" t="s">
        <v>828</v>
      </c>
      <c r="K25" s="303" t="s">
        <v>1278</v>
      </c>
      <c r="L25" s="303" t="s">
        <v>31</v>
      </c>
      <c r="M25" s="303"/>
      <c r="N25" s="303" t="s">
        <v>40</v>
      </c>
      <c r="O25" s="304" t="s">
        <v>1069</v>
      </c>
      <c r="P25" s="303" t="s">
        <v>1281</v>
      </c>
      <c r="Q25" s="303" t="s">
        <v>20</v>
      </c>
      <c r="R25" s="326" t="s">
        <v>1414</v>
      </c>
      <c r="S25" s="303" t="s">
        <v>1426</v>
      </c>
      <c r="T25" s="303"/>
      <c r="U25" s="303"/>
      <c r="V25" s="303"/>
      <c r="W25" s="303" t="s">
        <v>1427</v>
      </c>
      <c r="X25" s="311"/>
      <c r="Y25" s="312" t="n">
        <v>0</v>
      </c>
      <c r="Z25" s="301" t="n">
        <v>0</v>
      </c>
      <c r="AA25" s="327" t="n">
        <v>0</v>
      </c>
      <c r="AB25" s="301" t="n">
        <v>0</v>
      </c>
      <c r="AC25" s="301" t="n">
        <v>0</v>
      </c>
      <c r="AD25" s="301" t="n">
        <v>0</v>
      </c>
      <c r="AE25" s="301" t="n">
        <v>0</v>
      </c>
      <c r="AF25" s="301"/>
    </row>
    <row r="26" customFormat="false" ht="163.45" hidden="false" customHeight="false" outlineLevel="0" collapsed="false">
      <c r="A26" s="314" t="n">
        <v>17</v>
      </c>
      <c r="B26" s="315"/>
      <c r="C26" s="315" t="s">
        <v>1428</v>
      </c>
      <c r="D26" s="315" t="n">
        <v>30001</v>
      </c>
      <c r="E26" s="317" t="s">
        <v>78</v>
      </c>
      <c r="F26" s="317" t="s">
        <v>1429</v>
      </c>
      <c r="G26" s="317" t="s">
        <v>1430</v>
      </c>
      <c r="H26" s="317" t="s">
        <v>79</v>
      </c>
      <c r="I26" s="305" t="s">
        <v>1277</v>
      </c>
      <c r="J26" s="318" t="s">
        <v>828</v>
      </c>
      <c r="K26" s="304" t="s">
        <v>1278</v>
      </c>
      <c r="L26" s="319" t="s">
        <v>31</v>
      </c>
      <c r="M26" s="319" t="s">
        <v>1431</v>
      </c>
      <c r="N26" s="319" t="s">
        <v>80</v>
      </c>
      <c r="O26" s="317" t="s">
        <v>843</v>
      </c>
      <c r="P26" s="334" t="s">
        <v>1357</v>
      </c>
      <c r="Q26" s="341" t="s">
        <v>20</v>
      </c>
      <c r="R26" s="330" t="s">
        <v>1365</v>
      </c>
      <c r="S26" s="317" t="s">
        <v>43</v>
      </c>
      <c r="T26" s="310"/>
      <c r="U26" s="310"/>
      <c r="V26" s="310"/>
      <c r="W26" s="303" t="s">
        <v>1432</v>
      </c>
      <c r="X26" s="311" t="s">
        <v>1433</v>
      </c>
      <c r="Y26" s="312" t="n">
        <v>1</v>
      </c>
      <c r="Z26" s="301" t="n">
        <v>1</v>
      </c>
      <c r="AA26" s="324" t="s">
        <v>1417</v>
      </c>
      <c r="AB26" s="301" t="n">
        <v>1</v>
      </c>
      <c r="AC26" s="301" t="n">
        <v>1</v>
      </c>
      <c r="AD26" s="301" t="n">
        <v>1</v>
      </c>
      <c r="AE26" s="301" t="n">
        <v>1</v>
      </c>
      <c r="AF26" s="301"/>
    </row>
    <row r="27" customFormat="false" ht="82.45" hidden="false" customHeight="false" outlineLevel="0" collapsed="false">
      <c r="A27" s="342" t="n">
        <v>21</v>
      </c>
      <c r="B27" s="343"/>
      <c r="C27" s="343" t="s">
        <v>1434</v>
      </c>
      <c r="D27" s="343" t="n">
        <v>30002</v>
      </c>
      <c r="E27" s="344" t="s">
        <v>82</v>
      </c>
      <c r="F27" s="344" t="s">
        <v>580</v>
      </c>
      <c r="G27" s="344" t="s">
        <v>1435</v>
      </c>
      <c r="H27" s="344" t="s">
        <v>1436</v>
      </c>
      <c r="I27" s="345" t="s">
        <v>1277</v>
      </c>
      <c r="J27" s="345" t="s">
        <v>828</v>
      </c>
      <c r="K27" s="345" t="s">
        <v>1278</v>
      </c>
      <c r="L27" s="344" t="s">
        <v>31</v>
      </c>
      <c r="M27" s="344" t="s">
        <v>844</v>
      </c>
      <c r="N27" s="344" t="s">
        <v>84</v>
      </c>
      <c r="O27" s="344" t="s">
        <v>845</v>
      </c>
      <c r="P27" s="345" t="s">
        <v>1357</v>
      </c>
      <c r="Q27" s="344" t="s">
        <v>20</v>
      </c>
      <c r="R27" s="346" t="s">
        <v>1365</v>
      </c>
      <c r="S27" s="344" t="s">
        <v>43</v>
      </c>
      <c r="T27" s="347"/>
      <c r="U27" s="347"/>
      <c r="V27" s="347"/>
      <c r="W27" s="347"/>
      <c r="X27" s="348" t="s">
        <v>1437</v>
      </c>
      <c r="Y27" s="349" t="n">
        <v>0</v>
      </c>
      <c r="Z27" s="350"/>
      <c r="AA27" s="351" t="s">
        <v>1417</v>
      </c>
      <c r="AB27" s="350" t="n">
        <v>0</v>
      </c>
      <c r="AC27" s="350" t="n">
        <v>0</v>
      </c>
      <c r="AD27" s="350" t="n">
        <v>0</v>
      </c>
      <c r="AE27" s="350" t="n">
        <v>0</v>
      </c>
      <c r="AF27" s="350" t="n">
        <v>0</v>
      </c>
    </row>
    <row r="28" customFormat="false" ht="82.45" hidden="false" customHeight="false" outlineLevel="0" collapsed="false">
      <c r="A28" s="314" t="n">
        <v>18</v>
      </c>
      <c r="B28" s="315"/>
      <c r="C28" s="310" t="s">
        <v>1438</v>
      </c>
      <c r="D28" s="310"/>
      <c r="E28" s="321" t="s">
        <v>1439</v>
      </c>
      <c r="F28" s="321" t="s">
        <v>1440</v>
      </c>
      <c r="G28" s="321" t="s">
        <v>1441</v>
      </c>
      <c r="H28" s="321" t="s">
        <v>1442</v>
      </c>
      <c r="I28" s="305" t="s">
        <v>1277</v>
      </c>
      <c r="J28" s="306" t="s">
        <v>1344</v>
      </c>
      <c r="K28" s="304" t="s">
        <v>1278</v>
      </c>
      <c r="L28" s="319" t="s">
        <v>31</v>
      </c>
      <c r="M28" s="319" t="s">
        <v>846</v>
      </c>
      <c r="N28" s="319" t="s">
        <v>88</v>
      </c>
      <c r="O28" s="317" t="s">
        <v>89</v>
      </c>
      <c r="P28" s="306" t="s">
        <v>1281</v>
      </c>
      <c r="Q28" s="352" t="s">
        <v>20</v>
      </c>
      <c r="R28" s="330" t="s">
        <v>1365</v>
      </c>
      <c r="S28" s="321" t="s">
        <v>33</v>
      </c>
      <c r="T28" s="310"/>
      <c r="U28" s="310"/>
      <c r="V28" s="310"/>
      <c r="W28" s="303" t="s">
        <v>1443</v>
      </c>
      <c r="X28" s="311"/>
      <c r="Y28" s="312" t="n">
        <v>1</v>
      </c>
      <c r="Z28" s="301" t="n">
        <v>1</v>
      </c>
      <c r="AA28" s="324" t="s">
        <v>1444</v>
      </c>
      <c r="AB28" s="301" t="n">
        <v>1</v>
      </c>
      <c r="AC28" s="301" t="n">
        <v>1</v>
      </c>
      <c r="AD28" s="301" t="n">
        <v>1</v>
      </c>
      <c r="AE28" s="301" t="n">
        <v>1</v>
      </c>
      <c r="AF28" s="301"/>
    </row>
    <row r="29" customFormat="false" ht="82.45" hidden="false" customHeight="false" outlineLevel="0" collapsed="false">
      <c r="A29" s="314" t="n">
        <v>19</v>
      </c>
      <c r="B29" s="315"/>
      <c r="C29" s="310" t="s">
        <v>1445</v>
      </c>
      <c r="D29" s="310"/>
      <c r="E29" s="321" t="s">
        <v>91</v>
      </c>
      <c r="F29" s="321" t="s">
        <v>1446</v>
      </c>
      <c r="G29" s="321" t="s">
        <v>1447</v>
      </c>
      <c r="H29" s="321" t="s">
        <v>583</v>
      </c>
      <c r="I29" s="305" t="s">
        <v>1277</v>
      </c>
      <c r="J29" s="306" t="s">
        <v>1344</v>
      </c>
      <c r="K29" s="304" t="s">
        <v>1278</v>
      </c>
      <c r="L29" s="319" t="s">
        <v>31</v>
      </c>
      <c r="M29" s="319" t="s">
        <v>847</v>
      </c>
      <c r="N29" s="319" t="s">
        <v>88</v>
      </c>
      <c r="O29" s="317" t="s">
        <v>89</v>
      </c>
      <c r="P29" s="306" t="s">
        <v>1281</v>
      </c>
      <c r="Q29" s="316" t="s">
        <v>20</v>
      </c>
      <c r="R29" s="330" t="s">
        <v>1365</v>
      </c>
      <c r="S29" s="321" t="s">
        <v>33</v>
      </c>
      <c r="T29" s="310"/>
      <c r="U29" s="310" t="s">
        <v>1327</v>
      </c>
      <c r="V29" s="332" t="s">
        <v>1328</v>
      </c>
      <c r="W29" s="337" t="s">
        <v>1448</v>
      </c>
      <c r="X29" s="311"/>
      <c r="Y29" s="312" t="n">
        <v>1</v>
      </c>
      <c r="Z29" s="301" t="n">
        <v>1</v>
      </c>
      <c r="AA29" s="324" t="s">
        <v>1444</v>
      </c>
      <c r="AB29" s="301" t="n">
        <v>1</v>
      </c>
      <c r="AC29" s="301" t="n">
        <v>1</v>
      </c>
      <c r="AD29" s="301" t="n">
        <v>1</v>
      </c>
      <c r="AE29" s="301" t="n">
        <v>1</v>
      </c>
      <c r="AF29" s="301"/>
    </row>
    <row r="30" customFormat="false" ht="82.45" hidden="false" customHeight="false" outlineLevel="0" collapsed="false">
      <c r="A30" s="314" t="n">
        <v>27</v>
      </c>
      <c r="B30" s="315"/>
      <c r="C30" s="315" t="s">
        <v>1449</v>
      </c>
      <c r="D30" s="315" t="n">
        <v>20004</v>
      </c>
      <c r="E30" s="317" t="s">
        <v>848</v>
      </c>
      <c r="F30" s="319" t="s">
        <v>1450</v>
      </c>
      <c r="G30" s="319" t="s">
        <v>1451</v>
      </c>
      <c r="H30" s="317" t="s">
        <v>594</v>
      </c>
      <c r="I30" s="305" t="s">
        <v>1277</v>
      </c>
      <c r="J30" s="306" t="s">
        <v>1344</v>
      </c>
      <c r="K30" s="304" t="s">
        <v>822</v>
      </c>
      <c r="L30" s="319" t="s">
        <v>31</v>
      </c>
      <c r="M30" s="319" t="s">
        <v>1452</v>
      </c>
      <c r="N30" s="319" t="s">
        <v>88</v>
      </c>
      <c r="O30" s="317" t="s">
        <v>120</v>
      </c>
      <c r="P30" s="306" t="s">
        <v>1281</v>
      </c>
      <c r="Q30" s="317" t="s">
        <v>20</v>
      </c>
      <c r="R30" s="330" t="s">
        <v>1365</v>
      </c>
      <c r="S30" s="317" t="s">
        <v>50</v>
      </c>
      <c r="T30" s="310"/>
      <c r="U30" s="310"/>
      <c r="V30" s="310"/>
      <c r="W30" s="303" t="s">
        <v>1453</v>
      </c>
      <c r="X30" s="311"/>
      <c r="Y30" s="312" t="n">
        <v>1</v>
      </c>
      <c r="Z30" s="301" t="n">
        <v>1</v>
      </c>
      <c r="AA30" s="324" t="s">
        <v>1291</v>
      </c>
      <c r="AB30" s="301" t="n">
        <v>1</v>
      </c>
      <c r="AC30" s="301" t="n">
        <v>1</v>
      </c>
      <c r="AD30" s="301" t="n">
        <v>0.5</v>
      </c>
      <c r="AE30" s="301" t="n">
        <v>0</v>
      </c>
      <c r="AF30" s="301"/>
    </row>
    <row r="31" customFormat="false" ht="109.45" hidden="false" customHeight="false" outlineLevel="0" collapsed="false">
      <c r="A31" s="302" t="n">
        <v>154</v>
      </c>
      <c r="B31" s="303"/>
      <c r="C31" s="303" t="s">
        <v>1454</v>
      </c>
      <c r="D31" s="303"/>
      <c r="E31" s="304" t="s">
        <v>1046</v>
      </c>
      <c r="F31" s="304" t="s">
        <v>1455</v>
      </c>
      <c r="G31" s="304" t="s">
        <v>1456</v>
      </c>
      <c r="H31" s="304" t="s">
        <v>1457</v>
      </c>
      <c r="I31" s="305" t="s">
        <v>1277</v>
      </c>
      <c r="J31" s="306" t="s">
        <v>1344</v>
      </c>
      <c r="K31" s="304" t="s">
        <v>1278</v>
      </c>
      <c r="L31" s="304" t="s">
        <v>31</v>
      </c>
      <c r="M31" s="304" t="s">
        <v>1458</v>
      </c>
      <c r="N31" s="304" t="s">
        <v>88</v>
      </c>
      <c r="O31" s="304" t="s">
        <v>89</v>
      </c>
      <c r="P31" s="306" t="s">
        <v>1281</v>
      </c>
      <c r="Q31" s="353" t="s">
        <v>20</v>
      </c>
      <c r="R31" s="308" t="s">
        <v>1365</v>
      </c>
      <c r="S31" s="304" t="s">
        <v>1036</v>
      </c>
      <c r="T31" s="303"/>
      <c r="U31" s="303"/>
      <c r="V31" s="303"/>
      <c r="W31" s="303" t="s">
        <v>1459</v>
      </c>
      <c r="X31" s="311" t="s">
        <v>1460</v>
      </c>
      <c r="Y31" s="312" t="n">
        <v>1</v>
      </c>
      <c r="Z31" s="301" t="n">
        <v>0</v>
      </c>
      <c r="AA31" s="311"/>
      <c r="AB31" s="301" t="n">
        <v>0</v>
      </c>
      <c r="AC31" s="301" t="n">
        <v>0</v>
      </c>
      <c r="AD31" s="301" t="n">
        <v>0</v>
      </c>
      <c r="AE31" s="301" t="n">
        <v>0</v>
      </c>
      <c r="AF31" s="301" t="n">
        <v>0</v>
      </c>
    </row>
    <row r="32" customFormat="false" ht="122.95" hidden="false" customHeight="false" outlineLevel="0" collapsed="false">
      <c r="A32" s="314" t="n">
        <v>37</v>
      </c>
      <c r="B32" s="315"/>
      <c r="C32" s="315" t="s">
        <v>1461</v>
      </c>
      <c r="D32" s="315" t="n">
        <v>25</v>
      </c>
      <c r="E32" s="317" t="s">
        <v>157</v>
      </c>
      <c r="F32" s="304" t="s">
        <v>606</v>
      </c>
      <c r="G32" s="304" t="s">
        <v>1462</v>
      </c>
      <c r="H32" s="317" t="s">
        <v>1463</v>
      </c>
      <c r="I32" s="305" t="s">
        <v>1277</v>
      </c>
      <c r="J32" s="318" t="s">
        <v>828</v>
      </c>
      <c r="K32" s="304" t="s">
        <v>1278</v>
      </c>
      <c r="L32" s="329" t="s">
        <v>1279</v>
      </c>
      <c r="M32" s="319" t="s">
        <v>855</v>
      </c>
      <c r="N32" s="319" t="s">
        <v>123</v>
      </c>
      <c r="O32" s="317" t="s">
        <v>159</v>
      </c>
      <c r="P32" s="306" t="s">
        <v>1281</v>
      </c>
      <c r="Q32" s="317" t="s">
        <v>20</v>
      </c>
      <c r="R32" s="330" t="s">
        <v>1282</v>
      </c>
      <c r="S32" s="317" t="s">
        <v>43</v>
      </c>
      <c r="T32" s="310"/>
      <c r="U32" s="310"/>
      <c r="V32" s="310"/>
      <c r="W32" s="303" t="s">
        <v>1464</v>
      </c>
      <c r="X32" s="0"/>
      <c r="Y32" s="312" t="n">
        <v>1</v>
      </c>
      <c r="Z32" s="301"/>
      <c r="AA32" s="324" t="s">
        <v>1444</v>
      </c>
      <c r="AB32" s="301" t="n">
        <v>0</v>
      </c>
      <c r="AC32" s="301" t="n">
        <v>0</v>
      </c>
      <c r="AD32" s="301" t="n">
        <v>0</v>
      </c>
      <c r="AE32" s="301" t="n">
        <v>0</v>
      </c>
      <c r="AF32" s="301"/>
    </row>
    <row r="33" customFormat="false" ht="271.45" hidden="false" customHeight="false" outlineLevel="0" collapsed="false">
      <c r="A33" s="314" t="n">
        <v>39</v>
      </c>
      <c r="B33" s="315"/>
      <c r="C33" s="315" t="s">
        <v>1465</v>
      </c>
      <c r="D33" s="315" t="n">
        <v>21</v>
      </c>
      <c r="E33" s="317" t="s">
        <v>165</v>
      </c>
      <c r="F33" s="317" t="s">
        <v>1466</v>
      </c>
      <c r="G33" s="317" t="s">
        <v>1467</v>
      </c>
      <c r="H33" s="317" t="s">
        <v>1468</v>
      </c>
      <c r="I33" s="305" t="s">
        <v>1277</v>
      </c>
      <c r="J33" s="318" t="s">
        <v>828</v>
      </c>
      <c r="K33" s="304" t="s">
        <v>822</v>
      </c>
      <c r="L33" s="329" t="s">
        <v>1279</v>
      </c>
      <c r="M33" s="319" t="s">
        <v>1469</v>
      </c>
      <c r="N33" s="319" t="s">
        <v>123</v>
      </c>
      <c r="O33" s="317" t="s">
        <v>167</v>
      </c>
      <c r="P33" s="322" t="s">
        <v>1298</v>
      </c>
      <c r="Q33" s="317" t="s">
        <v>20</v>
      </c>
      <c r="R33" s="330" t="s">
        <v>1282</v>
      </c>
      <c r="S33" s="317" t="s">
        <v>613</v>
      </c>
      <c r="T33" s="317" t="s">
        <v>168</v>
      </c>
      <c r="U33" s="310"/>
      <c r="V33" s="310"/>
      <c r="W33" s="303" t="s">
        <v>1470</v>
      </c>
      <c r="X33" s="340" t="s">
        <v>1471</v>
      </c>
      <c r="Y33" s="312" t="n">
        <v>1</v>
      </c>
      <c r="Z33" s="301" t="n">
        <v>1</v>
      </c>
      <c r="AA33" s="324" t="s">
        <v>1291</v>
      </c>
      <c r="AB33" s="301" t="n">
        <v>1</v>
      </c>
      <c r="AC33" s="301" t="n">
        <v>1</v>
      </c>
      <c r="AD33" s="301" t="n">
        <v>1</v>
      </c>
      <c r="AE33" s="301" t="n">
        <v>0</v>
      </c>
      <c r="AF33" s="301"/>
    </row>
    <row r="34" customFormat="false" ht="82.05" hidden="false" customHeight="false" outlineLevel="0" collapsed="false">
      <c r="A34" s="354" t="n">
        <v>200</v>
      </c>
      <c r="B34" s="355"/>
      <c r="C34" s="310" t="s">
        <v>1472</v>
      </c>
      <c r="D34" s="310"/>
      <c r="E34" s="356" t="s">
        <v>623</v>
      </c>
      <c r="F34" s="317" t="s">
        <v>1473</v>
      </c>
      <c r="G34" s="317" t="s">
        <v>1474</v>
      </c>
      <c r="H34" s="317" t="s">
        <v>1475</v>
      </c>
      <c r="I34" s="305" t="s">
        <v>1277</v>
      </c>
      <c r="J34" s="318" t="s">
        <v>828</v>
      </c>
      <c r="K34" s="304" t="s">
        <v>822</v>
      </c>
      <c r="L34" s="320" t="s">
        <v>1279</v>
      </c>
      <c r="M34" s="320" t="s">
        <v>1476</v>
      </c>
      <c r="N34" s="320" t="s">
        <v>123</v>
      </c>
      <c r="O34" s="317" t="s">
        <v>167</v>
      </c>
      <c r="P34" s="334" t="s">
        <v>1357</v>
      </c>
      <c r="Q34" s="357" t="s">
        <v>20</v>
      </c>
      <c r="R34" s="330" t="s">
        <v>1282</v>
      </c>
      <c r="S34" s="321" t="s">
        <v>1477</v>
      </c>
      <c r="T34" s="310"/>
      <c r="U34" s="310"/>
      <c r="V34" s="310"/>
      <c r="W34" s="311" t="s">
        <v>1478</v>
      </c>
      <c r="X34" s="311"/>
      <c r="Y34" s="312" t="n">
        <v>1</v>
      </c>
      <c r="Z34" s="301"/>
      <c r="AA34" s="324" t="s">
        <v>1291</v>
      </c>
      <c r="AB34" s="301" t="n">
        <v>1</v>
      </c>
      <c r="AC34" s="301" t="n">
        <v>1</v>
      </c>
      <c r="AD34" s="301" t="n">
        <v>1</v>
      </c>
      <c r="AE34" s="301" t="n">
        <v>0</v>
      </c>
      <c r="AF34" s="301"/>
    </row>
    <row r="35" customFormat="false" ht="95.5" hidden="false" customHeight="false" outlineLevel="0" collapsed="false">
      <c r="A35" s="354" t="n">
        <v>201</v>
      </c>
      <c r="B35" s="355"/>
      <c r="C35" s="310" t="s">
        <v>1479</v>
      </c>
      <c r="D35" s="310"/>
      <c r="E35" s="356" t="s">
        <v>1480</v>
      </c>
      <c r="F35" s="317" t="s">
        <v>1473</v>
      </c>
      <c r="G35" s="317" t="s">
        <v>1474</v>
      </c>
      <c r="H35" s="317" t="s">
        <v>1481</v>
      </c>
      <c r="I35" s="305" t="s">
        <v>1277</v>
      </c>
      <c r="J35" s="318" t="s">
        <v>828</v>
      </c>
      <c r="K35" s="304" t="s">
        <v>822</v>
      </c>
      <c r="L35" s="320" t="s">
        <v>31</v>
      </c>
      <c r="M35" s="320" t="s">
        <v>1482</v>
      </c>
      <c r="N35" s="320" t="s">
        <v>123</v>
      </c>
      <c r="O35" s="317" t="s">
        <v>167</v>
      </c>
      <c r="P35" s="334" t="s">
        <v>1357</v>
      </c>
      <c r="Q35" s="357" t="s">
        <v>20</v>
      </c>
      <c r="R35" s="330" t="s">
        <v>1365</v>
      </c>
      <c r="S35" s="321" t="s">
        <v>1477</v>
      </c>
      <c r="T35" s="310"/>
      <c r="U35" s="310"/>
      <c r="V35" s="310"/>
      <c r="W35" s="311" t="s">
        <v>1483</v>
      </c>
      <c r="X35" s="311"/>
      <c r="Y35" s="312"/>
      <c r="Z35" s="301"/>
      <c r="AA35" s="324"/>
      <c r="AB35" s="301"/>
      <c r="AC35" s="301"/>
      <c r="AD35" s="301"/>
      <c r="AE35" s="301"/>
      <c r="AF35" s="301"/>
    </row>
    <row r="36" customFormat="false" ht="135.8" hidden="false" customHeight="false" outlineLevel="0" collapsed="false">
      <c r="A36" s="314" t="n">
        <v>59</v>
      </c>
      <c r="B36" s="315"/>
      <c r="C36" s="315" t="s">
        <v>1484</v>
      </c>
      <c r="D36" s="315" t="n">
        <v>45</v>
      </c>
      <c r="E36" s="317" t="s">
        <v>233</v>
      </c>
      <c r="F36" s="317" t="s">
        <v>1485</v>
      </c>
      <c r="G36" s="317" t="s">
        <v>1486</v>
      </c>
      <c r="H36" s="317" t="s">
        <v>646</v>
      </c>
      <c r="I36" s="305" t="s">
        <v>1277</v>
      </c>
      <c r="J36" s="318" t="s">
        <v>828</v>
      </c>
      <c r="K36" s="304" t="s">
        <v>822</v>
      </c>
      <c r="L36" s="320" t="s">
        <v>1279</v>
      </c>
      <c r="M36" s="319" t="s">
        <v>883</v>
      </c>
      <c r="N36" s="319" t="s">
        <v>123</v>
      </c>
      <c r="O36" s="317" t="s">
        <v>235</v>
      </c>
      <c r="P36" s="306" t="s">
        <v>1281</v>
      </c>
      <c r="Q36" s="317" t="s">
        <v>20</v>
      </c>
      <c r="R36" s="330" t="s">
        <v>1282</v>
      </c>
      <c r="S36" s="317" t="s">
        <v>50</v>
      </c>
      <c r="T36" s="310"/>
      <c r="U36" s="310"/>
      <c r="V36" s="310"/>
      <c r="W36" s="304" t="s">
        <v>1487</v>
      </c>
      <c r="X36" s="311" t="s">
        <v>1488</v>
      </c>
      <c r="Y36" s="312" t="n">
        <v>1</v>
      </c>
      <c r="Z36" s="301"/>
      <c r="AA36" s="324" t="s">
        <v>1291</v>
      </c>
      <c r="AB36" s="301" t="n">
        <v>1</v>
      </c>
      <c r="AC36" s="301" t="n">
        <v>1</v>
      </c>
      <c r="AD36" s="301" t="n">
        <v>1</v>
      </c>
      <c r="AE36" s="301" t="n">
        <v>1</v>
      </c>
      <c r="AF36" s="301"/>
    </row>
    <row r="37" customFormat="false" ht="82.05" hidden="false" customHeight="false" outlineLevel="0" collapsed="false">
      <c r="A37" s="314" t="n">
        <v>60</v>
      </c>
      <c r="B37" s="315"/>
      <c r="C37" s="315" t="s">
        <v>1489</v>
      </c>
      <c r="D37" s="315" t="n">
        <v>45</v>
      </c>
      <c r="E37" s="317" t="s">
        <v>1490</v>
      </c>
      <c r="F37" s="317" t="s">
        <v>1491</v>
      </c>
      <c r="G37" s="317" t="s">
        <v>1492</v>
      </c>
      <c r="H37" s="317" t="s">
        <v>1493</v>
      </c>
      <c r="I37" s="305" t="s">
        <v>1277</v>
      </c>
      <c r="J37" s="318" t="s">
        <v>828</v>
      </c>
      <c r="K37" s="304" t="s">
        <v>822</v>
      </c>
      <c r="L37" s="320" t="s">
        <v>31</v>
      </c>
      <c r="M37" s="319" t="s">
        <v>1494</v>
      </c>
      <c r="N37" s="319" t="s">
        <v>123</v>
      </c>
      <c r="O37" s="317" t="s">
        <v>235</v>
      </c>
      <c r="P37" s="306" t="s">
        <v>1281</v>
      </c>
      <c r="Q37" s="317" t="s">
        <v>20</v>
      </c>
      <c r="R37" s="330" t="s">
        <v>1365</v>
      </c>
      <c r="S37" s="317" t="s">
        <v>50</v>
      </c>
      <c r="T37" s="310"/>
      <c r="U37" s="310"/>
      <c r="V37" s="310"/>
      <c r="W37" s="304" t="s">
        <v>1483</v>
      </c>
      <c r="X37" s="311" t="s">
        <v>1488</v>
      </c>
      <c r="Y37" s="312"/>
      <c r="Z37" s="301"/>
      <c r="AA37" s="324"/>
      <c r="AB37" s="301"/>
      <c r="AC37" s="301"/>
      <c r="AD37" s="301"/>
      <c r="AE37" s="301"/>
      <c r="AF37" s="301"/>
    </row>
    <row r="38" customFormat="false" ht="189.55" hidden="false" customHeight="false" outlineLevel="0" collapsed="false">
      <c r="A38" s="314" t="n">
        <v>70</v>
      </c>
      <c r="B38" s="315"/>
      <c r="C38" s="315" t="s">
        <v>1495</v>
      </c>
      <c r="D38" s="315" t="n">
        <v>47</v>
      </c>
      <c r="E38" s="317" t="s">
        <v>275</v>
      </c>
      <c r="F38" s="319" t="s">
        <v>1496</v>
      </c>
      <c r="G38" s="319" t="s">
        <v>1497</v>
      </c>
      <c r="H38" s="317" t="s">
        <v>1498</v>
      </c>
      <c r="I38" s="305" t="s">
        <v>1277</v>
      </c>
      <c r="J38" s="318" t="s">
        <v>828</v>
      </c>
      <c r="K38" s="304" t="s">
        <v>1278</v>
      </c>
      <c r="L38" s="320" t="s">
        <v>1279</v>
      </c>
      <c r="M38" s="319" t="s">
        <v>1499</v>
      </c>
      <c r="N38" s="319" t="s">
        <v>123</v>
      </c>
      <c r="O38" s="317" t="s">
        <v>278</v>
      </c>
      <c r="P38" s="306" t="s">
        <v>1281</v>
      </c>
      <c r="Q38" s="317" t="s">
        <v>20</v>
      </c>
      <c r="R38" s="330" t="s">
        <v>1282</v>
      </c>
      <c r="S38" s="317" t="s">
        <v>43</v>
      </c>
      <c r="T38" s="310"/>
      <c r="U38" s="310"/>
      <c r="V38" s="310"/>
      <c r="W38" s="304" t="s">
        <v>1500</v>
      </c>
      <c r="X38" s="311"/>
      <c r="Y38" s="312" t="n">
        <v>1</v>
      </c>
      <c r="Z38" s="301"/>
      <c r="AA38" s="324" t="s">
        <v>1291</v>
      </c>
      <c r="AB38" s="301" t="n">
        <v>1</v>
      </c>
      <c r="AC38" s="301" t="n">
        <v>1</v>
      </c>
      <c r="AD38" s="301" t="n">
        <v>1</v>
      </c>
      <c r="AE38" s="301" t="n">
        <v>1</v>
      </c>
      <c r="AF38" s="301"/>
    </row>
    <row r="39" customFormat="false" ht="122.35" hidden="false" customHeight="false" outlineLevel="0" collapsed="false">
      <c r="A39" s="314" t="n">
        <v>71</v>
      </c>
      <c r="B39" s="315"/>
      <c r="C39" s="315" t="s">
        <v>1501</v>
      </c>
      <c r="D39" s="315" t="n">
        <v>47</v>
      </c>
      <c r="E39" s="317" t="s">
        <v>1502</v>
      </c>
      <c r="F39" s="319" t="s">
        <v>1496</v>
      </c>
      <c r="G39" s="319" t="s">
        <v>1497</v>
      </c>
      <c r="H39" s="317" t="s">
        <v>1498</v>
      </c>
      <c r="I39" s="305" t="s">
        <v>1277</v>
      </c>
      <c r="J39" s="318" t="s">
        <v>828</v>
      </c>
      <c r="K39" s="304" t="s">
        <v>1278</v>
      </c>
      <c r="L39" s="320" t="s">
        <v>31</v>
      </c>
      <c r="M39" s="319" t="s">
        <v>1503</v>
      </c>
      <c r="N39" s="319" t="s">
        <v>123</v>
      </c>
      <c r="O39" s="317" t="s">
        <v>278</v>
      </c>
      <c r="P39" s="306" t="s">
        <v>1281</v>
      </c>
      <c r="Q39" s="317" t="s">
        <v>20</v>
      </c>
      <c r="R39" s="330" t="s">
        <v>1365</v>
      </c>
      <c r="S39" s="317" t="s">
        <v>43</v>
      </c>
      <c r="T39" s="310"/>
      <c r="U39" s="310"/>
      <c r="V39" s="310"/>
      <c r="W39" s="304" t="s">
        <v>1483</v>
      </c>
      <c r="X39" s="311"/>
      <c r="Y39" s="312"/>
      <c r="Z39" s="301"/>
      <c r="AA39" s="324"/>
      <c r="AB39" s="301"/>
      <c r="AC39" s="301"/>
      <c r="AD39" s="301"/>
      <c r="AE39" s="301"/>
      <c r="AF39" s="301"/>
    </row>
    <row r="40" customFormat="false" ht="82.05" hidden="false" customHeight="false" outlineLevel="0" collapsed="false">
      <c r="A40" s="314" t="n">
        <v>81</v>
      </c>
      <c r="B40" s="315"/>
      <c r="C40" s="315" t="s">
        <v>1504</v>
      </c>
      <c r="D40" s="315" t="n">
        <v>51</v>
      </c>
      <c r="E40" s="317" t="s">
        <v>898</v>
      </c>
      <c r="F40" s="317" t="s">
        <v>1505</v>
      </c>
      <c r="G40" s="317" t="s">
        <v>1506</v>
      </c>
      <c r="H40" s="317" t="s">
        <v>899</v>
      </c>
      <c r="I40" s="305" t="s">
        <v>1277</v>
      </c>
      <c r="J40" s="306" t="s">
        <v>1344</v>
      </c>
      <c r="K40" s="304" t="s">
        <v>1278</v>
      </c>
      <c r="L40" s="320" t="s">
        <v>1279</v>
      </c>
      <c r="M40" s="319" t="s">
        <v>899</v>
      </c>
      <c r="N40" s="319" t="s">
        <v>123</v>
      </c>
      <c r="O40" s="317" t="s">
        <v>332</v>
      </c>
      <c r="P40" s="322" t="s">
        <v>1298</v>
      </c>
      <c r="Q40" s="317" t="s">
        <v>20</v>
      </c>
      <c r="R40" s="330" t="s">
        <v>1282</v>
      </c>
      <c r="S40" s="317" t="s">
        <v>50</v>
      </c>
      <c r="T40" s="310"/>
      <c r="U40" s="310"/>
      <c r="V40" s="310"/>
      <c r="W40" s="303"/>
      <c r="X40" s="311" t="s">
        <v>1507</v>
      </c>
      <c r="Y40" s="312" t="n">
        <v>1</v>
      </c>
      <c r="Z40" s="301" t="n">
        <v>1</v>
      </c>
      <c r="AA40" s="324" t="s">
        <v>1291</v>
      </c>
      <c r="AB40" s="301" t="n">
        <v>1</v>
      </c>
      <c r="AC40" s="301" t="n">
        <v>1</v>
      </c>
      <c r="AD40" s="301" t="n">
        <v>1</v>
      </c>
      <c r="AE40" s="301" t="n">
        <v>1</v>
      </c>
      <c r="AF40" s="301"/>
    </row>
    <row r="41" customFormat="false" ht="82.05" hidden="false" customHeight="false" outlineLevel="0" collapsed="false">
      <c r="A41" s="314" t="n">
        <v>82</v>
      </c>
      <c r="B41" s="315"/>
      <c r="C41" s="315" t="s">
        <v>1508</v>
      </c>
      <c r="D41" s="315" t="n">
        <v>51</v>
      </c>
      <c r="E41" s="317" t="s">
        <v>1509</v>
      </c>
      <c r="F41" s="317" t="s">
        <v>1510</v>
      </c>
      <c r="G41" s="317" t="s">
        <v>1511</v>
      </c>
      <c r="H41" s="317" t="s">
        <v>899</v>
      </c>
      <c r="I41" s="305" t="s">
        <v>1277</v>
      </c>
      <c r="J41" s="306" t="s">
        <v>1344</v>
      </c>
      <c r="K41" s="304" t="s">
        <v>1278</v>
      </c>
      <c r="L41" s="320" t="s">
        <v>31</v>
      </c>
      <c r="M41" s="319" t="s">
        <v>899</v>
      </c>
      <c r="N41" s="319" t="s">
        <v>123</v>
      </c>
      <c r="O41" s="317" t="s">
        <v>332</v>
      </c>
      <c r="P41" s="322" t="s">
        <v>1298</v>
      </c>
      <c r="Q41" s="317" t="s">
        <v>20</v>
      </c>
      <c r="R41" s="330" t="s">
        <v>1365</v>
      </c>
      <c r="S41" s="317" t="s">
        <v>50</v>
      </c>
      <c r="T41" s="310"/>
      <c r="U41" s="310"/>
      <c r="V41" s="310"/>
      <c r="W41" s="303" t="s">
        <v>1483</v>
      </c>
      <c r="X41" s="311" t="s">
        <v>1507</v>
      </c>
      <c r="Y41" s="312"/>
      <c r="Z41" s="301"/>
      <c r="AA41" s="324"/>
      <c r="AB41" s="301"/>
      <c r="AC41" s="301"/>
      <c r="AD41" s="301"/>
      <c r="AE41" s="301"/>
      <c r="AF41" s="301"/>
    </row>
    <row r="42" customFormat="false" ht="243.25" hidden="false" customHeight="false" outlineLevel="0" collapsed="false">
      <c r="A42" s="314" t="n">
        <v>100</v>
      </c>
      <c r="B42" s="315"/>
      <c r="C42" s="315" t="s">
        <v>1512</v>
      </c>
      <c r="D42" s="315" t="n">
        <v>12</v>
      </c>
      <c r="E42" s="358" t="s">
        <v>1513</v>
      </c>
      <c r="F42" s="319" t="s">
        <v>1514</v>
      </c>
      <c r="G42" s="319" t="s">
        <v>1515</v>
      </c>
      <c r="H42" s="317" t="s">
        <v>1516</v>
      </c>
      <c r="I42" s="305" t="s">
        <v>1277</v>
      </c>
      <c r="J42" s="318" t="s">
        <v>828</v>
      </c>
      <c r="K42" s="304" t="s">
        <v>1278</v>
      </c>
      <c r="L42" s="320" t="s">
        <v>1279</v>
      </c>
      <c r="M42" s="319" t="s">
        <v>903</v>
      </c>
      <c r="N42" s="319" t="s">
        <v>123</v>
      </c>
      <c r="O42" s="317" t="s">
        <v>1517</v>
      </c>
      <c r="P42" s="306" t="s">
        <v>1281</v>
      </c>
      <c r="Q42" s="317" t="s">
        <v>20</v>
      </c>
      <c r="R42" s="330" t="s">
        <v>1282</v>
      </c>
      <c r="S42" s="317" t="s">
        <v>871</v>
      </c>
      <c r="T42" s="310"/>
      <c r="U42" s="310"/>
      <c r="V42" s="310"/>
      <c r="W42" s="303" t="s">
        <v>1518</v>
      </c>
      <c r="X42" s="311"/>
      <c r="Y42" s="312" t="n">
        <v>1</v>
      </c>
      <c r="Z42" s="301" t="n">
        <v>1</v>
      </c>
      <c r="AA42" s="324" t="s">
        <v>1291</v>
      </c>
      <c r="AB42" s="301" t="n">
        <v>0</v>
      </c>
      <c r="AC42" s="301" t="n">
        <v>0</v>
      </c>
      <c r="AD42" s="301" t="n">
        <v>0</v>
      </c>
      <c r="AE42" s="301" t="n">
        <v>1</v>
      </c>
      <c r="AF42" s="301" t="s">
        <v>1519</v>
      </c>
    </row>
    <row r="43" customFormat="false" ht="82.45" hidden="false" customHeight="false" outlineLevel="0" collapsed="false">
      <c r="A43" s="314" t="n">
        <v>101</v>
      </c>
      <c r="B43" s="315"/>
      <c r="C43" s="315" t="s">
        <v>1520</v>
      </c>
      <c r="D43" s="315" t="n">
        <v>12</v>
      </c>
      <c r="E43" s="358" t="s">
        <v>1521</v>
      </c>
      <c r="F43" s="319" t="s">
        <v>1522</v>
      </c>
      <c r="G43" s="319" t="s">
        <v>1515</v>
      </c>
      <c r="H43" s="317" t="s">
        <v>704</v>
      </c>
      <c r="I43" s="305" t="s">
        <v>1277</v>
      </c>
      <c r="J43" s="318" t="s">
        <v>828</v>
      </c>
      <c r="K43" s="304" t="s">
        <v>1278</v>
      </c>
      <c r="L43" s="320" t="s">
        <v>31</v>
      </c>
      <c r="M43" s="319" t="s">
        <v>903</v>
      </c>
      <c r="N43" s="319" t="s">
        <v>123</v>
      </c>
      <c r="O43" s="359" t="s">
        <v>1517</v>
      </c>
      <c r="P43" s="306" t="s">
        <v>1281</v>
      </c>
      <c r="Q43" s="317" t="s">
        <v>20</v>
      </c>
      <c r="R43" s="330" t="s">
        <v>1365</v>
      </c>
      <c r="S43" s="317" t="s">
        <v>871</v>
      </c>
      <c r="T43" s="310"/>
      <c r="U43" s="310"/>
      <c r="V43" s="310"/>
      <c r="W43" s="303" t="s">
        <v>1523</v>
      </c>
      <c r="X43" s="311"/>
      <c r="Y43" s="312"/>
      <c r="Z43" s="301"/>
      <c r="AA43" s="324"/>
      <c r="AB43" s="301"/>
      <c r="AC43" s="301"/>
      <c r="AD43" s="301"/>
      <c r="AE43" s="301"/>
      <c r="AF43" s="301"/>
    </row>
    <row r="44" customFormat="false" ht="95.5" hidden="false" customHeight="false" outlineLevel="0" collapsed="false">
      <c r="A44" s="360"/>
      <c r="B44" s="310"/>
      <c r="C44" s="310" t="s">
        <v>1524</v>
      </c>
      <c r="D44" s="310"/>
      <c r="E44" s="317" t="s">
        <v>695</v>
      </c>
      <c r="F44" s="361" t="s">
        <v>1525</v>
      </c>
      <c r="G44" s="361" t="s">
        <v>1526</v>
      </c>
      <c r="H44" s="317" t="s">
        <v>1527</v>
      </c>
      <c r="I44" s="305" t="s">
        <v>1277</v>
      </c>
      <c r="J44" s="318" t="s">
        <v>828</v>
      </c>
      <c r="K44" s="304" t="s">
        <v>1278</v>
      </c>
      <c r="L44" s="320" t="s">
        <v>1279</v>
      </c>
      <c r="M44" s="319" t="s">
        <v>1528</v>
      </c>
      <c r="N44" s="319" t="s">
        <v>123</v>
      </c>
      <c r="O44" s="320" t="s">
        <v>1529</v>
      </c>
      <c r="P44" s="322" t="s">
        <v>1298</v>
      </c>
      <c r="Q44" s="317" t="s">
        <v>20</v>
      </c>
      <c r="R44" s="336" t="s">
        <v>1282</v>
      </c>
      <c r="S44" s="337"/>
      <c r="T44" s="310"/>
      <c r="U44" s="310"/>
      <c r="V44" s="310"/>
      <c r="W44" s="303"/>
      <c r="X44" s="340" t="s">
        <v>1530</v>
      </c>
      <c r="Y44" s="312" t="n">
        <v>1</v>
      </c>
      <c r="Z44" s="301" t="n">
        <v>1</v>
      </c>
      <c r="AA44" s="362" t="s">
        <v>1417</v>
      </c>
      <c r="AB44" s="301" t="n">
        <v>1</v>
      </c>
      <c r="AC44" s="301" t="n">
        <v>1</v>
      </c>
      <c r="AD44" s="301" t="n">
        <v>1</v>
      </c>
      <c r="AE44" s="301" t="n">
        <v>1</v>
      </c>
      <c r="AF44" s="301"/>
    </row>
    <row r="45" customFormat="false" ht="108.95" hidden="false" customHeight="false" outlineLevel="0" collapsed="false">
      <c r="A45" s="360"/>
      <c r="B45" s="310"/>
      <c r="C45" s="310" t="s">
        <v>1531</v>
      </c>
      <c r="D45" s="310"/>
      <c r="E45" s="317" t="s">
        <v>714</v>
      </c>
      <c r="F45" s="317" t="s">
        <v>1532</v>
      </c>
      <c r="G45" s="317" t="s">
        <v>1533</v>
      </c>
      <c r="H45" s="317" t="s">
        <v>908</v>
      </c>
      <c r="I45" s="305" t="s">
        <v>1277</v>
      </c>
      <c r="J45" s="318" t="s">
        <v>828</v>
      </c>
      <c r="K45" s="304" t="s">
        <v>1278</v>
      </c>
      <c r="L45" s="320" t="s">
        <v>1279</v>
      </c>
      <c r="M45" s="319" t="s">
        <v>1534</v>
      </c>
      <c r="N45" s="319" t="s">
        <v>123</v>
      </c>
      <c r="O45" s="320" t="s">
        <v>1535</v>
      </c>
      <c r="P45" s="322" t="s">
        <v>1298</v>
      </c>
      <c r="Q45" s="317" t="s">
        <v>20</v>
      </c>
      <c r="R45" s="336" t="s">
        <v>1282</v>
      </c>
      <c r="S45" s="337"/>
      <c r="T45" s="310"/>
      <c r="U45" s="310"/>
      <c r="V45" s="310"/>
      <c r="W45" s="303"/>
      <c r="X45" s="340" t="s">
        <v>1530</v>
      </c>
      <c r="Y45" s="312" t="n">
        <v>1</v>
      </c>
      <c r="Z45" s="301" t="n">
        <v>1</v>
      </c>
      <c r="AA45" s="324" t="s">
        <v>1417</v>
      </c>
      <c r="AB45" s="301" t="n">
        <v>1</v>
      </c>
      <c r="AC45" s="301" t="n">
        <v>1</v>
      </c>
      <c r="AD45" s="301" t="n">
        <v>1</v>
      </c>
      <c r="AE45" s="301" t="n">
        <v>1</v>
      </c>
      <c r="AF45" s="301"/>
    </row>
    <row r="46" customFormat="false" ht="202.95" hidden="false" customHeight="false" outlineLevel="0" collapsed="false">
      <c r="A46" s="314" t="n">
        <v>93</v>
      </c>
      <c r="B46" s="315"/>
      <c r="C46" s="315" t="s">
        <v>1536</v>
      </c>
      <c r="D46" s="315" t="n">
        <v>9</v>
      </c>
      <c r="E46" s="358" t="s">
        <v>1537</v>
      </c>
      <c r="F46" s="317" t="s">
        <v>1538</v>
      </c>
      <c r="G46" s="317" t="s">
        <v>1539</v>
      </c>
      <c r="H46" s="317" t="s">
        <v>676</v>
      </c>
      <c r="I46" s="305" t="s">
        <v>1277</v>
      </c>
      <c r="J46" s="318" t="s">
        <v>828</v>
      </c>
      <c r="K46" s="304" t="s">
        <v>1278</v>
      </c>
      <c r="L46" s="320" t="s">
        <v>1279</v>
      </c>
      <c r="M46" s="319" t="s">
        <v>912</v>
      </c>
      <c r="N46" s="319" t="s">
        <v>123</v>
      </c>
      <c r="O46" s="317" t="s">
        <v>379</v>
      </c>
      <c r="P46" s="306" t="s">
        <v>1281</v>
      </c>
      <c r="Q46" s="317" t="s">
        <v>20</v>
      </c>
      <c r="R46" s="330" t="s">
        <v>1282</v>
      </c>
      <c r="S46" s="317" t="s">
        <v>677</v>
      </c>
      <c r="T46" s="310"/>
      <c r="U46" s="310"/>
      <c r="V46" s="310"/>
      <c r="W46" s="303" t="s">
        <v>1540</v>
      </c>
      <c r="X46" s="311"/>
      <c r="Y46" s="312" t="n">
        <v>1</v>
      </c>
      <c r="Z46" s="301" t="n">
        <v>1</v>
      </c>
      <c r="AA46" s="324" t="s">
        <v>1291</v>
      </c>
      <c r="AB46" s="301" t="n">
        <v>0</v>
      </c>
      <c r="AC46" s="301" t="n">
        <v>0</v>
      </c>
      <c r="AD46" s="301" t="n">
        <v>0</v>
      </c>
      <c r="AE46" s="301" t="n">
        <v>1</v>
      </c>
      <c r="AF46" s="301" t="s">
        <v>1541</v>
      </c>
    </row>
    <row r="47" customFormat="false" ht="82.05" hidden="false" customHeight="false" outlineLevel="0" collapsed="false">
      <c r="A47" s="314" t="n">
        <v>94</v>
      </c>
      <c r="B47" s="315"/>
      <c r="C47" s="315" t="s">
        <v>1542</v>
      </c>
      <c r="D47" s="315" t="n">
        <v>9</v>
      </c>
      <c r="E47" s="358" t="s">
        <v>1543</v>
      </c>
      <c r="F47" s="317" t="s">
        <v>1538</v>
      </c>
      <c r="G47" s="317" t="s">
        <v>1539</v>
      </c>
      <c r="H47" s="317" t="s">
        <v>676</v>
      </c>
      <c r="I47" s="305" t="s">
        <v>1277</v>
      </c>
      <c r="J47" s="318" t="s">
        <v>828</v>
      </c>
      <c r="K47" s="304" t="s">
        <v>1278</v>
      </c>
      <c r="L47" s="320" t="s">
        <v>31</v>
      </c>
      <c r="M47" s="319" t="s">
        <v>912</v>
      </c>
      <c r="N47" s="319" t="s">
        <v>123</v>
      </c>
      <c r="O47" s="317" t="s">
        <v>379</v>
      </c>
      <c r="P47" s="306" t="s">
        <v>1281</v>
      </c>
      <c r="Q47" s="317" t="s">
        <v>20</v>
      </c>
      <c r="R47" s="330" t="s">
        <v>1365</v>
      </c>
      <c r="S47" s="317" t="s">
        <v>677</v>
      </c>
      <c r="T47" s="310"/>
      <c r="U47" s="310"/>
      <c r="V47" s="310"/>
      <c r="W47" s="303" t="s">
        <v>1544</v>
      </c>
      <c r="X47" s="311"/>
      <c r="Y47" s="312"/>
      <c r="Z47" s="301"/>
      <c r="AA47" s="324"/>
      <c r="AB47" s="301"/>
      <c r="AC47" s="301"/>
      <c r="AD47" s="301"/>
      <c r="AE47" s="301"/>
      <c r="AF47" s="301"/>
    </row>
    <row r="48" customFormat="false" ht="136.45" hidden="false" customHeight="false" outlineLevel="0" collapsed="false">
      <c r="A48" s="363" t="n">
        <v>94</v>
      </c>
      <c r="B48" s="364"/>
      <c r="C48" s="365" t="s">
        <v>1545</v>
      </c>
      <c r="D48" s="365"/>
      <c r="E48" s="329" t="s">
        <v>915</v>
      </c>
      <c r="F48" s="366" t="s">
        <v>682</v>
      </c>
      <c r="G48" s="366"/>
      <c r="H48" s="367" t="s">
        <v>295</v>
      </c>
      <c r="I48" s="366" t="s">
        <v>1277</v>
      </c>
      <c r="J48" s="365"/>
      <c r="K48" s="366" t="s">
        <v>822</v>
      </c>
      <c r="L48" s="307" t="s">
        <v>1279</v>
      </c>
      <c r="M48" s="368"/>
      <c r="N48" s="307" t="s">
        <v>123</v>
      </c>
      <c r="O48" s="307" t="s">
        <v>382</v>
      </c>
      <c r="P48" s="365"/>
      <c r="Q48" s="366" t="s">
        <v>20</v>
      </c>
      <c r="R48" s="369" t="s">
        <v>1282</v>
      </c>
      <c r="S48" s="307" t="s">
        <v>54</v>
      </c>
      <c r="T48" s="365"/>
      <c r="U48" s="365"/>
      <c r="V48" s="365"/>
      <c r="W48" s="366" t="s">
        <v>1546</v>
      </c>
      <c r="X48" s="370"/>
      <c r="Y48" s="371" t="n">
        <v>0</v>
      </c>
      <c r="Z48" s="372" t="n">
        <v>0</v>
      </c>
      <c r="AA48" s="373"/>
      <c r="AB48" s="372" t="n">
        <v>0</v>
      </c>
      <c r="AC48" s="372" t="n">
        <v>0</v>
      </c>
      <c r="AD48" s="372" t="n">
        <v>0</v>
      </c>
      <c r="AE48" s="372" t="n">
        <v>0</v>
      </c>
      <c r="AF48" s="372"/>
    </row>
    <row r="49" customFormat="false" ht="338.95" hidden="false" customHeight="false" outlineLevel="0" collapsed="false">
      <c r="A49" s="302" t="n">
        <v>171</v>
      </c>
      <c r="B49" s="303"/>
      <c r="C49" s="303" t="s">
        <v>1547</v>
      </c>
      <c r="D49" s="303"/>
      <c r="E49" s="304" t="s">
        <v>1136</v>
      </c>
      <c r="F49" s="304" t="s">
        <v>1548</v>
      </c>
      <c r="G49" s="304" t="s">
        <v>1549</v>
      </c>
      <c r="H49" s="304" t="s">
        <v>1138</v>
      </c>
      <c r="I49" s="305" t="s">
        <v>1277</v>
      </c>
      <c r="J49" s="318" t="s">
        <v>828</v>
      </c>
      <c r="K49" s="304" t="s">
        <v>822</v>
      </c>
      <c r="L49" s="304" t="s">
        <v>31</v>
      </c>
      <c r="M49" s="304" t="s">
        <v>1550</v>
      </c>
      <c r="N49" s="304" t="s">
        <v>123</v>
      </c>
      <c r="O49" s="304" t="s">
        <v>1140</v>
      </c>
      <c r="P49" s="306" t="s">
        <v>1281</v>
      </c>
      <c r="Q49" s="304" t="s">
        <v>20</v>
      </c>
      <c r="R49" s="308" t="s">
        <v>1282</v>
      </c>
      <c r="S49" s="304" t="s">
        <v>1036</v>
      </c>
      <c r="T49" s="309"/>
      <c r="U49" s="309"/>
      <c r="V49" s="309"/>
      <c r="W49" s="304" t="s">
        <v>1551</v>
      </c>
      <c r="X49" s="311"/>
      <c r="Y49" s="312" t="n">
        <v>0</v>
      </c>
      <c r="Z49" s="301" t="n">
        <v>0</v>
      </c>
      <c r="AA49" s="313" t="n">
        <v>1</v>
      </c>
      <c r="AB49" s="301" t="n">
        <v>0</v>
      </c>
      <c r="AC49" s="301" t="n">
        <v>0</v>
      </c>
      <c r="AD49" s="301" t="s">
        <v>1552</v>
      </c>
      <c r="AE49" s="301" t="n">
        <v>0</v>
      </c>
      <c r="AF49" s="301"/>
    </row>
    <row r="50" customFormat="false" ht="163.45" hidden="false" customHeight="false" outlineLevel="0" collapsed="false">
      <c r="A50" s="302" t="n">
        <v>172</v>
      </c>
      <c r="B50" s="303"/>
      <c r="C50" s="303" t="s">
        <v>1553</v>
      </c>
      <c r="D50" s="303"/>
      <c r="E50" s="304" t="s">
        <v>1142</v>
      </c>
      <c r="F50" s="304" t="s">
        <v>1554</v>
      </c>
      <c r="G50" s="304" t="s">
        <v>1555</v>
      </c>
      <c r="H50" s="304" t="s">
        <v>1144</v>
      </c>
      <c r="I50" s="305" t="s">
        <v>1277</v>
      </c>
      <c r="J50" s="318" t="s">
        <v>828</v>
      </c>
      <c r="K50" s="304" t="s">
        <v>822</v>
      </c>
      <c r="L50" s="307" t="s">
        <v>1279</v>
      </c>
      <c r="M50" s="304" t="s">
        <v>1556</v>
      </c>
      <c r="N50" s="304" t="s">
        <v>123</v>
      </c>
      <c r="O50" s="304" t="s">
        <v>1146</v>
      </c>
      <c r="P50" s="306" t="s">
        <v>1281</v>
      </c>
      <c r="Q50" s="304" t="s">
        <v>20</v>
      </c>
      <c r="R50" s="308" t="s">
        <v>1282</v>
      </c>
      <c r="S50" s="304" t="s">
        <v>1036</v>
      </c>
      <c r="T50" s="309"/>
      <c r="U50" s="309"/>
      <c r="V50" s="309"/>
      <c r="W50" s="304" t="s">
        <v>1147</v>
      </c>
      <c r="X50" s="311"/>
      <c r="Y50" s="312" t="n">
        <v>0</v>
      </c>
      <c r="Z50" s="301" t="n">
        <v>0</v>
      </c>
      <c r="AA50" s="313" t="n">
        <v>1</v>
      </c>
      <c r="AB50" s="301" t="n">
        <v>1</v>
      </c>
      <c r="AC50" s="301" t="n">
        <v>1</v>
      </c>
      <c r="AD50" s="301" t="n">
        <v>1</v>
      </c>
      <c r="AE50" s="301" t="n">
        <v>0</v>
      </c>
      <c r="AF50" s="301"/>
    </row>
    <row r="51" customFormat="false" ht="122.95" hidden="false" customHeight="false" outlineLevel="0" collapsed="false">
      <c r="A51" s="314" t="n">
        <v>30</v>
      </c>
      <c r="B51" s="315"/>
      <c r="C51" s="315" t="s">
        <v>1557</v>
      </c>
      <c r="D51" s="315" t="n">
        <v>23</v>
      </c>
      <c r="E51" s="317" t="s">
        <v>132</v>
      </c>
      <c r="F51" s="317" t="s">
        <v>1558</v>
      </c>
      <c r="G51" s="317" t="s">
        <v>1559</v>
      </c>
      <c r="H51" s="317" t="s">
        <v>596</v>
      </c>
      <c r="I51" s="305" t="s">
        <v>1277</v>
      </c>
      <c r="J51" s="318" t="s">
        <v>828</v>
      </c>
      <c r="K51" s="304" t="s">
        <v>1278</v>
      </c>
      <c r="L51" s="319" t="s">
        <v>31</v>
      </c>
      <c r="M51" s="319" t="s">
        <v>1560</v>
      </c>
      <c r="N51" s="319" t="s">
        <v>123</v>
      </c>
      <c r="O51" s="317" t="s">
        <v>143</v>
      </c>
      <c r="P51" s="334" t="s">
        <v>1357</v>
      </c>
      <c r="Q51" s="317" t="s">
        <v>20</v>
      </c>
      <c r="R51" s="330" t="s">
        <v>1358</v>
      </c>
      <c r="S51" s="317" t="s">
        <v>43</v>
      </c>
      <c r="T51" s="310"/>
      <c r="U51" s="310"/>
      <c r="V51" s="310"/>
      <c r="W51" s="304" t="s">
        <v>1561</v>
      </c>
      <c r="X51" s="340" t="s">
        <v>1562</v>
      </c>
      <c r="Y51" s="312" t="n">
        <v>1</v>
      </c>
      <c r="Z51" s="301"/>
      <c r="AA51" s="324" t="s">
        <v>1444</v>
      </c>
      <c r="AB51" s="301" t="n">
        <v>1</v>
      </c>
      <c r="AC51" s="301" t="n">
        <v>1</v>
      </c>
      <c r="AD51" s="301" t="n">
        <v>0</v>
      </c>
      <c r="AE51" s="301" t="n">
        <v>0</v>
      </c>
      <c r="AF51" s="301"/>
    </row>
    <row r="52" customFormat="false" ht="149.95" hidden="false" customHeight="false" outlineLevel="0" collapsed="false">
      <c r="A52" s="314" t="n">
        <v>109</v>
      </c>
      <c r="B52" s="315"/>
      <c r="C52" s="310" t="s">
        <v>1563</v>
      </c>
      <c r="D52" s="310"/>
      <c r="E52" s="321" t="s">
        <v>178</v>
      </c>
      <c r="F52" s="321" t="s">
        <v>1564</v>
      </c>
      <c r="G52" s="321" t="s">
        <v>1565</v>
      </c>
      <c r="H52" s="321" t="s">
        <v>616</v>
      </c>
      <c r="I52" s="305" t="s">
        <v>1277</v>
      </c>
      <c r="J52" s="318" t="s">
        <v>828</v>
      </c>
      <c r="K52" s="304" t="s">
        <v>1278</v>
      </c>
      <c r="L52" s="320" t="s">
        <v>31</v>
      </c>
      <c r="M52" s="319" t="s">
        <v>860</v>
      </c>
      <c r="N52" s="319" t="s">
        <v>123</v>
      </c>
      <c r="O52" s="310" t="s">
        <v>180</v>
      </c>
      <c r="P52" s="334" t="s">
        <v>1357</v>
      </c>
      <c r="Q52" s="374" t="s">
        <v>20</v>
      </c>
      <c r="R52" s="330" t="s">
        <v>1358</v>
      </c>
      <c r="S52" s="321" t="s">
        <v>33</v>
      </c>
      <c r="T52" s="310"/>
      <c r="U52" s="310"/>
      <c r="V52" s="310"/>
      <c r="W52" s="303" t="s">
        <v>1566</v>
      </c>
      <c r="X52" s="311"/>
      <c r="Y52" s="312" t="n">
        <v>1</v>
      </c>
      <c r="Z52" s="301" t="n">
        <v>1</v>
      </c>
      <c r="AA52" s="324" t="s">
        <v>1291</v>
      </c>
      <c r="AB52" s="301" t="n">
        <v>1</v>
      </c>
      <c r="AC52" s="301" t="n">
        <v>1</v>
      </c>
      <c r="AD52" s="301" t="n">
        <v>1</v>
      </c>
      <c r="AE52" s="301" t="n">
        <v>1</v>
      </c>
      <c r="AF52" s="301" t="s">
        <v>1567</v>
      </c>
    </row>
    <row r="53" customFormat="false" ht="271.45" hidden="false" customHeight="false" outlineLevel="0" collapsed="false">
      <c r="A53" s="314" t="n">
        <v>42</v>
      </c>
      <c r="B53" s="315"/>
      <c r="C53" s="315" t="s">
        <v>1568</v>
      </c>
      <c r="D53" s="315" t="n">
        <v>16</v>
      </c>
      <c r="E53" s="317" t="s">
        <v>181</v>
      </c>
      <c r="F53" s="317" t="s">
        <v>1569</v>
      </c>
      <c r="G53" s="317" t="s">
        <v>1570</v>
      </c>
      <c r="H53" s="317" t="s">
        <v>1571</v>
      </c>
      <c r="I53" s="305" t="s">
        <v>1277</v>
      </c>
      <c r="J53" s="318" t="s">
        <v>828</v>
      </c>
      <c r="K53" s="304" t="s">
        <v>822</v>
      </c>
      <c r="L53" s="319" t="s">
        <v>31</v>
      </c>
      <c r="M53" s="319" t="s">
        <v>1572</v>
      </c>
      <c r="N53" s="319" t="s">
        <v>123</v>
      </c>
      <c r="O53" s="317" t="s">
        <v>167</v>
      </c>
      <c r="P53" s="334" t="s">
        <v>1357</v>
      </c>
      <c r="Q53" s="317" t="s">
        <v>20</v>
      </c>
      <c r="R53" s="330" t="s">
        <v>1358</v>
      </c>
      <c r="S53" s="317" t="s">
        <v>613</v>
      </c>
      <c r="T53" s="310"/>
      <c r="U53" s="310" t="s">
        <v>1573</v>
      </c>
      <c r="V53" s="332" t="s">
        <v>1574</v>
      </c>
      <c r="W53" s="304" t="s">
        <v>1575</v>
      </c>
      <c r="X53" s="340" t="s">
        <v>1471</v>
      </c>
      <c r="Y53" s="312" t="n">
        <v>1</v>
      </c>
      <c r="Z53" s="301" t="n">
        <v>1</v>
      </c>
      <c r="AA53" s="324" t="s">
        <v>1291</v>
      </c>
      <c r="AB53" s="301" t="n">
        <v>1</v>
      </c>
      <c r="AC53" s="301" t="n">
        <v>1</v>
      </c>
      <c r="AD53" s="301" t="n">
        <v>1</v>
      </c>
      <c r="AE53" s="301" t="n">
        <v>0.5</v>
      </c>
      <c r="AF53" s="301"/>
    </row>
    <row r="54" customFormat="false" ht="270.1" hidden="false" customHeight="false" outlineLevel="0" collapsed="false">
      <c r="A54" s="314" t="n">
        <v>74</v>
      </c>
      <c r="B54" s="315"/>
      <c r="C54" s="315" t="s">
        <v>1576</v>
      </c>
      <c r="D54" s="315" t="n">
        <v>19</v>
      </c>
      <c r="E54" s="317" t="s">
        <v>888</v>
      </c>
      <c r="F54" s="319" t="s">
        <v>1577</v>
      </c>
      <c r="G54" s="319" t="s">
        <v>1578</v>
      </c>
      <c r="H54" s="317" t="s">
        <v>1579</v>
      </c>
      <c r="I54" s="305" t="s">
        <v>1277</v>
      </c>
      <c r="J54" s="318" t="s">
        <v>828</v>
      </c>
      <c r="K54" s="304" t="s">
        <v>822</v>
      </c>
      <c r="L54" s="320" t="s">
        <v>31</v>
      </c>
      <c r="M54" s="319" t="s">
        <v>889</v>
      </c>
      <c r="N54" s="319" t="s">
        <v>123</v>
      </c>
      <c r="O54" s="317" t="s">
        <v>1580</v>
      </c>
      <c r="P54" s="306" t="s">
        <v>1281</v>
      </c>
      <c r="Q54" s="341" t="s">
        <v>20</v>
      </c>
      <c r="R54" s="330" t="s">
        <v>1358</v>
      </c>
      <c r="S54" s="317" t="s">
        <v>890</v>
      </c>
      <c r="T54" s="310"/>
      <c r="U54" s="310"/>
      <c r="V54" s="310"/>
      <c r="W54" s="303" t="s">
        <v>1581</v>
      </c>
      <c r="X54" s="340" t="s">
        <v>1582</v>
      </c>
      <c r="Y54" s="312" t="n">
        <v>1</v>
      </c>
      <c r="Z54" s="301"/>
      <c r="AA54" s="324" t="s">
        <v>1291</v>
      </c>
      <c r="AB54" s="301" t="n">
        <v>1</v>
      </c>
      <c r="AC54" s="301" t="n">
        <v>1</v>
      </c>
      <c r="AD54" s="301" t="n">
        <v>1</v>
      </c>
      <c r="AE54" s="301" t="n">
        <v>1</v>
      </c>
      <c r="AF54" s="301"/>
    </row>
    <row r="55" customFormat="false" ht="271.45" hidden="false" customHeight="false" outlineLevel="0" collapsed="false">
      <c r="A55" s="314" t="n">
        <v>96</v>
      </c>
      <c r="B55" s="315"/>
      <c r="C55" s="315" t="s">
        <v>1583</v>
      </c>
      <c r="D55" s="315" t="n">
        <v>18</v>
      </c>
      <c r="E55" s="317" t="s">
        <v>917</v>
      </c>
      <c r="F55" s="319" t="s">
        <v>1584</v>
      </c>
      <c r="G55" s="319" t="s">
        <v>1585</v>
      </c>
      <c r="H55" s="317" t="s">
        <v>1586</v>
      </c>
      <c r="I55" s="305" t="s">
        <v>1277</v>
      </c>
      <c r="J55" s="318" t="s">
        <v>828</v>
      </c>
      <c r="K55" s="357" t="s">
        <v>1587</v>
      </c>
      <c r="L55" s="320" t="s">
        <v>31</v>
      </c>
      <c r="M55" s="319" t="s">
        <v>919</v>
      </c>
      <c r="N55" s="319" t="s">
        <v>123</v>
      </c>
      <c r="O55" s="317" t="s">
        <v>390</v>
      </c>
      <c r="P55" s="334" t="s">
        <v>1357</v>
      </c>
      <c r="Q55" s="317" t="s">
        <v>20</v>
      </c>
      <c r="R55" s="330" t="s">
        <v>1358</v>
      </c>
      <c r="S55" s="317" t="s">
        <v>43</v>
      </c>
      <c r="T55" s="310"/>
      <c r="U55" s="310"/>
      <c r="V55" s="310"/>
      <c r="W55" s="304" t="s">
        <v>1588</v>
      </c>
      <c r="X55" s="340" t="s">
        <v>1471</v>
      </c>
      <c r="Y55" s="312" t="n">
        <v>1</v>
      </c>
      <c r="Z55" s="301"/>
      <c r="AA55" s="324" t="s">
        <v>1291</v>
      </c>
      <c r="AB55" s="301" t="n">
        <v>1</v>
      </c>
      <c r="AC55" s="301" t="n">
        <v>1</v>
      </c>
      <c r="AD55" s="301" t="n">
        <v>1</v>
      </c>
      <c r="AE55" s="301" t="n">
        <v>0</v>
      </c>
      <c r="AF55" s="301"/>
    </row>
    <row r="56" customFormat="false" ht="135.8" hidden="false" customHeight="false" outlineLevel="0" collapsed="false">
      <c r="A56" s="314"/>
      <c r="B56" s="315"/>
      <c r="C56" s="315" t="s">
        <v>1589</v>
      </c>
      <c r="D56" s="315"/>
      <c r="E56" s="317" t="s">
        <v>1590</v>
      </c>
      <c r="F56" s="317" t="s">
        <v>1591</v>
      </c>
      <c r="G56" s="317"/>
      <c r="H56" s="317" t="s">
        <v>1592</v>
      </c>
      <c r="I56" s="305" t="s">
        <v>1277</v>
      </c>
      <c r="J56" s="306" t="s">
        <v>828</v>
      </c>
      <c r="K56" s="304" t="s">
        <v>822</v>
      </c>
      <c r="L56" s="319" t="s">
        <v>31</v>
      </c>
      <c r="M56" s="319"/>
      <c r="N56" s="319" t="s">
        <v>123</v>
      </c>
      <c r="O56" s="317" t="s">
        <v>1593</v>
      </c>
      <c r="P56" s="306" t="s">
        <v>1357</v>
      </c>
      <c r="Q56" s="317"/>
      <c r="R56" s="330"/>
      <c r="S56" s="317" t="s">
        <v>1594</v>
      </c>
      <c r="T56" s="310"/>
      <c r="U56" s="310" t="s">
        <v>1573</v>
      </c>
      <c r="V56" s="332" t="s">
        <v>1595</v>
      </c>
      <c r="W56" s="303"/>
      <c r="X56" s="311" t="s">
        <v>1596</v>
      </c>
      <c r="Y56" s="312"/>
      <c r="Z56" s="301"/>
      <c r="AA56" s="324"/>
      <c r="AB56" s="301"/>
      <c r="AC56" s="301"/>
      <c r="AD56" s="301"/>
      <c r="AE56" s="301"/>
      <c r="AF56" s="301"/>
    </row>
    <row r="57" customFormat="false" ht="149.95" hidden="false" customHeight="false" outlineLevel="0" collapsed="false">
      <c r="A57" s="314" t="n">
        <v>31</v>
      </c>
      <c r="B57" s="315"/>
      <c r="C57" s="315" t="s">
        <v>1597</v>
      </c>
      <c r="D57" s="315" t="n">
        <v>17</v>
      </c>
      <c r="E57" s="317" t="s">
        <v>136</v>
      </c>
      <c r="F57" s="317" t="s">
        <v>1598</v>
      </c>
      <c r="G57" s="317" t="s">
        <v>1599</v>
      </c>
      <c r="H57" s="317" t="s">
        <v>600</v>
      </c>
      <c r="I57" s="305" t="s">
        <v>1277</v>
      </c>
      <c r="J57" s="306" t="s">
        <v>1344</v>
      </c>
      <c r="K57" s="304" t="s">
        <v>1278</v>
      </c>
      <c r="L57" s="319" t="s">
        <v>31</v>
      </c>
      <c r="M57" s="319" t="s">
        <v>1600</v>
      </c>
      <c r="N57" s="319" t="s">
        <v>123</v>
      </c>
      <c r="O57" s="317" t="s">
        <v>134</v>
      </c>
      <c r="P57" s="306" t="s">
        <v>1281</v>
      </c>
      <c r="Q57" s="317" t="s">
        <v>20</v>
      </c>
      <c r="R57" s="330" t="s">
        <v>1365</v>
      </c>
      <c r="S57" s="317" t="s">
        <v>43</v>
      </c>
      <c r="T57" s="310"/>
      <c r="U57" s="310"/>
      <c r="V57" s="310"/>
      <c r="W57" s="303" t="s">
        <v>1601</v>
      </c>
      <c r="X57" s="311" t="s">
        <v>1602</v>
      </c>
      <c r="Y57" s="312" t="n">
        <v>1</v>
      </c>
      <c r="Z57" s="301"/>
      <c r="AA57" s="324" t="s">
        <v>1444</v>
      </c>
      <c r="AB57" s="301" t="n">
        <v>0</v>
      </c>
      <c r="AC57" s="301" t="n">
        <v>1</v>
      </c>
      <c r="AD57" s="301" t="s">
        <v>1603</v>
      </c>
      <c r="AE57" s="301" t="n">
        <v>0</v>
      </c>
      <c r="AF57" s="301"/>
    </row>
    <row r="58" customFormat="false" ht="82.45" hidden="false" customHeight="false" outlineLevel="0" collapsed="false">
      <c r="A58" s="314" t="n">
        <v>35</v>
      </c>
      <c r="B58" s="315"/>
      <c r="C58" s="315" t="s">
        <v>1604</v>
      </c>
      <c r="D58" s="315" t="n">
        <v>24</v>
      </c>
      <c r="E58" s="317" t="s">
        <v>152</v>
      </c>
      <c r="F58" s="317" t="s">
        <v>1605</v>
      </c>
      <c r="G58" s="317" t="s">
        <v>1606</v>
      </c>
      <c r="H58" s="317" t="s">
        <v>1607</v>
      </c>
      <c r="I58" s="305" t="s">
        <v>1277</v>
      </c>
      <c r="J58" s="306" t="s">
        <v>1344</v>
      </c>
      <c r="K58" s="304" t="s">
        <v>1278</v>
      </c>
      <c r="L58" s="319" t="s">
        <v>31</v>
      </c>
      <c r="M58" s="319" t="s">
        <v>854</v>
      </c>
      <c r="N58" s="319" t="s">
        <v>123</v>
      </c>
      <c r="O58" s="317" t="s">
        <v>154</v>
      </c>
      <c r="P58" s="306" t="s">
        <v>1281</v>
      </c>
      <c r="Q58" s="317" t="s">
        <v>20</v>
      </c>
      <c r="R58" s="330" t="s">
        <v>1365</v>
      </c>
      <c r="S58" s="317" t="s">
        <v>43</v>
      </c>
      <c r="T58" s="310"/>
      <c r="U58" s="310"/>
      <c r="V58" s="310"/>
      <c r="W58" s="303" t="s">
        <v>1608</v>
      </c>
      <c r="X58" s="311"/>
      <c r="Y58" s="312" t="n">
        <v>1</v>
      </c>
      <c r="Z58" s="301"/>
      <c r="AA58" s="324" t="s">
        <v>1444</v>
      </c>
      <c r="AB58" s="301" t="n">
        <v>1</v>
      </c>
      <c r="AC58" s="301" t="n">
        <v>1</v>
      </c>
      <c r="AD58" s="301" t="n">
        <v>1</v>
      </c>
      <c r="AE58" s="301" t="n">
        <v>0.5</v>
      </c>
      <c r="AF58" s="301" t="s">
        <v>1609</v>
      </c>
    </row>
    <row r="59" customFormat="false" ht="109.45" hidden="false" customHeight="false" outlineLevel="0" collapsed="false">
      <c r="A59" s="314" t="n">
        <v>38</v>
      </c>
      <c r="B59" s="315"/>
      <c r="C59" s="315" t="s">
        <v>1610</v>
      </c>
      <c r="D59" s="315" t="n">
        <v>6</v>
      </c>
      <c r="E59" s="317" t="s">
        <v>857</v>
      </c>
      <c r="F59" s="319" t="s">
        <v>1611</v>
      </c>
      <c r="G59" s="319" t="s">
        <v>1612</v>
      </c>
      <c r="H59" s="317" t="s">
        <v>608</v>
      </c>
      <c r="I59" s="305" t="s">
        <v>1277</v>
      </c>
      <c r="J59" s="306" t="s">
        <v>1344</v>
      </c>
      <c r="K59" s="304" t="s">
        <v>822</v>
      </c>
      <c r="L59" s="319" t="s">
        <v>31</v>
      </c>
      <c r="M59" s="319" t="s">
        <v>858</v>
      </c>
      <c r="N59" s="319" t="s">
        <v>123</v>
      </c>
      <c r="O59" s="317" t="s">
        <v>163</v>
      </c>
      <c r="P59" s="306" t="s">
        <v>1281</v>
      </c>
      <c r="Q59" s="317" t="s">
        <v>20</v>
      </c>
      <c r="R59" s="330" t="s">
        <v>1365</v>
      </c>
      <c r="S59" s="317" t="s">
        <v>50</v>
      </c>
      <c r="T59" s="310"/>
      <c r="U59" s="310"/>
      <c r="V59" s="310"/>
      <c r="W59" s="304" t="s">
        <v>1613</v>
      </c>
      <c r="X59" s="311"/>
      <c r="Y59" s="312" t="n">
        <v>1</v>
      </c>
      <c r="Z59" s="301" t="n">
        <v>1</v>
      </c>
      <c r="AA59" s="324" t="s">
        <v>1291</v>
      </c>
      <c r="AB59" s="301" t="n">
        <v>1</v>
      </c>
      <c r="AC59" s="301" t="n">
        <v>1</v>
      </c>
      <c r="AD59" s="301" t="n">
        <v>1</v>
      </c>
      <c r="AE59" s="301" t="n">
        <v>1</v>
      </c>
      <c r="AF59" s="301"/>
    </row>
    <row r="60" customFormat="false" ht="82.45" hidden="false" customHeight="false" outlineLevel="0" collapsed="false">
      <c r="A60" s="314" t="s">
        <v>630</v>
      </c>
      <c r="B60" s="315"/>
      <c r="C60" s="310" t="s">
        <v>1614</v>
      </c>
      <c r="D60" s="310"/>
      <c r="E60" s="317" t="s">
        <v>631</v>
      </c>
      <c r="F60" s="317" t="s">
        <v>1615</v>
      </c>
      <c r="G60" s="317" t="s">
        <v>1616</v>
      </c>
      <c r="H60" s="317" t="s">
        <v>1617</v>
      </c>
      <c r="I60" s="305" t="s">
        <v>1277</v>
      </c>
      <c r="J60" s="306" t="s">
        <v>1344</v>
      </c>
      <c r="K60" s="304" t="s">
        <v>1278</v>
      </c>
      <c r="L60" s="319" t="s">
        <v>31</v>
      </c>
      <c r="M60" s="319" t="s">
        <v>870</v>
      </c>
      <c r="N60" s="319" t="s">
        <v>123</v>
      </c>
      <c r="O60" s="317" t="s">
        <v>207</v>
      </c>
      <c r="P60" s="306" t="s">
        <v>1281</v>
      </c>
      <c r="Q60" s="317" t="s">
        <v>42</v>
      </c>
      <c r="R60" s="330" t="s">
        <v>1365</v>
      </c>
      <c r="S60" s="317" t="s">
        <v>871</v>
      </c>
      <c r="T60" s="310"/>
      <c r="U60" s="310"/>
      <c r="V60" s="310"/>
      <c r="W60" s="303" t="s">
        <v>1618</v>
      </c>
      <c r="X60" s="311"/>
      <c r="Y60" s="312" t="n">
        <v>1</v>
      </c>
      <c r="Z60" s="301"/>
      <c r="AA60" s="324" t="s">
        <v>1291</v>
      </c>
      <c r="AB60" s="301" t="n">
        <v>1</v>
      </c>
      <c r="AC60" s="301" t="n">
        <v>1</v>
      </c>
      <c r="AD60" s="301" t="n">
        <v>1</v>
      </c>
      <c r="AE60" s="301" t="n">
        <v>1</v>
      </c>
      <c r="AF60" s="301"/>
    </row>
    <row r="61" customFormat="false" ht="229.85" hidden="false" customHeight="false" outlineLevel="0" collapsed="false">
      <c r="A61" s="314" t="n">
        <v>60</v>
      </c>
      <c r="B61" s="315"/>
      <c r="C61" s="315" t="s">
        <v>1619</v>
      </c>
      <c r="D61" s="315" t="n">
        <v>46</v>
      </c>
      <c r="E61" s="317" t="s">
        <v>237</v>
      </c>
      <c r="F61" s="319" t="s">
        <v>1620</v>
      </c>
      <c r="G61" s="319" t="s">
        <v>1621</v>
      </c>
      <c r="H61" s="317" t="s">
        <v>1622</v>
      </c>
      <c r="I61" s="305" t="s">
        <v>1277</v>
      </c>
      <c r="J61" s="318" t="s">
        <v>828</v>
      </c>
      <c r="K61" s="304" t="s">
        <v>822</v>
      </c>
      <c r="L61" s="320" t="s">
        <v>31</v>
      </c>
      <c r="M61" s="319" t="s">
        <v>886</v>
      </c>
      <c r="N61" s="319" t="s">
        <v>123</v>
      </c>
      <c r="O61" s="317" t="s">
        <v>235</v>
      </c>
      <c r="P61" s="306" t="s">
        <v>1281</v>
      </c>
      <c r="Q61" s="317" t="s">
        <v>42</v>
      </c>
      <c r="R61" s="330" t="s">
        <v>1365</v>
      </c>
      <c r="S61" s="317" t="s">
        <v>50</v>
      </c>
      <c r="T61" s="310"/>
      <c r="U61" s="310"/>
      <c r="V61" s="310"/>
      <c r="W61" s="357" t="s">
        <v>1623</v>
      </c>
      <c r="X61" s="340" t="s">
        <v>1624</v>
      </c>
      <c r="Y61" s="312" t="n">
        <v>1</v>
      </c>
      <c r="Z61" s="301"/>
      <c r="AA61" s="324" t="s">
        <v>1444</v>
      </c>
      <c r="AB61" s="301" t="n">
        <v>0</v>
      </c>
      <c r="AC61" s="301"/>
      <c r="AD61" s="301" t="n">
        <v>0</v>
      </c>
      <c r="AE61" s="301" t="n">
        <v>0</v>
      </c>
      <c r="AF61" s="301"/>
    </row>
    <row r="62" customFormat="false" ht="122.95" hidden="false" customHeight="false" outlineLevel="0" collapsed="false">
      <c r="A62" s="314" t="n">
        <v>71</v>
      </c>
      <c r="B62" s="315"/>
      <c r="C62" s="315" t="s">
        <v>1625</v>
      </c>
      <c r="D62" s="315" t="n">
        <v>48</v>
      </c>
      <c r="E62" s="317" t="s">
        <v>279</v>
      </c>
      <c r="F62" s="325" t="s">
        <v>1626</v>
      </c>
      <c r="G62" s="325" t="s">
        <v>1627</v>
      </c>
      <c r="H62" s="319" t="s">
        <v>1628</v>
      </c>
      <c r="I62" s="305" t="s">
        <v>1277</v>
      </c>
      <c r="J62" s="318" t="s">
        <v>828</v>
      </c>
      <c r="K62" s="304" t="s">
        <v>1278</v>
      </c>
      <c r="L62" s="320" t="s">
        <v>31</v>
      </c>
      <c r="M62" s="319" t="s">
        <v>893</v>
      </c>
      <c r="N62" s="319" t="s">
        <v>123</v>
      </c>
      <c r="O62" s="317" t="s">
        <v>278</v>
      </c>
      <c r="P62" s="306" t="s">
        <v>1281</v>
      </c>
      <c r="Q62" s="317" t="s">
        <v>42</v>
      </c>
      <c r="R62" s="330" t="s">
        <v>1365</v>
      </c>
      <c r="S62" s="317" t="s">
        <v>43</v>
      </c>
      <c r="T62" s="310"/>
      <c r="U62" s="310"/>
      <c r="V62" s="310"/>
      <c r="W62" s="303" t="s">
        <v>1629</v>
      </c>
      <c r="X62" s="340"/>
      <c r="Y62" s="312" t="n">
        <v>1</v>
      </c>
      <c r="Z62" s="301"/>
      <c r="AA62" s="333" t="s">
        <v>1444</v>
      </c>
      <c r="AB62" s="301" t="n">
        <v>1</v>
      </c>
      <c r="AC62" s="301" t="n">
        <v>1</v>
      </c>
      <c r="AD62" s="301" t="n">
        <v>1</v>
      </c>
      <c r="AE62" s="301" t="n">
        <v>1</v>
      </c>
      <c r="AF62" s="301"/>
    </row>
    <row r="63" customFormat="false" ht="95.95" hidden="false" customHeight="false" outlineLevel="0" collapsed="false">
      <c r="A63" s="314" t="n">
        <v>55</v>
      </c>
      <c r="B63" s="315"/>
      <c r="C63" s="315" t="s">
        <v>1630</v>
      </c>
      <c r="D63" s="315" t="n">
        <v>5</v>
      </c>
      <c r="E63" s="317" t="s">
        <v>635</v>
      </c>
      <c r="F63" s="317" t="s">
        <v>1631</v>
      </c>
      <c r="G63" s="317" t="s">
        <v>1632</v>
      </c>
      <c r="H63" s="317" t="s">
        <v>637</v>
      </c>
      <c r="I63" s="305" t="s">
        <v>1277</v>
      </c>
      <c r="J63" s="306" t="s">
        <v>1344</v>
      </c>
      <c r="K63" s="304" t="s">
        <v>1278</v>
      </c>
      <c r="L63" s="320" t="s">
        <v>31</v>
      </c>
      <c r="M63" s="319" t="s">
        <v>894</v>
      </c>
      <c r="N63" s="319" t="s">
        <v>123</v>
      </c>
      <c r="O63" s="317" t="s">
        <v>321</v>
      </c>
      <c r="P63" s="306" t="s">
        <v>1281</v>
      </c>
      <c r="Q63" s="317" t="s">
        <v>42</v>
      </c>
      <c r="R63" s="330" t="s">
        <v>1365</v>
      </c>
      <c r="S63" s="317" t="s">
        <v>871</v>
      </c>
      <c r="T63" s="310"/>
      <c r="U63" s="310"/>
      <c r="V63" s="310"/>
      <c r="W63" s="303" t="s">
        <v>1633</v>
      </c>
      <c r="X63" s="311"/>
      <c r="Y63" s="312" t="n">
        <v>1</v>
      </c>
      <c r="Z63" s="301"/>
      <c r="AA63" s="324" t="s">
        <v>1291</v>
      </c>
      <c r="AB63" s="301" t="n">
        <v>1</v>
      </c>
      <c r="AC63" s="301" t="n">
        <v>1</v>
      </c>
      <c r="AD63" s="301" t="n">
        <v>1</v>
      </c>
      <c r="AE63" s="301" t="n">
        <v>1</v>
      </c>
      <c r="AF63" s="301"/>
    </row>
    <row r="64" customFormat="false" ht="244.45" hidden="false" customHeight="false" outlineLevel="0" collapsed="false">
      <c r="A64" s="314" t="n">
        <v>80</v>
      </c>
      <c r="B64" s="315"/>
      <c r="C64" s="315" t="s">
        <v>1634</v>
      </c>
      <c r="D64" s="315" t="n">
        <v>35</v>
      </c>
      <c r="E64" s="317" t="s">
        <v>895</v>
      </c>
      <c r="F64" s="317" t="s">
        <v>1635</v>
      </c>
      <c r="G64" s="317" t="s">
        <v>1636</v>
      </c>
      <c r="H64" s="317" t="s">
        <v>669</v>
      </c>
      <c r="I64" s="305" t="s">
        <v>1277</v>
      </c>
      <c r="J64" s="306" t="s">
        <v>1344</v>
      </c>
      <c r="K64" s="304" t="s">
        <v>822</v>
      </c>
      <c r="L64" s="320" t="s">
        <v>31</v>
      </c>
      <c r="M64" s="319" t="s">
        <v>896</v>
      </c>
      <c r="N64" s="319" t="s">
        <v>123</v>
      </c>
      <c r="O64" s="317" t="s">
        <v>332</v>
      </c>
      <c r="P64" s="306" t="s">
        <v>1281</v>
      </c>
      <c r="Q64" s="317" t="s">
        <v>20</v>
      </c>
      <c r="R64" s="330" t="s">
        <v>1365</v>
      </c>
      <c r="S64" s="317" t="s">
        <v>50</v>
      </c>
      <c r="T64" s="317" t="s">
        <v>333</v>
      </c>
      <c r="U64" s="310"/>
      <c r="V64" s="310"/>
      <c r="W64" s="304" t="s">
        <v>1637</v>
      </c>
      <c r="X64" s="311" t="s">
        <v>1638</v>
      </c>
      <c r="Y64" s="312" t="n">
        <v>1</v>
      </c>
      <c r="Z64" s="301"/>
      <c r="AA64" s="324" t="s">
        <v>1291</v>
      </c>
      <c r="AB64" s="301" t="n">
        <v>1</v>
      </c>
      <c r="AC64" s="301" t="n">
        <v>1</v>
      </c>
      <c r="AD64" s="301" t="n">
        <v>1</v>
      </c>
      <c r="AE64" s="301" t="n">
        <v>1</v>
      </c>
      <c r="AF64" s="301"/>
    </row>
    <row r="65" customFormat="false" ht="230.95" hidden="false" customHeight="false" outlineLevel="0" collapsed="false">
      <c r="A65" s="314" t="n">
        <v>98</v>
      </c>
      <c r="B65" s="315"/>
      <c r="C65" s="315" t="s">
        <v>1639</v>
      </c>
      <c r="D65" s="315" t="n">
        <v>11</v>
      </c>
      <c r="E65" s="317" t="s">
        <v>395</v>
      </c>
      <c r="F65" s="317" t="s">
        <v>1640</v>
      </c>
      <c r="G65" s="317" t="s">
        <v>1641</v>
      </c>
      <c r="H65" s="319" t="s">
        <v>900</v>
      </c>
      <c r="I65" s="305" t="s">
        <v>1277</v>
      </c>
      <c r="J65" s="318" t="s">
        <v>828</v>
      </c>
      <c r="K65" s="304" t="s">
        <v>1278</v>
      </c>
      <c r="L65" s="320" t="s">
        <v>31</v>
      </c>
      <c r="M65" s="319" t="s">
        <v>1642</v>
      </c>
      <c r="N65" s="319" t="s">
        <v>123</v>
      </c>
      <c r="O65" s="320" t="s">
        <v>701</v>
      </c>
      <c r="P65" s="306" t="s">
        <v>1643</v>
      </c>
      <c r="Q65" s="317" t="s">
        <v>20</v>
      </c>
      <c r="R65" s="330" t="s">
        <v>1365</v>
      </c>
      <c r="S65" s="317" t="s">
        <v>50</v>
      </c>
      <c r="T65" s="310"/>
      <c r="U65" s="310"/>
      <c r="V65" s="310"/>
      <c r="W65" s="304" t="s">
        <v>1644</v>
      </c>
      <c r="X65" s="311"/>
      <c r="Y65" s="312" t="n">
        <v>1</v>
      </c>
      <c r="Z65" s="301"/>
      <c r="AA65" s="333" t="s">
        <v>1291</v>
      </c>
      <c r="AB65" s="301" t="n">
        <v>1</v>
      </c>
      <c r="AC65" s="301" t="n">
        <v>1</v>
      </c>
      <c r="AD65" s="301" t="n">
        <v>1</v>
      </c>
      <c r="AE65" s="301" t="n">
        <v>1</v>
      </c>
      <c r="AF65" s="301"/>
    </row>
    <row r="66" customFormat="false" ht="95.95" hidden="false" customHeight="false" outlineLevel="0" collapsed="false">
      <c r="A66" s="314" t="n">
        <v>97</v>
      </c>
      <c r="B66" s="315"/>
      <c r="C66" s="310" t="s">
        <v>1645</v>
      </c>
      <c r="D66" s="310"/>
      <c r="E66" s="317" t="s">
        <v>688</v>
      </c>
      <c r="F66" s="317" t="s">
        <v>1646</v>
      </c>
      <c r="G66" s="317" t="s">
        <v>1647</v>
      </c>
      <c r="H66" s="317" t="s">
        <v>904</v>
      </c>
      <c r="I66" s="305" t="s">
        <v>1277</v>
      </c>
      <c r="J66" s="318" t="s">
        <v>828</v>
      </c>
      <c r="K66" s="357" t="s">
        <v>1278</v>
      </c>
      <c r="L66" s="320" t="s">
        <v>31</v>
      </c>
      <c r="M66" s="319" t="s">
        <v>922</v>
      </c>
      <c r="N66" s="319" t="s">
        <v>123</v>
      </c>
      <c r="O66" s="317" t="s">
        <v>923</v>
      </c>
      <c r="P66" s="306" t="s">
        <v>1281</v>
      </c>
      <c r="Q66" s="317" t="s">
        <v>20</v>
      </c>
      <c r="R66" s="330" t="s">
        <v>1365</v>
      </c>
      <c r="S66" s="317" t="s">
        <v>50</v>
      </c>
      <c r="T66" s="310"/>
      <c r="U66" s="310"/>
      <c r="V66" s="310"/>
      <c r="W66" s="304" t="s">
        <v>1648</v>
      </c>
      <c r="X66" s="340"/>
      <c r="Y66" s="312" t="n">
        <v>1</v>
      </c>
      <c r="Z66" s="301"/>
      <c r="AA66" s="324" t="s">
        <v>1444</v>
      </c>
      <c r="AB66" s="301" t="n">
        <v>1</v>
      </c>
      <c r="AC66" s="301" t="n">
        <v>1</v>
      </c>
      <c r="AD66" s="301" t="n">
        <v>1</v>
      </c>
      <c r="AE66" s="301" t="n">
        <v>1</v>
      </c>
      <c r="AF66" s="301"/>
    </row>
    <row r="67" customFormat="false" ht="95.95" hidden="false" customHeight="false" outlineLevel="0" collapsed="false">
      <c r="A67" s="314" t="n">
        <v>104</v>
      </c>
      <c r="B67" s="315"/>
      <c r="C67" s="315" t="s">
        <v>1649</v>
      </c>
      <c r="D67" s="315" t="n">
        <v>8</v>
      </c>
      <c r="E67" s="317" t="s">
        <v>925</v>
      </c>
      <c r="F67" s="317" t="s">
        <v>1650</v>
      </c>
      <c r="G67" s="317" t="s">
        <v>1651</v>
      </c>
      <c r="H67" s="317" t="s">
        <v>926</v>
      </c>
      <c r="I67" s="305" t="s">
        <v>1277</v>
      </c>
      <c r="J67" s="318" t="s">
        <v>828</v>
      </c>
      <c r="K67" s="357" t="s">
        <v>1278</v>
      </c>
      <c r="L67" s="320" t="s">
        <v>31</v>
      </c>
      <c r="M67" s="319" t="s">
        <v>927</v>
      </c>
      <c r="N67" s="319" t="s">
        <v>123</v>
      </c>
      <c r="O67" s="317" t="s">
        <v>928</v>
      </c>
      <c r="P67" s="306" t="s">
        <v>1281</v>
      </c>
      <c r="Q67" s="317" t="s">
        <v>20</v>
      </c>
      <c r="R67" s="330" t="s">
        <v>1365</v>
      </c>
      <c r="S67" s="317" t="s">
        <v>50</v>
      </c>
      <c r="T67" s="310"/>
      <c r="U67" s="310"/>
      <c r="V67" s="310"/>
      <c r="W67" s="375" t="s">
        <v>1652</v>
      </c>
      <c r="X67" s="340"/>
      <c r="Y67" s="312" t="n">
        <v>1</v>
      </c>
      <c r="Z67" s="301"/>
      <c r="AA67" s="324" t="s">
        <v>1444</v>
      </c>
      <c r="AB67" s="301" t="n">
        <v>1</v>
      </c>
      <c r="AC67" s="301" t="n">
        <v>1</v>
      </c>
      <c r="AD67" s="301" t="n">
        <v>1</v>
      </c>
      <c r="AE67" s="301" t="n">
        <v>1</v>
      </c>
      <c r="AF67" s="301"/>
    </row>
    <row r="68" customFormat="false" ht="190.45" hidden="false" customHeight="false" outlineLevel="0" collapsed="false">
      <c r="A68" s="302" t="n">
        <v>183</v>
      </c>
      <c r="B68" s="303"/>
      <c r="C68" s="303" t="s">
        <v>1653</v>
      </c>
      <c r="D68" s="303"/>
      <c r="E68" s="303" t="s">
        <v>1654</v>
      </c>
      <c r="F68" s="303" t="s">
        <v>1655</v>
      </c>
      <c r="G68" s="303" t="s">
        <v>1656</v>
      </c>
      <c r="H68" s="303" t="s">
        <v>1657</v>
      </c>
      <c r="I68" s="305" t="s">
        <v>1277</v>
      </c>
      <c r="J68" s="318" t="s">
        <v>828</v>
      </c>
      <c r="K68" s="304" t="s">
        <v>1278</v>
      </c>
      <c r="L68" s="304" t="s">
        <v>31</v>
      </c>
      <c r="M68" s="303" t="s">
        <v>1658</v>
      </c>
      <c r="N68" s="303" t="s">
        <v>123</v>
      </c>
      <c r="O68" s="303" t="s">
        <v>1659</v>
      </c>
      <c r="P68" s="331" t="s">
        <v>1298</v>
      </c>
      <c r="Q68" s="303" t="s">
        <v>42</v>
      </c>
      <c r="R68" s="326" t="s">
        <v>1365</v>
      </c>
      <c r="S68" s="303" t="s">
        <v>21</v>
      </c>
      <c r="T68" s="303"/>
      <c r="U68" s="303"/>
      <c r="V68" s="303"/>
      <c r="W68" s="303" t="s">
        <v>1660</v>
      </c>
      <c r="X68" s="311"/>
      <c r="Y68" s="312" t="n">
        <v>1</v>
      </c>
      <c r="Z68" s="301"/>
      <c r="AA68" s="327" t="n">
        <v>1</v>
      </c>
      <c r="AB68" s="301" t="n">
        <v>1</v>
      </c>
      <c r="AC68" s="301" t="n">
        <v>1</v>
      </c>
      <c r="AD68" s="301" t="n">
        <v>1</v>
      </c>
      <c r="AE68" s="301" t="n">
        <v>1</v>
      </c>
      <c r="AF68" s="301"/>
    </row>
    <row r="69" customFormat="false" ht="82.45" hidden="false" customHeight="false" outlineLevel="0" collapsed="false">
      <c r="A69" s="314" t="n">
        <v>49</v>
      </c>
      <c r="B69" s="315"/>
      <c r="C69" s="315" t="s">
        <v>1661</v>
      </c>
      <c r="D69" s="315" t="n">
        <v>28</v>
      </c>
      <c r="E69" s="317" t="s">
        <v>183</v>
      </c>
      <c r="F69" s="317" t="s">
        <v>1662</v>
      </c>
      <c r="G69" s="317" t="s">
        <v>1663</v>
      </c>
      <c r="H69" s="317" t="s">
        <v>865</v>
      </c>
      <c r="I69" s="305" t="s">
        <v>1277</v>
      </c>
      <c r="J69" s="318" t="s">
        <v>828</v>
      </c>
      <c r="K69" s="304" t="s">
        <v>822</v>
      </c>
      <c r="L69" s="319" t="s">
        <v>31</v>
      </c>
      <c r="M69" s="319" t="s">
        <v>866</v>
      </c>
      <c r="N69" s="319" t="s">
        <v>123</v>
      </c>
      <c r="O69" s="317" t="s">
        <v>167</v>
      </c>
      <c r="P69" s="305" t="s">
        <v>1345</v>
      </c>
      <c r="Q69" s="317" t="s">
        <v>20</v>
      </c>
      <c r="R69" s="330" t="s">
        <v>1414</v>
      </c>
      <c r="S69" s="317" t="s">
        <v>43</v>
      </c>
      <c r="T69" s="310"/>
      <c r="U69" s="310"/>
      <c r="V69" s="310"/>
      <c r="W69" s="376" t="s">
        <v>1664</v>
      </c>
      <c r="X69" s="340" t="s">
        <v>1665</v>
      </c>
      <c r="Y69" s="312" t="n">
        <v>0.5</v>
      </c>
      <c r="Z69" s="301"/>
      <c r="AA69" s="324" t="s">
        <v>1291</v>
      </c>
      <c r="AB69" s="301" t="n">
        <v>1</v>
      </c>
      <c r="AC69" s="301" t="n">
        <v>1</v>
      </c>
      <c r="AD69" s="301" t="n">
        <v>1</v>
      </c>
      <c r="AE69" s="301" t="n">
        <v>0.5</v>
      </c>
      <c r="AF69" s="301"/>
    </row>
    <row r="70" customFormat="false" ht="95.95" hidden="false" customHeight="false" outlineLevel="0" collapsed="false">
      <c r="A70" s="314" t="n">
        <v>53</v>
      </c>
      <c r="B70" s="315"/>
      <c r="C70" s="315" t="s">
        <v>1666</v>
      </c>
      <c r="D70" s="315" t="n">
        <v>4</v>
      </c>
      <c r="E70" s="317" t="s">
        <v>872</v>
      </c>
      <c r="F70" s="356" t="s">
        <v>1667</v>
      </c>
      <c r="G70" s="356" t="s">
        <v>1668</v>
      </c>
      <c r="H70" s="317" t="s">
        <v>628</v>
      </c>
      <c r="I70" s="305" t="s">
        <v>1277</v>
      </c>
      <c r="J70" s="318" t="s">
        <v>828</v>
      </c>
      <c r="K70" s="304" t="s">
        <v>1278</v>
      </c>
      <c r="L70" s="319" t="s">
        <v>31</v>
      </c>
      <c r="M70" s="319" t="s">
        <v>873</v>
      </c>
      <c r="N70" s="319" t="s">
        <v>123</v>
      </c>
      <c r="O70" s="317" t="s">
        <v>212</v>
      </c>
      <c r="P70" s="306" t="s">
        <v>1281</v>
      </c>
      <c r="Q70" s="341" t="s">
        <v>20</v>
      </c>
      <c r="R70" s="330" t="s">
        <v>1414</v>
      </c>
      <c r="S70" s="317" t="s">
        <v>871</v>
      </c>
      <c r="T70" s="310"/>
      <c r="U70" s="310"/>
      <c r="V70" s="310"/>
      <c r="W70" s="377" t="s">
        <v>1669</v>
      </c>
      <c r="X70" s="311"/>
      <c r="Y70" s="312" t="n">
        <v>1</v>
      </c>
      <c r="Z70" s="301"/>
      <c r="AA70" s="324" t="s">
        <v>1291</v>
      </c>
      <c r="AB70" s="301" t="n">
        <v>1</v>
      </c>
      <c r="AC70" s="301" t="n">
        <v>1</v>
      </c>
      <c r="AD70" s="301" t="n">
        <v>1</v>
      </c>
      <c r="AE70" s="301" t="n">
        <v>1</v>
      </c>
      <c r="AF70" s="301"/>
    </row>
    <row r="71" customFormat="false" ht="256.7" hidden="false" customHeight="false" outlineLevel="0" collapsed="false">
      <c r="A71" s="314" t="n">
        <v>56</v>
      </c>
      <c r="B71" s="315"/>
      <c r="C71" s="315" t="s">
        <v>1670</v>
      </c>
      <c r="D71" s="315" t="n">
        <v>20</v>
      </c>
      <c r="E71" s="317" t="s">
        <v>874</v>
      </c>
      <c r="F71" s="303" t="s">
        <v>1671</v>
      </c>
      <c r="G71" s="303" t="s">
        <v>1672</v>
      </c>
      <c r="H71" s="317" t="s">
        <v>876</v>
      </c>
      <c r="I71" s="322" t="s">
        <v>1425</v>
      </c>
      <c r="J71" s="318" t="s">
        <v>828</v>
      </c>
      <c r="K71" s="304" t="s">
        <v>822</v>
      </c>
      <c r="L71" s="320" t="s">
        <v>31</v>
      </c>
      <c r="M71" s="319" t="s">
        <v>1673</v>
      </c>
      <c r="N71" s="319" t="s">
        <v>123</v>
      </c>
      <c r="O71" s="317" t="s">
        <v>1674</v>
      </c>
      <c r="P71" s="306" t="s">
        <v>1643</v>
      </c>
      <c r="Q71" s="341" t="s">
        <v>20</v>
      </c>
      <c r="R71" s="330" t="s">
        <v>1414</v>
      </c>
      <c r="S71" s="317" t="s">
        <v>43</v>
      </c>
      <c r="T71" s="317" t="s">
        <v>225</v>
      </c>
      <c r="U71" s="310"/>
      <c r="V71" s="310"/>
      <c r="W71" s="303" t="s">
        <v>1675</v>
      </c>
      <c r="X71" s="311"/>
      <c r="Y71" s="312" t="n">
        <v>1</v>
      </c>
      <c r="Z71" s="301" t="n">
        <v>0</v>
      </c>
      <c r="AA71" s="324" t="s">
        <v>1444</v>
      </c>
      <c r="AB71" s="301" t="n">
        <v>0</v>
      </c>
      <c r="AC71" s="301" t="n">
        <v>0</v>
      </c>
      <c r="AD71" s="301" t="n">
        <v>0.5</v>
      </c>
      <c r="AE71" s="301" t="n">
        <v>0</v>
      </c>
      <c r="AF71" s="301"/>
    </row>
    <row r="72" customFormat="false" ht="162.65" hidden="false" customHeight="false" outlineLevel="0" collapsed="false">
      <c r="A72" s="314" t="n">
        <v>64</v>
      </c>
      <c r="B72" s="315"/>
      <c r="C72" s="315" t="s">
        <v>1676</v>
      </c>
      <c r="D72" s="315" t="n">
        <v>26</v>
      </c>
      <c r="E72" s="317" t="s">
        <v>252</v>
      </c>
      <c r="F72" s="319" t="s">
        <v>1677</v>
      </c>
      <c r="G72" s="319" t="s">
        <v>1678</v>
      </c>
      <c r="H72" s="317" t="s">
        <v>1679</v>
      </c>
      <c r="I72" s="305" t="s">
        <v>1277</v>
      </c>
      <c r="J72" s="318" t="s">
        <v>828</v>
      </c>
      <c r="K72" s="304" t="s">
        <v>822</v>
      </c>
      <c r="L72" s="320" t="s">
        <v>31</v>
      </c>
      <c r="M72" s="319" t="s">
        <v>1680</v>
      </c>
      <c r="N72" s="319" t="s">
        <v>123</v>
      </c>
      <c r="O72" s="317" t="s">
        <v>1681</v>
      </c>
      <c r="P72" s="306" t="s">
        <v>1643</v>
      </c>
      <c r="Q72" s="317" t="s">
        <v>20</v>
      </c>
      <c r="R72" s="330" t="s">
        <v>1414</v>
      </c>
      <c r="S72" s="317" t="s">
        <v>43</v>
      </c>
      <c r="T72" s="310"/>
      <c r="U72" s="310"/>
      <c r="V72" s="310"/>
      <c r="W72" s="378" t="s">
        <v>1682</v>
      </c>
      <c r="X72" s="311"/>
      <c r="Y72" s="312" t="n">
        <v>0.5</v>
      </c>
      <c r="Z72" s="301" t="n">
        <v>0</v>
      </c>
      <c r="AA72" s="324" t="s">
        <v>1444</v>
      </c>
      <c r="AB72" s="301" t="n">
        <v>0</v>
      </c>
      <c r="AC72" s="301" t="n">
        <v>0</v>
      </c>
      <c r="AD72" s="301" t="n">
        <v>0.5</v>
      </c>
      <c r="AE72" s="301" t="n">
        <v>0</v>
      </c>
      <c r="AF72" s="301"/>
    </row>
    <row r="73" customFormat="false" ht="122.95" hidden="false" customHeight="false" outlineLevel="0" collapsed="false">
      <c r="A73" s="314" t="n">
        <v>102</v>
      </c>
      <c r="B73" s="315"/>
      <c r="C73" s="315" t="s">
        <v>1683</v>
      </c>
      <c r="D73" s="315" t="n">
        <v>7</v>
      </c>
      <c r="E73" s="317" t="s">
        <v>913</v>
      </c>
      <c r="F73" s="319" t="s">
        <v>1684</v>
      </c>
      <c r="G73" s="319" t="s">
        <v>1685</v>
      </c>
      <c r="H73" s="317" t="s">
        <v>1686</v>
      </c>
      <c r="I73" s="305" t="s">
        <v>1277</v>
      </c>
      <c r="J73" s="318" t="s">
        <v>828</v>
      </c>
      <c r="K73" s="304" t="s">
        <v>1278</v>
      </c>
      <c r="L73" s="320" t="s">
        <v>31</v>
      </c>
      <c r="M73" s="319" t="s">
        <v>1687</v>
      </c>
      <c r="N73" s="319" t="s">
        <v>123</v>
      </c>
      <c r="O73" s="317" t="s">
        <v>708</v>
      </c>
      <c r="P73" s="306" t="s">
        <v>1643</v>
      </c>
      <c r="Q73" s="317" t="s">
        <v>20</v>
      </c>
      <c r="R73" s="330" t="s">
        <v>1414</v>
      </c>
      <c r="S73" s="317" t="s">
        <v>50</v>
      </c>
      <c r="T73" s="310"/>
      <c r="U73" s="310"/>
      <c r="V73" s="310"/>
      <c r="W73" s="303" t="s">
        <v>1688</v>
      </c>
      <c r="X73" s="311" t="s">
        <v>1689</v>
      </c>
      <c r="Y73" s="312" t="n">
        <v>1</v>
      </c>
      <c r="Z73" s="301"/>
      <c r="AA73" s="324" t="s">
        <v>1291</v>
      </c>
      <c r="AB73" s="301" t="n">
        <v>1</v>
      </c>
      <c r="AC73" s="301" t="n">
        <v>1</v>
      </c>
      <c r="AD73" s="301" t="n">
        <v>1</v>
      </c>
      <c r="AE73" s="301" t="n">
        <v>1</v>
      </c>
      <c r="AF73" s="301"/>
    </row>
    <row r="74" customFormat="false" ht="82.45" hidden="false" customHeight="false" outlineLevel="0" collapsed="false">
      <c r="A74" s="302" t="n">
        <v>166</v>
      </c>
      <c r="B74" s="303"/>
      <c r="C74" s="303" t="s">
        <v>1690</v>
      </c>
      <c r="D74" s="303"/>
      <c r="E74" s="304" t="s">
        <v>1691</v>
      </c>
      <c r="F74" s="304" t="s">
        <v>1692</v>
      </c>
      <c r="G74" s="304" t="s">
        <v>1693</v>
      </c>
      <c r="H74" s="304" t="s">
        <v>1694</v>
      </c>
      <c r="I74" s="305" t="s">
        <v>1277</v>
      </c>
      <c r="J74" s="306" t="s">
        <v>1344</v>
      </c>
      <c r="K74" s="304" t="s">
        <v>1278</v>
      </c>
      <c r="L74" s="307" t="s">
        <v>1279</v>
      </c>
      <c r="M74" s="304" t="s">
        <v>1695</v>
      </c>
      <c r="N74" s="304" t="s">
        <v>123</v>
      </c>
      <c r="O74" s="304" t="s">
        <v>365</v>
      </c>
      <c r="P74" s="322" t="s">
        <v>1696</v>
      </c>
      <c r="Q74" s="304" t="s">
        <v>20</v>
      </c>
      <c r="R74" s="308" t="s">
        <v>1414</v>
      </c>
      <c r="S74" s="304" t="s">
        <v>1036</v>
      </c>
      <c r="T74" s="309"/>
      <c r="U74" s="309"/>
      <c r="V74" s="309"/>
      <c r="W74" s="304" t="s">
        <v>1112</v>
      </c>
      <c r="X74" s="311"/>
      <c r="Y74" s="312" t="n">
        <v>0</v>
      </c>
      <c r="Z74" s="301"/>
      <c r="AA74" s="313" t="n">
        <v>0.5</v>
      </c>
      <c r="AB74" s="301" t="n">
        <v>1</v>
      </c>
      <c r="AC74" s="301" t="n">
        <v>0</v>
      </c>
      <c r="AD74" s="301" t="n">
        <v>1</v>
      </c>
      <c r="AE74" s="301" t="n">
        <v>0</v>
      </c>
      <c r="AF74" s="301"/>
    </row>
    <row r="75" customFormat="false" ht="914.15" hidden="false" customHeight="false" outlineLevel="0" collapsed="false">
      <c r="A75" s="314" t="n">
        <v>133</v>
      </c>
      <c r="B75" s="315"/>
      <c r="C75" s="315" t="s">
        <v>1697</v>
      </c>
      <c r="D75" s="315" t="n">
        <v>20014</v>
      </c>
      <c r="E75" s="317" t="s">
        <v>929</v>
      </c>
      <c r="F75" s="304" t="s">
        <v>1698</v>
      </c>
      <c r="G75" s="304" t="s">
        <v>1699</v>
      </c>
      <c r="H75" s="317" t="s">
        <v>931</v>
      </c>
      <c r="I75" s="322" t="s">
        <v>1425</v>
      </c>
      <c r="J75" s="318" t="s">
        <v>828</v>
      </c>
      <c r="K75" s="357" t="s">
        <v>1278</v>
      </c>
      <c r="L75" s="320" t="s">
        <v>31</v>
      </c>
      <c r="M75" s="319" t="s">
        <v>932</v>
      </c>
      <c r="N75" s="319" t="s">
        <v>933</v>
      </c>
      <c r="O75" s="317" t="s">
        <v>1700</v>
      </c>
      <c r="P75" s="379" t="s">
        <v>1701</v>
      </c>
      <c r="Q75" s="317" t="s">
        <v>20</v>
      </c>
      <c r="R75" s="330" t="s">
        <v>1414</v>
      </c>
      <c r="S75" s="317" t="s">
        <v>149</v>
      </c>
      <c r="T75" s="317" t="s">
        <v>470</v>
      </c>
      <c r="U75" s="310"/>
      <c r="V75" s="310"/>
      <c r="W75" s="303" t="s">
        <v>1702</v>
      </c>
      <c r="X75" s="311" t="s">
        <v>1703</v>
      </c>
      <c r="Y75" s="312" t="n">
        <v>1</v>
      </c>
      <c r="Z75" s="301"/>
      <c r="AA75" s="324" t="s">
        <v>1291</v>
      </c>
      <c r="AB75" s="301" t="n">
        <v>1</v>
      </c>
      <c r="AC75" s="301" t="n">
        <v>1</v>
      </c>
      <c r="AD75" s="301" t="n">
        <v>0</v>
      </c>
      <c r="AE75" s="301" t="n">
        <v>0</v>
      </c>
      <c r="AF75" s="301" t="n">
        <v>0</v>
      </c>
    </row>
    <row r="76" customFormat="false" ht="190.45" hidden="false" customHeight="false" outlineLevel="0" collapsed="false">
      <c r="A76" s="314" t="n">
        <v>124</v>
      </c>
      <c r="B76" s="315"/>
      <c r="C76" s="380" t="s">
        <v>1704</v>
      </c>
      <c r="D76" s="380" t="n">
        <v>20018</v>
      </c>
      <c r="E76" s="317" t="s">
        <v>944</v>
      </c>
      <c r="F76" s="304" t="s">
        <v>1705</v>
      </c>
      <c r="G76" s="304" t="s">
        <v>1706</v>
      </c>
      <c r="H76" s="317" t="s">
        <v>945</v>
      </c>
      <c r="I76" s="305" t="s">
        <v>1277</v>
      </c>
      <c r="J76" s="306" t="s">
        <v>1344</v>
      </c>
      <c r="K76" s="357" t="s">
        <v>1278</v>
      </c>
      <c r="L76" s="320" t="s">
        <v>31</v>
      </c>
      <c r="M76" s="319" t="s">
        <v>945</v>
      </c>
      <c r="N76" s="319" t="s">
        <v>416</v>
      </c>
      <c r="O76" s="317" t="s">
        <v>433</v>
      </c>
      <c r="P76" s="322" t="s">
        <v>1298</v>
      </c>
      <c r="Q76" s="317" t="s">
        <v>20</v>
      </c>
      <c r="R76" s="330" t="s">
        <v>1282</v>
      </c>
      <c r="S76" s="317" t="s">
        <v>43</v>
      </c>
      <c r="T76" s="310"/>
      <c r="U76" s="310"/>
      <c r="V76" s="310"/>
      <c r="W76" s="303" t="s">
        <v>1707</v>
      </c>
      <c r="X76" s="311"/>
      <c r="Y76" s="312" t="n">
        <v>1</v>
      </c>
      <c r="Z76" s="301"/>
      <c r="AA76" s="381"/>
      <c r="AB76" s="301" t="n">
        <v>1</v>
      </c>
      <c r="AC76" s="301" t="n">
        <v>1</v>
      </c>
      <c r="AD76" s="301" t="n">
        <v>1</v>
      </c>
      <c r="AE76" s="301" t="n">
        <v>1</v>
      </c>
      <c r="AF76" s="301" t="s">
        <v>1708</v>
      </c>
    </row>
    <row r="77" customFormat="false" ht="82.45" hidden="false" customHeight="false" outlineLevel="0" collapsed="false">
      <c r="A77" s="302" t="n">
        <v>160</v>
      </c>
      <c r="B77" s="303"/>
      <c r="C77" s="303" t="s">
        <v>1709</v>
      </c>
      <c r="D77" s="303"/>
      <c r="E77" s="304" t="s">
        <v>1075</v>
      </c>
      <c r="F77" s="304" t="s">
        <v>1710</v>
      </c>
      <c r="G77" s="304" t="s">
        <v>1711</v>
      </c>
      <c r="H77" s="304" t="s">
        <v>1077</v>
      </c>
      <c r="I77" s="305" t="s">
        <v>1277</v>
      </c>
      <c r="J77" s="306" t="s">
        <v>1344</v>
      </c>
      <c r="K77" s="304" t="s">
        <v>822</v>
      </c>
      <c r="L77" s="307" t="s">
        <v>1279</v>
      </c>
      <c r="M77" s="304" t="s">
        <v>1078</v>
      </c>
      <c r="N77" s="304" t="s">
        <v>416</v>
      </c>
      <c r="O77" s="304" t="s">
        <v>1079</v>
      </c>
      <c r="P77" s="306" t="s">
        <v>1281</v>
      </c>
      <c r="Q77" s="304" t="s">
        <v>20</v>
      </c>
      <c r="R77" s="308" t="s">
        <v>1282</v>
      </c>
      <c r="S77" s="304" t="s">
        <v>1036</v>
      </c>
      <c r="T77" s="309"/>
      <c r="U77" s="309"/>
      <c r="V77" s="309"/>
      <c r="W77" s="304" t="s">
        <v>1080</v>
      </c>
      <c r="X77" s="311"/>
      <c r="Y77" s="312" t="n">
        <v>1</v>
      </c>
      <c r="Z77" s="301"/>
      <c r="AA77" s="313" t="n">
        <v>0.5</v>
      </c>
      <c r="AB77" s="301" t="n">
        <v>1</v>
      </c>
      <c r="AC77" s="301" t="n">
        <v>1</v>
      </c>
      <c r="AD77" s="301" t="n">
        <v>1</v>
      </c>
      <c r="AE77" s="301" t="n">
        <v>0.5</v>
      </c>
      <c r="AF77" s="301"/>
    </row>
    <row r="78" customFormat="false" ht="95.95" hidden="false" customHeight="false" outlineLevel="0" collapsed="false">
      <c r="A78" s="302" t="n">
        <v>161</v>
      </c>
      <c r="B78" s="303"/>
      <c r="C78" s="303" t="s">
        <v>1712</v>
      </c>
      <c r="D78" s="303"/>
      <c r="E78" s="304" t="s">
        <v>1081</v>
      </c>
      <c r="F78" s="304" t="s">
        <v>1713</v>
      </c>
      <c r="G78" s="304" t="s">
        <v>1714</v>
      </c>
      <c r="H78" s="304" t="s">
        <v>1083</v>
      </c>
      <c r="I78" s="305" t="s">
        <v>1277</v>
      </c>
      <c r="J78" s="306" t="s">
        <v>1344</v>
      </c>
      <c r="K78" s="304" t="s">
        <v>822</v>
      </c>
      <c r="L78" s="307" t="s">
        <v>1279</v>
      </c>
      <c r="M78" s="304" t="s">
        <v>1084</v>
      </c>
      <c r="N78" s="304" t="s">
        <v>416</v>
      </c>
      <c r="O78" s="304" t="s">
        <v>1085</v>
      </c>
      <c r="P78" s="306" t="s">
        <v>1281</v>
      </c>
      <c r="Q78" s="304" t="s">
        <v>20</v>
      </c>
      <c r="R78" s="308" t="s">
        <v>1282</v>
      </c>
      <c r="S78" s="304" t="s">
        <v>1036</v>
      </c>
      <c r="T78" s="309"/>
      <c r="U78" s="309"/>
      <c r="V78" s="309"/>
      <c r="W78" s="304" t="s">
        <v>1086</v>
      </c>
      <c r="X78" s="311"/>
      <c r="Y78" s="312" t="n">
        <v>1</v>
      </c>
      <c r="Z78" s="301"/>
      <c r="AA78" s="313" t="n">
        <v>0.5</v>
      </c>
      <c r="AB78" s="301" t="n">
        <v>1</v>
      </c>
      <c r="AC78" s="301" t="n">
        <v>1</v>
      </c>
      <c r="AD78" s="301" t="n">
        <v>1</v>
      </c>
      <c r="AE78" s="301" t="n">
        <v>1</v>
      </c>
      <c r="AF78" s="301"/>
    </row>
    <row r="79" customFormat="false" ht="82.45" hidden="false" customHeight="false" outlineLevel="0" collapsed="false">
      <c r="A79" s="302" t="n">
        <v>162</v>
      </c>
      <c r="B79" s="303"/>
      <c r="C79" s="303" t="s">
        <v>1715</v>
      </c>
      <c r="D79" s="303"/>
      <c r="E79" s="304" t="s">
        <v>1087</v>
      </c>
      <c r="F79" s="304" t="s">
        <v>1716</v>
      </c>
      <c r="G79" s="304" t="s">
        <v>1717</v>
      </c>
      <c r="H79" s="304" t="s">
        <v>1089</v>
      </c>
      <c r="I79" s="305" t="s">
        <v>1277</v>
      </c>
      <c r="J79" s="306" t="s">
        <v>1344</v>
      </c>
      <c r="K79" s="304" t="s">
        <v>822</v>
      </c>
      <c r="L79" s="307" t="s">
        <v>1279</v>
      </c>
      <c r="M79" s="304" t="s">
        <v>1090</v>
      </c>
      <c r="N79" s="304" t="s">
        <v>416</v>
      </c>
      <c r="O79" s="304" t="s">
        <v>1091</v>
      </c>
      <c r="P79" s="306" t="s">
        <v>1281</v>
      </c>
      <c r="Q79" s="304" t="s">
        <v>20</v>
      </c>
      <c r="R79" s="308" t="s">
        <v>1282</v>
      </c>
      <c r="S79" s="304" t="s">
        <v>1036</v>
      </c>
      <c r="T79" s="309"/>
      <c r="U79" s="309"/>
      <c r="V79" s="309"/>
      <c r="W79" s="304" t="s">
        <v>1092</v>
      </c>
      <c r="X79" s="311"/>
      <c r="Y79" s="312" t="n">
        <v>1</v>
      </c>
      <c r="Z79" s="301"/>
      <c r="AA79" s="313" t="n">
        <v>0.5</v>
      </c>
      <c r="AB79" s="301" t="n">
        <v>1</v>
      </c>
      <c r="AC79" s="301" t="n">
        <v>1</v>
      </c>
      <c r="AD79" s="301" t="n">
        <v>1</v>
      </c>
      <c r="AE79" s="301" t="n">
        <v>1</v>
      </c>
      <c r="AF79" s="301"/>
    </row>
    <row r="80" customFormat="false" ht="95.95" hidden="false" customHeight="false" outlineLevel="0" collapsed="false">
      <c r="A80" s="302" t="n">
        <v>163</v>
      </c>
      <c r="B80" s="303"/>
      <c r="C80" s="303" t="s">
        <v>1718</v>
      </c>
      <c r="D80" s="303"/>
      <c r="E80" s="304" t="s">
        <v>1093</v>
      </c>
      <c r="F80" s="304" t="s">
        <v>1719</v>
      </c>
      <c r="G80" s="304" t="s">
        <v>1720</v>
      </c>
      <c r="H80" s="304" t="s">
        <v>1095</v>
      </c>
      <c r="I80" s="305" t="s">
        <v>1277</v>
      </c>
      <c r="J80" s="306" t="s">
        <v>1344</v>
      </c>
      <c r="K80" s="304" t="s">
        <v>822</v>
      </c>
      <c r="L80" s="307" t="s">
        <v>1279</v>
      </c>
      <c r="M80" s="304" t="s">
        <v>1096</v>
      </c>
      <c r="N80" s="304" t="s">
        <v>416</v>
      </c>
      <c r="O80" s="304" t="s">
        <v>1097</v>
      </c>
      <c r="P80" s="306" t="s">
        <v>1281</v>
      </c>
      <c r="Q80" s="304" t="s">
        <v>20</v>
      </c>
      <c r="R80" s="308" t="s">
        <v>1282</v>
      </c>
      <c r="S80" s="304" t="s">
        <v>1036</v>
      </c>
      <c r="T80" s="309"/>
      <c r="U80" s="309"/>
      <c r="V80" s="309"/>
      <c r="W80" s="304" t="s">
        <v>1098</v>
      </c>
      <c r="X80" s="311"/>
      <c r="Y80" s="312" t="n">
        <v>1</v>
      </c>
      <c r="Z80" s="301"/>
      <c r="AA80" s="313" t="n">
        <v>0.5</v>
      </c>
      <c r="AB80" s="301" t="n">
        <v>1</v>
      </c>
      <c r="AC80" s="301" t="n">
        <v>1</v>
      </c>
      <c r="AD80" s="301" t="n">
        <v>1</v>
      </c>
      <c r="AE80" s="301" t="n">
        <v>1</v>
      </c>
      <c r="AF80" s="301"/>
    </row>
    <row r="81" customFormat="false" ht="122.95" hidden="false" customHeight="false" outlineLevel="0" collapsed="false">
      <c r="A81" s="302" t="n">
        <v>170</v>
      </c>
      <c r="B81" s="303"/>
      <c r="C81" s="303" t="s">
        <v>1721</v>
      </c>
      <c r="D81" s="303"/>
      <c r="E81" s="304" t="s">
        <v>1131</v>
      </c>
      <c r="F81" s="304" t="s">
        <v>1722</v>
      </c>
      <c r="G81" s="304" t="s">
        <v>1723</v>
      </c>
      <c r="H81" s="304" t="s">
        <v>1133</v>
      </c>
      <c r="I81" s="305" t="s">
        <v>1277</v>
      </c>
      <c r="J81" s="306" t="s">
        <v>1344</v>
      </c>
      <c r="K81" s="304" t="s">
        <v>822</v>
      </c>
      <c r="L81" s="307" t="s">
        <v>1279</v>
      </c>
      <c r="M81" s="304" t="s">
        <v>1134</v>
      </c>
      <c r="N81" s="304" t="s">
        <v>416</v>
      </c>
      <c r="O81" s="304" t="s">
        <v>429</v>
      </c>
      <c r="P81" s="306" t="s">
        <v>1281</v>
      </c>
      <c r="Q81" s="304" t="s">
        <v>20</v>
      </c>
      <c r="R81" s="308" t="s">
        <v>1282</v>
      </c>
      <c r="S81" s="304" t="s">
        <v>1036</v>
      </c>
      <c r="T81" s="309"/>
      <c r="U81" s="309"/>
      <c r="V81" s="309"/>
      <c r="W81" s="304" t="s">
        <v>1724</v>
      </c>
      <c r="X81" s="311"/>
      <c r="Y81" s="312" t="n">
        <v>1</v>
      </c>
      <c r="Z81" s="301"/>
      <c r="AA81" s="313" t="n">
        <v>0.5</v>
      </c>
      <c r="AB81" s="301" t="n">
        <v>1</v>
      </c>
      <c r="AC81" s="301" t="n">
        <v>1</v>
      </c>
      <c r="AD81" s="301" t="n">
        <v>1</v>
      </c>
      <c r="AE81" s="301" t="n">
        <v>0.5</v>
      </c>
      <c r="AF81" s="301"/>
    </row>
    <row r="82" customFormat="false" ht="338.95" hidden="false" customHeight="false" outlineLevel="0" collapsed="false">
      <c r="A82" s="314" t="n">
        <v>123</v>
      </c>
      <c r="B82" s="315"/>
      <c r="C82" s="380" t="s">
        <v>1725</v>
      </c>
      <c r="D82" s="380" t="n">
        <v>20017</v>
      </c>
      <c r="E82" s="321" t="s">
        <v>940</v>
      </c>
      <c r="F82" s="304" t="s">
        <v>1726</v>
      </c>
      <c r="G82" s="304" t="s">
        <v>1727</v>
      </c>
      <c r="H82" s="317" t="s">
        <v>1728</v>
      </c>
      <c r="I82" s="305" t="s">
        <v>1277</v>
      </c>
      <c r="J82" s="306" t="s">
        <v>1344</v>
      </c>
      <c r="K82" s="357" t="s">
        <v>822</v>
      </c>
      <c r="L82" s="320" t="s">
        <v>31</v>
      </c>
      <c r="M82" s="319" t="s">
        <v>942</v>
      </c>
      <c r="N82" s="319" t="s">
        <v>416</v>
      </c>
      <c r="O82" s="317" t="s">
        <v>433</v>
      </c>
      <c r="P82" s="306" t="s">
        <v>1281</v>
      </c>
      <c r="Q82" s="317" t="s">
        <v>20</v>
      </c>
      <c r="R82" s="330" t="s">
        <v>1365</v>
      </c>
      <c r="S82" s="317" t="s">
        <v>43</v>
      </c>
      <c r="T82" s="310"/>
      <c r="U82" s="310"/>
      <c r="V82" s="310"/>
      <c r="W82" s="303" t="s">
        <v>1729</v>
      </c>
      <c r="X82" s="311"/>
      <c r="Y82" s="312" t="n">
        <v>1</v>
      </c>
      <c r="Z82" s="301" t="n">
        <v>1</v>
      </c>
      <c r="AA82" s="324" t="s">
        <v>1444</v>
      </c>
      <c r="AB82" s="301" t="n">
        <v>1</v>
      </c>
      <c r="AC82" s="301" t="n">
        <v>1</v>
      </c>
      <c r="AD82" s="301" t="n">
        <v>1</v>
      </c>
      <c r="AE82" s="301" t="n">
        <v>1</v>
      </c>
      <c r="AF82" s="301"/>
    </row>
    <row r="83" customFormat="false" ht="311.95" hidden="false" customHeight="false" outlineLevel="0" collapsed="false">
      <c r="A83" s="314" t="n">
        <v>125</v>
      </c>
      <c r="B83" s="315"/>
      <c r="C83" s="315" t="s">
        <v>1730</v>
      </c>
      <c r="D83" s="315" t="n">
        <v>20016</v>
      </c>
      <c r="E83" s="317" t="s">
        <v>441</v>
      </c>
      <c r="F83" s="304" t="s">
        <v>1731</v>
      </c>
      <c r="G83" s="304" t="s">
        <v>1732</v>
      </c>
      <c r="H83" s="317" t="s">
        <v>738</v>
      </c>
      <c r="I83" s="305" t="s">
        <v>1277</v>
      </c>
      <c r="J83" s="306" t="s">
        <v>1344</v>
      </c>
      <c r="K83" s="357" t="s">
        <v>1278</v>
      </c>
      <c r="L83" s="320" t="s">
        <v>31</v>
      </c>
      <c r="M83" s="319" t="s">
        <v>1733</v>
      </c>
      <c r="N83" s="319" t="s">
        <v>416</v>
      </c>
      <c r="O83" s="317" t="s">
        <v>443</v>
      </c>
      <c r="P83" s="306" t="s">
        <v>1281</v>
      </c>
      <c r="Q83" s="317" t="s">
        <v>20</v>
      </c>
      <c r="R83" s="330" t="s">
        <v>1365</v>
      </c>
      <c r="S83" s="317" t="s">
        <v>43</v>
      </c>
      <c r="T83" s="310"/>
      <c r="U83" s="310"/>
      <c r="V83" s="310"/>
      <c r="W83" s="357" t="s">
        <v>1734</v>
      </c>
      <c r="X83" s="340" t="s">
        <v>1735</v>
      </c>
      <c r="Y83" s="312" t="n">
        <v>1</v>
      </c>
      <c r="Z83" s="301"/>
      <c r="AA83" s="324" t="s">
        <v>1291</v>
      </c>
      <c r="AB83" s="301" t="n">
        <v>0</v>
      </c>
      <c r="AC83" s="301" t="n">
        <v>1</v>
      </c>
      <c r="AD83" s="301" t="n">
        <v>1</v>
      </c>
      <c r="AE83" s="301" t="n">
        <v>0.5</v>
      </c>
      <c r="AF83" s="301" t="s">
        <v>1736</v>
      </c>
    </row>
    <row r="84" customFormat="false" ht="122.95" hidden="false" customHeight="false" outlineLevel="0" collapsed="false">
      <c r="A84" s="302" t="n">
        <v>151</v>
      </c>
      <c r="B84" s="303"/>
      <c r="C84" s="303" t="s">
        <v>1737</v>
      </c>
      <c r="D84" s="303"/>
      <c r="E84" s="304" t="s">
        <v>1738</v>
      </c>
      <c r="F84" s="304" t="s">
        <v>1739</v>
      </c>
      <c r="G84" s="304" t="s">
        <v>1740</v>
      </c>
      <c r="H84" s="304" t="s">
        <v>1741</v>
      </c>
      <c r="I84" s="305" t="s">
        <v>1277</v>
      </c>
      <c r="J84" s="306" t="s">
        <v>1344</v>
      </c>
      <c r="K84" s="335" t="s">
        <v>1278</v>
      </c>
      <c r="L84" s="304" t="s">
        <v>31</v>
      </c>
      <c r="M84" s="304" t="s">
        <v>1742</v>
      </c>
      <c r="N84" s="304" t="s">
        <v>416</v>
      </c>
      <c r="O84" s="304" t="s">
        <v>1035</v>
      </c>
      <c r="P84" s="306" t="s">
        <v>1281</v>
      </c>
      <c r="Q84" s="304" t="s">
        <v>20</v>
      </c>
      <c r="R84" s="308" t="s">
        <v>1365</v>
      </c>
      <c r="S84" s="304" t="s">
        <v>1036</v>
      </c>
      <c r="T84" s="303"/>
      <c r="U84" s="303"/>
      <c r="V84" s="303"/>
      <c r="W84" s="303" t="s">
        <v>1743</v>
      </c>
      <c r="X84" s="311"/>
      <c r="Y84" s="312" t="n">
        <v>0</v>
      </c>
      <c r="Z84" s="301" t="n">
        <v>0</v>
      </c>
      <c r="AA84" s="313" t="s">
        <v>1744</v>
      </c>
      <c r="AB84" s="301" t="n">
        <v>1</v>
      </c>
      <c r="AC84" s="301" t="n">
        <v>1</v>
      </c>
      <c r="AD84" s="301" t="n">
        <v>1</v>
      </c>
      <c r="AE84" s="301" t="n">
        <v>0</v>
      </c>
      <c r="AF84" s="301" t="s">
        <v>1745</v>
      </c>
    </row>
    <row r="85" customFormat="false" ht="149.95" hidden="false" customHeight="false" outlineLevel="0" collapsed="false">
      <c r="A85" s="302" t="n">
        <v>169</v>
      </c>
      <c r="B85" s="303"/>
      <c r="C85" s="303" t="s">
        <v>1746</v>
      </c>
      <c r="D85" s="303"/>
      <c r="E85" s="304" t="s">
        <v>1126</v>
      </c>
      <c r="F85" s="304" t="s">
        <v>1747</v>
      </c>
      <c r="G85" s="304" t="s">
        <v>1748</v>
      </c>
      <c r="H85" s="304" t="s">
        <v>1128</v>
      </c>
      <c r="I85" s="305" t="s">
        <v>1277</v>
      </c>
      <c r="J85" s="306" t="s">
        <v>1344</v>
      </c>
      <c r="K85" s="304" t="s">
        <v>822</v>
      </c>
      <c r="L85" s="304" t="s">
        <v>31</v>
      </c>
      <c r="M85" s="304" t="s">
        <v>1129</v>
      </c>
      <c r="N85" s="304" t="s">
        <v>416</v>
      </c>
      <c r="O85" s="304" t="s">
        <v>429</v>
      </c>
      <c r="P85" s="306" t="s">
        <v>1281</v>
      </c>
      <c r="Q85" s="304" t="s">
        <v>20</v>
      </c>
      <c r="R85" s="308" t="s">
        <v>1365</v>
      </c>
      <c r="S85" s="304" t="s">
        <v>1036</v>
      </c>
      <c r="T85" s="309"/>
      <c r="U85" s="309"/>
      <c r="V85" s="309"/>
      <c r="W85" s="304" t="s">
        <v>1749</v>
      </c>
      <c r="X85" s="311"/>
      <c r="Y85" s="312" t="n">
        <v>1</v>
      </c>
      <c r="Z85" s="301"/>
      <c r="AA85" s="313" t="n">
        <v>0.5</v>
      </c>
      <c r="AB85" s="301" t="n">
        <v>1</v>
      </c>
      <c r="AC85" s="301" t="n">
        <v>1</v>
      </c>
      <c r="AD85" s="301" t="n">
        <v>1</v>
      </c>
      <c r="AE85" s="301" t="n">
        <v>0.5</v>
      </c>
      <c r="AF85" s="301"/>
    </row>
    <row r="86" customFormat="false" ht="122.95" hidden="false" customHeight="false" outlineLevel="0" collapsed="false">
      <c r="A86" s="302" t="n">
        <v>177</v>
      </c>
      <c r="B86" s="303"/>
      <c r="C86" s="303" t="s">
        <v>1750</v>
      </c>
      <c r="D86" s="303"/>
      <c r="E86" s="304" t="s">
        <v>1168</v>
      </c>
      <c r="F86" s="304" t="s">
        <v>1751</v>
      </c>
      <c r="G86" s="304" t="s">
        <v>1752</v>
      </c>
      <c r="H86" s="304" t="s">
        <v>1171</v>
      </c>
      <c r="I86" s="305" t="s">
        <v>1277</v>
      </c>
      <c r="J86" s="306" t="s">
        <v>1344</v>
      </c>
      <c r="K86" s="382" t="s">
        <v>1278</v>
      </c>
      <c r="L86" s="304" t="s">
        <v>31</v>
      </c>
      <c r="M86" s="304" t="s">
        <v>1170</v>
      </c>
      <c r="N86" s="304" t="s">
        <v>416</v>
      </c>
      <c r="O86" s="304" t="s">
        <v>1035</v>
      </c>
      <c r="P86" s="331" t="s">
        <v>1298</v>
      </c>
      <c r="Q86" s="353" t="s">
        <v>20</v>
      </c>
      <c r="R86" s="308" t="s">
        <v>1365</v>
      </c>
      <c r="S86" s="304" t="s">
        <v>1036</v>
      </c>
      <c r="T86" s="309"/>
      <c r="U86" s="309"/>
      <c r="V86" s="309"/>
      <c r="W86" s="304" t="s">
        <v>1753</v>
      </c>
      <c r="X86" s="311"/>
      <c r="Y86" s="312" t="n">
        <v>1</v>
      </c>
      <c r="Z86" s="301"/>
      <c r="AA86" s="313" t="n">
        <v>1</v>
      </c>
      <c r="AB86" s="301" t="n">
        <v>1</v>
      </c>
      <c r="AC86" s="301" t="n">
        <v>1</v>
      </c>
      <c r="AD86" s="301" t="n">
        <v>1</v>
      </c>
      <c r="AE86" s="301" t="n">
        <v>1</v>
      </c>
      <c r="AF86" s="301"/>
    </row>
    <row r="87" customFormat="false" ht="82.45" hidden="false" customHeight="false" outlineLevel="0" collapsed="false">
      <c r="A87" s="302" t="n">
        <v>179</v>
      </c>
      <c r="B87" s="303"/>
      <c r="C87" s="303" t="s">
        <v>1754</v>
      </c>
      <c r="D87" s="303"/>
      <c r="E87" s="304" t="s">
        <v>1178</v>
      </c>
      <c r="F87" s="304" t="s">
        <v>1755</v>
      </c>
      <c r="G87" s="304" t="s">
        <v>1756</v>
      </c>
      <c r="H87" s="304" t="s">
        <v>1180</v>
      </c>
      <c r="I87" s="305" t="s">
        <v>1277</v>
      </c>
      <c r="J87" s="306" t="s">
        <v>1344</v>
      </c>
      <c r="K87" s="382" t="s">
        <v>1278</v>
      </c>
      <c r="L87" s="304" t="s">
        <v>31</v>
      </c>
      <c r="M87" s="304" t="s">
        <v>1181</v>
      </c>
      <c r="N87" s="304" t="s">
        <v>416</v>
      </c>
      <c r="O87" s="304" t="s">
        <v>1182</v>
      </c>
      <c r="P87" s="306" t="s">
        <v>1281</v>
      </c>
      <c r="Q87" s="304" t="s">
        <v>20</v>
      </c>
      <c r="R87" s="308" t="s">
        <v>1365</v>
      </c>
      <c r="S87" s="304" t="s">
        <v>826</v>
      </c>
      <c r="T87" s="303"/>
      <c r="U87" s="303"/>
      <c r="V87" s="303"/>
      <c r="W87" s="383" t="s">
        <v>1757</v>
      </c>
      <c r="X87" s="311"/>
      <c r="Y87" s="312" t="n">
        <v>1</v>
      </c>
      <c r="Z87" s="301" t="n">
        <v>1</v>
      </c>
      <c r="AA87" s="313" t="n">
        <v>0.5</v>
      </c>
      <c r="AB87" s="301" t="n">
        <v>1</v>
      </c>
      <c r="AC87" s="301" t="n">
        <v>1</v>
      </c>
      <c r="AD87" s="301" t="n">
        <v>1</v>
      </c>
      <c r="AE87" s="301" t="n">
        <v>1</v>
      </c>
      <c r="AF87" s="301"/>
    </row>
    <row r="88" customFormat="false" ht="149.95" hidden="false" customHeight="false" outlineLevel="0" collapsed="false">
      <c r="A88" s="314" t="n">
        <v>120</v>
      </c>
      <c r="B88" s="315"/>
      <c r="C88" s="315" t="s">
        <v>1758</v>
      </c>
      <c r="D88" s="315" t="n">
        <v>20010</v>
      </c>
      <c r="E88" s="317" t="s">
        <v>1759</v>
      </c>
      <c r="F88" s="304" t="s">
        <v>1760</v>
      </c>
      <c r="G88" s="304" t="s">
        <v>1761</v>
      </c>
      <c r="H88" s="317" t="s">
        <v>1762</v>
      </c>
      <c r="I88" s="305" t="s">
        <v>1277</v>
      </c>
      <c r="J88" s="306" t="s">
        <v>1344</v>
      </c>
      <c r="K88" s="384" t="s">
        <v>1278</v>
      </c>
      <c r="L88" s="320" t="s">
        <v>31</v>
      </c>
      <c r="M88" s="319" t="s">
        <v>1763</v>
      </c>
      <c r="N88" s="319" t="s">
        <v>416</v>
      </c>
      <c r="O88" s="317" t="s">
        <v>429</v>
      </c>
      <c r="P88" s="306" t="s">
        <v>1764</v>
      </c>
      <c r="Q88" s="319" t="s">
        <v>20</v>
      </c>
      <c r="R88" s="330" t="s">
        <v>1765</v>
      </c>
      <c r="S88" s="317" t="s">
        <v>149</v>
      </c>
      <c r="T88" s="310"/>
      <c r="U88" s="310"/>
      <c r="V88" s="310"/>
      <c r="W88" s="304" t="s">
        <v>1766</v>
      </c>
      <c r="X88" s="311"/>
      <c r="Y88" s="312" t="n">
        <v>1</v>
      </c>
      <c r="Z88" s="301"/>
      <c r="AA88" s="324" t="s">
        <v>1444</v>
      </c>
      <c r="AB88" s="301" t="n">
        <v>0</v>
      </c>
      <c r="AC88" s="301" t="n">
        <v>0</v>
      </c>
      <c r="AD88" s="301" t="n">
        <v>0</v>
      </c>
      <c r="AE88" s="301" t="n">
        <v>1</v>
      </c>
      <c r="AF88" s="301"/>
    </row>
    <row r="89" customFormat="false" ht="176.95" hidden="false" customHeight="false" outlineLevel="0" collapsed="false">
      <c r="A89" s="385" t="s">
        <v>1767</v>
      </c>
      <c r="B89" s="386"/>
      <c r="C89" s="387" t="s">
        <v>1768</v>
      </c>
      <c r="D89" s="387"/>
      <c r="E89" s="388" t="s">
        <v>1769</v>
      </c>
      <c r="F89" s="389" t="s">
        <v>1770</v>
      </c>
      <c r="G89" s="390" t="s">
        <v>1770</v>
      </c>
      <c r="H89" s="388" t="s">
        <v>1771</v>
      </c>
      <c r="I89" s="391" t="s">
        <v>1277</v>
      </c>
      <c r="J89" s="391" t="s">
        <v>1344</v>
      </c>
      <c r="K89" s="391" t="s">
        <v>1278</v>
      </c>
      <c r="L89" s="388" t="s">
        <v>1279</v>
      </c>
      <c r="M89" s="388" t="s">
        <v>1772</v>
      </c>
      <c r="N89" s="388" t="s">
        <v>451</v>
      </c>
      <c r="O89" s="388" t="s">
        <v>32</v>
      </c>
      <c r="P89" s="391" t="s">
        <v>1281</v>
      </c>
      <c r="Q89" s="387" t="s">
        <v>20</v>
      </c>
      <c r="R89" s="392" t="s">
        <v>1282</v>
      </c>
      <c r="S89" s="388" t="s">
        <v>1594</v>
      </c>
      <c r="T89" s="310"/>
      <c r="U89" s="310" t="s">
        <v>1327</v>
      </c>
      <c r="V89" s="310" t="s">
        <v>1773</v>
      </c>
      <c r="W89" s="393" t="s">
        <v>1774</v>
      </c>
      <c r="X89" s="311"/>
      <c r="Y89" s="312" t="n">
        <v>1</v>
      </c>
      <c r="Z89" s="301"/>
      <c r="AA89" s="394"/>
      <c r="AB89" s="301" t="n">
        <v>0</v>
      </c>
      <c r="AC89" s="301" t="n">
        <v>0</v>
      </c>
      <c r="AD89" s="301" t="n">
        <v>1</v>
      </c>
      <c r="AE89" s="301" t="n">
        <v>0.5</v>
      </c>
      <c r="AF89" s="301"/>
    </row>
    <row r="90" customFormat="false" ht="122.95" hidden="false" customHeight="false" outlineLevel="0" collapsed="false">
      <c r="A90" s="314" t="n">
        <v>131</v>
      </c>
      <c r="B90" s="315"/>
      <c r="C90" s="315" t="s">
        <v>1775</v>
      </c>
      <c r="D90" s="315" t="n">
        <v>20009</v>
      </c>
      <c r="E90" s="317" t="s">
        <v>953</v>
      </c>
      <c r="F90" s="304" t="s">
        <v>1776</v>
      </c>
      <c r="G90" s="304" t="s">
        <v>1777</v>
      </c>
      <c r="H90" s="317" t="s">
        <v>1778</v>
      </c>
      <c r="I90" s="305" t="s">
        <v>1277</v>
      </c>
      <c r="J90" s="306" t="s">
        <v>1344</v>
      </c>
      <c r="K90" s="357" t="s">
        <v>1278</v>
      </c>
      <c r="L90" s="320" t="s">
        <v>31</v>
      </c>
      <c r="M90" s="319" t="s">
        <v>1779</v>
      </c>
      <c r="N90" s="319" t="s">
        <v>451</v>
      </c>
      <c r="O90" s="317" t="s">
        <v>462</v>
      </c>
      <c r="P90" s="305" t="s">
        <v>1345</v>
      </c>
      <c r="Q90" s="317" t="s">
        <v>20</v>
      </c>
      <c r="R90" s="330" t="s">
        <v>1282</v>
      </c>
      <c r="S90" s="317" t="s">
        <v>43</v>
      </c>
      <c r="T90" s="310"/>
      <c r="U90" s="310"/>
      <c r="V90" s="310"/>
      <c r="W90" s="303" t="s">
        <v>1780</v>
      </c>
      <c r="X90" s="311"/>
      <c r="Y90" s="312" t="n">
        <v>1</v>
      </c>
      <c r="Z90" s="301" t="n">
        <v>1</v>
      </c>
      <c r="AA90" s="324" t="s">
        <v>1291</v>
      </c>
      <c r="AB90" s="301" t="n">
        <v>1</v>
      </c>
      <c r="AC90" s="301" t="n">
        <v>1</v>
      </c>
      <c r="AD90" s="301" t="n">
        <v>1</v>
      </c>
      <c r="AE90" s="301" t="n">
        <v>0</v>
      </c>
      <c r="AF90" s="301" t="n">
        <v>0</v>
      </c>
    </row>
    <row r="91" customFormat="false" ht="82.45" hidden="false" customHeight="false" outlineLevel="0" collapsed="false">
      <c r="A91" s="302" t="n">
        <v>164</v>
      </c>
      <c r="B91" s="303"/>
      <c r="C91" s="303" t="s">
        <v>1781</v>
      </c>
      <c r="D91" s="303"/>
      <c r="E91" s="304" t="s">
        <v>1099</v>
      </c>
      <c r="F91" s="304" t="s">
        <v>1782</v>
      </c>
      <c r="G91" s="304" t="s">
        <v>1783</v>
      </c>
      <c r="H91" s="304" t="s">
        <v>1101</v>
      </c>
      <c r="I91" s="305" t="s">
        <v>1277</v>
      </c>
      <c r="J91" s="306" t="s">
        <v>1344</v>
      </c>
      <c r="K91" s="304" t="s">
        <v>822</v>
      </c>
      <c r="L91" s="307" t="s">
        <v>1279</v>
      </c>
      <c r="M91" s="304" t="s">
        <v>1102</v>
      </c>
      <c r="N91" s="319" t="s">
        <v>451</v>
      </c>
      <c r="O91" s="304" t="s">
        <v>452</v>
      </c>
      <c r="P91" s="306" t="s">
        <v>1281</v>
      </c>
      <c r="Q91" s="304" t="s">
        <v>20</v>
      </c>
      <c r="R91" s="308" t="s">
        <v>1282</v>
      </c>
      <c r="S91" s="304" t="s">
        <v>1036</v>
      </c>
      <c r="T91" s="309"/>
      <c r="U91" s="309"/>
      <c r="V91" s="309"/>
      <c r="W91" s="304" t="s">
        <v>1103</v>
      </c>
      <c r="X91" s="311"/>
      <c r="Y91" s="312" t="n">
        <v>1</v>
      </c>
      <c r="Z91" s="301" t="n">
        <v>0</v>
      </c>
      <c r="AA91" s="313" t="n">
        <v>1</v>
      </c>
      <c r="AB91" s="301" t="n">
        <v>1</v>
      </c>
      <c r="AC91" s="301" t="n">
        <v>1</v>
      </c>
      <c r="AD91" s="301" t="n">
        <v>1</v>
      </c>
      <c r="AE91" s="301" t="n">
        <v>1</v>
      </c>
      <c r="AF91" s="301"/>
    </row>
    <row r="92" customFormat="false" ht="95.95" hidden="false" customHeight="false" outlineLevel="0" collapsed="false">
      <c r="A92" s="302" t="n">
        <v>174</v>
      </c>
      <c r="B92" s="303"/>
      <c r="C92" s="303" t="s">
        <v>1784</v>
      </c>
      <c r="D92" s="303"/>
      <c r="E92" s="304" t="s">
        <v>1785</v>
      </c>
      <c r="F92" s="304" t="s">
        <v>1786</v>
      </c>
      <c r="G92" s="304" t="s">
        <v>1787</v>
      </c>
      <c r="H92" s="304" t="s">
        <v>1156</v>
      </c>
      <c r="I92" s="305" t="s">
        <v>1277</v>
      </c>
      <c r="J92" s="306" t="s">
        <v>1344</v>
      </c>
      <c r="K92" s="304" t="s">
        <v>822</v>
      </c>
      <c r="L92" s="307" t="s">
        <v>1279</v>
      </c>
      <c r="M92" s="304" t="s">
        <v>1788</v>
      </c>
      <c r="N92" s="319" t="s">
        <v>451</v>
      </c>
      <c r="O92" s="304" t="s">
        <v>1152</v>
      </c>
      <c r="P92" s="306" t="s">
        <v>1281</v>
      </c>
      <c r="Q92" s="304" t="s">
        <v>20</v>
      </c>
      <c r="R92" s="308" t="s">
        <v>1282</v>
      </c>
      <c r="S92" s="304" t="s">
        <v>1036</v>
      </c>
      <c r="T92" s="309"/>
      <c r="U92" s="309"/>
      <c r="V92" s="309"/>
      <c r="W92" s="304" t="s">
        <v>1789</v>
      </c>
      <c r="X92" s="311"/>
      <c r="Y92" s="312" t="n">
        <v>1</v>
      </c>
      <c r="Z92" s="301"/>
      <c r="AA92" s="313" t="n">
        <v>1</v>
      </c>
      <c r="AB92" s="301" t="n">
        <v>1</v>
      </c>
      <c r="AC92" s="301" t="n">
        <v>1</v>
      </c>
      <c r="AD92" s="301" t="n">
        <v>1</v>
      </c>
      <c r="AE92" s="301" t="n">
        <v>1</v>
      </c>
      <c r="AF92" s="301"/>
    </row>
    <row r="93" customFormat="false" ht="95.95" hidden="false" customHeight="false" outlineLevel="0" collapsed="false">
      <c r="A93" s="314" t="n">
        <v>6</v>
      </c>
      <c r="B93" s="315"/>
      <c r="C93" s="310" t="s">
        <v>1790</v>
      </c>
      <c r="D93" s="310"/>
      <c r="E93" s="321" t="s">
        <v>28</v>
      </c>
      <c r="F93" s="395" t="s">
        <v>1791</v>
      </c>
      <c r="G93" s="335" t="s">
        <v>1792</v>
      </c>
      <c r="H93" s="396" t="s">
        <v>1793</v>
      </c>
      <c r="I93" s="305" t="s">
        <v>1277</v>
      </c>
      <c r="J93" s="306" t="s">
        <v>1344</v>
      </c>
      <c r="K93" s="304" t="s">
        <v>1278</v>
      </c>
      <c r="L93" s="319" t="s">
        <v>31</v>
      </c>
      <c r="M93" s="397" t="s">
        <v>1794</v>
      </c>
      <c r="N93" s="319" t="s">
        <v>451</v>
      </c>
      <c r="O93" s="317" t="s">
        <v>32</v>
      </c>
      <c r="P93" s="306" t="s">
        <v>1281</v>
      </c>
      <c r="Q93" s="374" t="s">
        <v>20</v>
      </c>
      <c r="R93" s="330" t="s">
        <v>1365</v>
      </c>
      <c r="S93" s="321" t="s">
        <v>33</v>
      </c>
      <c r="T93" s="310"/>
      <c r="U93" s="310"/>
      <c r="V93" s="310"/>
      <c r="W93" s="303" t="s">
        <v>1795</v>
      </c>
      <c r="X93" s="311"/>
      <c r="Y93" s="312" t="n">
        <v>1</v>
      </c>
      <c r="Z93" s="301"/>
      <c r="AA93" s="394"/>
      <c r="AB93" s="301" t="n">
        <v>1</v>
      </c>
      <c r="AC93" s="301" t="n">
        <v>0</v>
      </c>
      <c r="AD93" s="301" t="n">
        <v>0.5</v>
      </c>
      <c r="AE93" s="301" t="n">
        <v>1</v>
      </c>
      <c r="AF93" s="301"/>
    </row>
    <row r="94" customFormat="false" ht="163.45" hidden="false" customHeight="false" outlineLevel="0" collapsed="false">
      <c r="A94" s="314" t="n">
        <v>129</v>
      </c>
      <c r="B94" s="315"/>
      <c r="C94" s="315" t="s">
        <v>1796</v>
      </c>
      <c r="D94" s="315" t="n">
        <v>20002</v>
      </c>
      <c r="E94" s="317" t="s">
        <v>948</v>
      </c>
      <c r="F94" s="304" t="s">
        <v>1797</v>
      </c>
      <c r="G94" s="304" t="s">
        <v>1798</v>
      </c>
      <c r="H94" s="317" t="s">
        <v>743</v>
      </c>
      <c r="I94" s="305" t="s">
        <v>1277</v>
      </c>
      <c r="J94" s="306" t="s">
        <v>1344</v>
      </c>
      <c r="K94" s="357" t="s">
        <v>822</v>
      </c>
      <c r="L94" s="320" t="s">
        <v>31</v>
      </c>
      <c r="M94" s="319" t="s">
        <v>950</v>
      </c>
      <c r="N94" s="319" t="s">
        <v>451</v>
      </c>
      <c r="O94" s="317" t="s">
        <v>452</v>
      </c>
      <c r="P94" s="306" t="s">
        <v>1281</v>
      </c>
      <c r="Q94" s="317" t="s">
        <v>20</v>
      </c>
      <c r="R94" s="330" t="s">
        <v>1365</v>
      </c>
      <c r="S94" s="317" t="s">
        <v>50</v>
      </c>
      <c r="T94" s="310"/>
      <c r="U94" s="310"/>
      <c r="V94" s="310"/>
      <c r="W94" s="304" t="s">
        <v>1799</v>
      </c>
      <c r="X94" s="311"/>
      <c r="Y94" s="312" t="n">
        <v>1</v>
      </c>
      <c r="Z94" s="301" t="n">
        <v>1</v>
      </c>
      <c r="AA94" s="324" t="s">
        <v>1291</v>
      </c>
      <c r="AB94" s="301" t="n">
        <v>1</v>
      </c>
      <c r="AC94" s="301" t="n">
        <v>1</v>
      </c>
      <c r="AD94" s="301" t="n">
        <v>1</v>
      </c>
      <c r="AE94" s="301" t="n">
        <v>1</v>
      </c>
      <c r="AF94" s="301" t="s">
        <v>1800</v>
      </c>
    </row>
    <row r="95" customFormat="false" ht="95.95" hidden="false" customHeight="false" outlineLevel="0" collapsed="false">
      <c r="A95" s="302" t="n">
        <v>152</v>
      </c>
      <c r="B95" s="303"/>
      <c r="C95" s="303" t="s">
        <v>1801</v>
      </c>
      <c r="D95" s="303"/>
      <c r="E95" s="304" t="s">
        <v>1037</v>
      </c>
      <c r="F95" s="304" t="s">
        <v>1802</v>
      </c>
      <c r="G95" s="304" t="s">
        <v>1803</v>
      </c>
      <c r="H95" s="304" t="s">
        <v>1804</v>
      </c>
      <c r="I95" s="305" t="s">
        <v>1277</v>
      </c>
      <c r="J95" s="306" t="s">
        <v>1344</v>
      </c>
      <c r="K95" s="335" t="s">
        <v>1278</v>
      </c>
      <c r="L95" s="304" t="s">
        <v>31</v>
      </c>
      <c r="M95" s="304" t="s">
        <v>1805</v>
      </c>
      <c r="N95" s="319" t="s">
        <v>451</v>
      </c>
      <c r="O95" s="304" t="s">
        <v>1041</v>
      </c>
      <c r="P95" s="306" t="s">
        <v>1281</v>
      </c>
      <c r="Q95" s="353" t="s">
        <v>20</v>
      </c>
      <c r="R95" s="308" t="s">
        <v>1365</v>
      </c>
      <c r="S95" s="304" t="s">
        <v>1036</v>
      </c>
      <c r="T95" s="309"/>
      <c r="U95" s="309"/>
      <c r="V95" s="309"/>
      <c r="W95" s="303"/>
      <c r="X95" s="311"/>
      <c r="Y95" s="312" t="n">
        <v>1</v>
      </c>
      <c r="Z95" s="301"/>
      <c r="AA95" s="313"/>
      <c r="AB95" s="301" t="n">
        <v>1</v>
      </c>
      <c r="AC95" s="301" t="n">
        <v>0</v>
      </c>
      <c r="AD95" s="301" t="n">
        <v>1</v>
      </c>
      <c r="AE95" s="301" t="n">
        <v>1</v>
      </c>
      <c r="AF95" s="301"/>
    </row>
    <row r="96" customFormat="false" ht="95.95" hidden="false" customHeight="false" outlineLevel="0" collapsed="false">
      <c r="A96" s="302" t="n">
        <v>173</v>
      </c>
      <c r="B96" s="303"/>
      <c r="C96" s="303" t="s">
        <v>1806</v>
      </c>
      <c r="D96" s="303"/>
      <c r="E96" s="304" t="s">
        <v>1807</v>
      </c>
      <c r="F96" s="304" t="s">
        <v>1808</v>
      </c>
      <c r="G96" s="304" t="s">
        <v>1809</v>
      </c>
      <c r="H96" s="304" t="s">
        <v>1810</v>
      </c>
      <c r="I96" s="305" t="s">
        <v>1277</v>
      </c>
      <c r="J96" s="306" t="s">
        <v>1344</v>
      </c>
      <c r="K96" s="304" t="s">
        <v>822</v>
      </c>
      <c r="L96" s="304" t="s">
        <v>31</v>
      </c>
      <c r="M96" s="304" t="s">
        <v>1157</v>
      </c>
      <c r="N96" s="319" t="s">
        <v>451</v>
      </c>
      <c r="O96" s="304" t="s">
        <v>1152</v>
      </c>
      <c r="P96" s="306" t="s">
        <v>1281</v>
      </c>
      <c r="Q96" s="353" t="s">
        <v>20</v>
      </c>
      <c r="R96" s="308" t="s">
        <v>1365</v>
      </c>
      <c r="S96" s="304" t="s">
        <v>1036</v>
      </c>
      <c r="T96" s="309"/>
      <c r="U96" s="309"/>
      <c r="V96" s="309"/>
      <c r="W96" s="304" t="s">
        <v>1153</v>
      </c>
      <c r="X96" s="311"/>
      <c r="Y96" s="312" t="n">
        <v>1</v>
      </c>
      <c r="Z96" s="301"/>
      <c r="AA96" s="313"/>
      <c r="AB96" s="301" t="n">
        <v>1</v>
      </c>
      <c r="AC96" s="301"/>
      <c r="AD96" s="301" t="n">
        <v>1</v>
      </c>
      <c r="AE96" s="301" t="n">
        <v>1</v>
      </c>
      <c r="AF96" s="301"/>
    </row>
    <row r="97" customFormat="false" ht="82.05" hidden="false" customHeight="false" outlineLevel="0" collapsed="false">
      <c r="A97" s="302" t="n">
        <v>187</v>
      </c>
      <c r="B97" s="303"/>
      <c r="C97" s="303" t="s">
        <v>1811</v>
      </c>
      <c r="D97" s="303"/>
      <c r="E97" s="303" t="s">
        <v>1812</v>
      </c>
      <c r="F97" s="303" t="s">
        <v>1813</v>
      </c>
      <c r="G97" s="303" t="s">
        <v>1814</v>
      </c>
      <c r="H97" s="303" t="s">
        <v>1814</v>
      </c>
      <c r="I97" s="303" t="s">
        <v>1277</v>
      </c>
      <c r="J97" s="303" t="s">
        <v>1815</v>
      </c>
      <c r="K97" s="303" t="s">
        <v>1278</v>
      </c>
      <c r="L97" s="303" t="s">
        <v>31</v>
      </c>
      <c r="M97" s="303" t="s">
        <v>1816</v>
      </c>
      <c r="N97" s="303" t="s">
        <v>451</v>
      </c>
      <c r="O97" s="303" t="s">
        <v>1817</v>
      </c>
      <c r="P97" s="303" t="s">
        <v>1281</v>
      </c>
      <c r="Q97" s="303" t="s">
        <v>20</v>
      </c>
      <c r="R97" s="326" t="s">
        <v>1365</v>
      </c>
      <c r="S97" s="303" t="s">
        <v>810</v>
      </c>
      <c r="T97" s="303"/>
      <c r="U97" s="303"/>
      <c r="V97" s="303"/>
      <c r="W97" s="303" t="s">
        <v>1818</v>
      </c>
      <c r="X97" s="311"/>
      <c r="Y97" s="312" t="n">
        <v>1</v>
      </c>
      <c r="Z97" s="301" t="n">
        <v>1</v>
      </c>
      <c r="AA97" s="327"/>
      <c r="AB97" s="301" t="n">
        <v>1</v>
      </c>
      <c r="AC97" s="301" t="n">
        <v>1</v>
      </c>
      <c r="AD97" s="301" t="n">
        <v>1</v>
      </c>
      <c r="AE97" s="301" t="n">
        <v>1</v>
      </c>
      <c r="AF97" s="301"/>
    </row>
    <row r="98" customFormat="false" ht="95.95" hidden="false" customHeight="false" outlineLevel="0" collapsed="false">
      <c r="A98" s="302" t="n">
        <v>186</v>
      </c>
      <c r="B98" s="303"/>
      <c r="C98" s="303" t="s">
        <v>1819</v>
      </c>
      <c r="D98" s="303"/>
      <c r="E98" s="303" t="s">
        <v>1820</v>
      </c>
      <c r="F98" s="303" t="s">
        <v>1821</v>
      </c>
      <c r="G98" s="303" t="s">
        <v>1822</v>
      </c>
      <c r="H98" s="303" t="s">
        <v>1823</v>
      </c>
      <c r="I98" s="303" t="s">
        <v>1425</v>
      </c>
      <c r="J98" s="303" t="s">
        <v>828</v>
      </c>
      <c r="K98" s="303" t="s">
        <v>1278</v>
      </c>
      <c r="L98" s="303" t="s">
        <v>31</v>
      </c>
      <c r="M98" s="303" t="s">
        <v>1824</v>
      </c>
      <c r="N98" s="303" t="s">
        <v>1825</v>
      </c>
      <c r="O98" s="303" t="s">
        <v>1826</v>
      </c>
      <c r="P98" s="303" t="s">
        <v>1281</v>
      </c>
      <c r="Q98" s="303" t="s">
        <v>20</v>
      </c>
      <c r="R98" s="326" t="s">
        <v>1365</v>
      </c>
      <c r="S98" s="303" t="s">
        <v>1827</v>
      </c>
      <c r="T98" s="303"/>
      <c r="U98" s="303"/>
      <c r="V98" s="303"/>
      <c r="W98" s="303" t="s">
        <v>1828</v>
      </c>
      <c r="X98" s="311"/>
      <c r="Y98" s="312" t="n">
        <v>0</v>
      </c>
      <c r="Z98" s="301"/>
      <c r="AA98" s="327"/>
      <c r="AB98" s="301" t="n">
        <v>0</v>
      </c>
      <c r="AC98" s="301" t="n">
        <v>0</v>
      </c>
      <c r="AD98" s="301" t="n">
        <v>0</v>
      </c>
      <c r="AE98" s="301" t="n">
        <v>0</v>
      </c>
      <c r="AF98" s="301"/>
    </row>
    <row r="99" customFormat="false" ht="216.4" hidden="false" customHeight="false" outlineLevel="0" collapsed="false">
      <c r="A99" s="314" t="n">
        <v>148</v>
      </c>
      <c r="B99" s="315"/>
      <c r="C99" s="315" t="s">
        <v>1829</v>
      </c>
      <c r="D99" s="315" t="n">
        <v>10003</v>
      </c>
      <c r="E99" s="317" t="s">
        <v>1025</v>
      </c>
      <c r="F99" s="316" t="s">
        <v>1830</v>
      </c>
      <c r="G99" s="316" t="s">
        <v>1831</v>
      </c>
      <c r="H99" s="317" t="s">
        <v>793</v>
      </c>
      <c r="I99" s="305" t="s">
        <v>1277</v>
      </c>
      <c r="J99" s="318" t="s">
        <v>828</v>
      </c>
      <c r="K99" s="335" t="s">
        <v>822</v>
      </c>
      <c r="L99" s="320" t="s">
        <v>31</v>
      </c>
      <c r="M99" s="319" t="s">
        <v>1026</v>
      </c>
      <c r="N99" s="319" t="s">
        <v>473</v>
      </c>
      <c r="O99" s="317" t="s">
        <v>1832</v>
      </c>
      <c r="P99" s="334" t="s">
        <v>1701</v>
      </c>
      <c r="Q99" s="317" t="s">
        <v>42</v>
      </c>
      <c r="R99" s="330" t="s">
        <v>1314</v>
      </c>
      <c r="S99" s="317" t="s">
        <v>794</v>
      </c>
      <c r="T99" s="310"/>
      <c r="U99" s="310"/>
      <c r="V99" s="310"/>
      <c r="W99" s="303" t="s">
        <v>1833</v>
      </c>
      <c r="X99" s="311"/>
      <c r="Y99" s="312" t="n">
        <v>0.5</v>
      </c>
      <c r="Z99" s="301"/>
      <c r="AA99" s="324" t="s">
        <v>1291</v>
      </c>
      <c r="AB99" s="301" t="n">
        <v>1</v>
      </c>
      <c r="AC99" s="301" t="n">
        <v>1</v>
      </c>
      <c r="AD99" s="301" t="n">
        <v>1</v>
      </c>
      <c r="AE99" s="301" t="n">
        <v>0.5</v>
      </c>
      <c r="AF99" s="301"/>
    </row>
    <row r="100" customFormat="false" ht="82.45" hidden="false" customHeight="false" outlineLevel="0" collapsed="false">
      <c r="A100" s="314" t="n">
        <v>134</v>
      </c>
      <c r="B100" s="315"/>
      <c r="C100" s="310" t="s">
        <v>1834</v>
      </c>
      <c r="D100" s="310"/>
      <c r="E100" s="317" t="s">
        <v>962</v>
      </c>
      <c r="F100" s="357" t="s">
        <v>1835</v>
      </c>
      <c r="G100" s="357" t="s">
        <v>1836</v>
      </c>
      <c r="H100" s="337" t="s">
        <v>1837</v>
      </c>
      <c r="I100" s="305" t="s">
        <v>1277</v>
      </c>
      <c r="J100" s="306" t="s">
        <v>1344</v>
      </c>
      <c r="K100" s="357" t="s">
        <v>822</v>
      </c>
      <c r="L100" s="307" t="s">
        <v>1279</v>
      </c>
      <c r="M100" s="321" t="s">
        <v>964</v>
      </c>
      <c r="N100" s="321" t="s">
        <v>473</v>
      </c>
      <c r="O100" s="321" t="s">
        <v>474</v>
      </c>
      <c r="P100" s="322" t="s">
        <v>1298</v>
      </c>
      <c r="Q100" s="317" t="s">
        <v>20</v>
      </c>
      <c r="R100" s="330" t="s">
        <v>1282</v>
      </c>
      <c r="S100" s="321" t="s">
        <v>54</v>
      </c>
      <c r="T100" s="310"/>
      <c r="U100" s="310"/>
      <c r="V100" s="310"/>
      <c r="W100" s="310" t="s">
        <v>1838</v>
      </c>
      <c r="X100" s="398"/>
      <c r="Y100" s="312" t="n">
        <v>1</v>
      </c>
      <c r="Z100" s="301"/>
      <c r="AA100" s="399" t="s">
        <v>1291</v>
      </c>
      <c r="AB100" s="301" t="n">
        <v>0</v>
      </c>
      <c r="AC100" s="301" t="n">
        <v>0</v>
      </c>
      <c r="AD100" s="301"/>
      <c r="AE100" s="301" t="n">
        <v>1</v>
      </c>
      <c r="AF100" s="301"/>
    </row>
    <row r="101" customFormat="false" ht="82.45" hidden="false" customHeight="false" outlineLevel="0" collapsed="false">
      <c r="A101" s="314" t="n">
        <v>135</v>
      </c>
      <c r="B101" s="315"/>
      <c r="C101" s="310" t="s">
        <v>1839</v>
      </c>
      <c r="D101" s="310"/>
      <c r="E101" s="317" t="s">
        <v>965</v>
      </c>
      <c r="F101" s="357" t="s">
        <v>1840</v>
      </c>
      <c r="G101" s="357" t="s">
        <v>1841</v>
      </c>
      <c r="H101" s="337" t="s">
        <v>1842</v>
      </c>
      <c r="I101" s="305" t="s">
        <v>1277</v>
      </c>
      <c r="J101" s="306" t="s">
        <v>1344</v>
      </c>
      <c r="K101" s="357" t="s">
        <v>822</v>
      </c>
      <c r="L101" s="307" t="s">
        <v>1279</v>
      </c>
      <c r="M101" s="321" t="s">
        <v>967</v>
      </c>
      <c r="N101" s="321" t="s">
        <v>473</v>
      </c>
      <c r="O101" s="321" t="s">
        <v>474</v>
      </c>
      <c r="P101" s="306" t="s">
        <v>1281</v>
      </c>
      <c r="Q101" s="317" t="s">
        <v>20</v>
      </c>
      <c r="R101" s="330" t="s">
        <v>1282</v>
      </c>
      <c r="S101" s="321" t="s">
        <v>54</v>
      </c>
      <c r="T101" s="310"/>
      <c r="U101" s="310"/>
      <c r="V101" s="310"/>
      <c r="W101" s="310"/>
      <c r="X101" s="398"/>
      <c r="Y101" s="312" t="n">
        <v>1</v>
      </c>
      <c r="Z101" s="301"/>
      <c r="AA101" s="399" t="s">
        <v>1291</v>
      </c>
      <c r="AB101" s="301" t="n">
        <v>1</v>
      </c>
      <c r="AC101" s="301" t="n">
        <v>1</v>
      </c>
      <c r="AD101" s="301" t="n">
        <v>1</v>
      </c>
      <c r="AE101" s="301" t="n">
        <v>1</v>
      </c>
      <c r="AF101" s="301"/>
    </row>
    <row r="102" customFormat="false" ht="82.45" hidden="false" customHeight="false" outlineLevel="0" collapsed="false">
      <c r="A102" s="314" t="n">
        <v>137</v>
      </c>
      <c r="B102" s="315"/>
      <c r="C102" s="310" t="s">
        <v>1843</v>
      </c>
      <c r="D102" s="310"/>
      <c r="E102" s="317" t="s">
        <v>972</v>
      </c>
      <c r="F102" s="357" t="s">
        <v>1844</v>
      </c>
      <c r="G102" s="357" t="s">
        <v>1845</v>
      </c>
      <c r="H102" s="337" t="s">
        <v>1846</v>
      </c>
      <c r="I102" s="305" t="s">
        <v>1277</v>
      </c>
      <c r="J102" s="306" t="s">
        <v>1344</v>
      </c>
      <c r="K102" s="304" t="s">
        <v>822</v>
      </c>
      <c r="L102" s="307" t="s">
        <v>1279</v>
      </c>
      <c r="M102" s="321" t="s">
        <v>974</v>
      </c>
      <c r="N102" s="321" t="s">
        <v>473</v>
      </c>
      <c r="O102" s="321" t="s">
        <v>479</v>
      </c>
      <c r="P102" s="322" t="s">
        <v>1298</v>
      </c>
      <c r="Q102" s="317" t="s">
        <v>20</v>
      </c>
      <c r="R102" s="330" t="s">
        <v>1282</v>
      </c>
      <c r="S102" s="321" t="s">
        <v>54</v>
      </c>
      <c r="T102" s="310"/>
      <c r="U102" s="310"/>
      <c r="V102" s="310"/>
      <c r="W102" s="310" t="s">
        <v>1847</v>
      </c>
      <c r="X102" s="398"/>
      <c r="Y102" s="312" t="n">
        <v>1</v>
      </c>
      <c r="Z102" s="301"/>
      <c r="AA102" s="399" t="s">
        <v>1291</v>
      </c>
      <c r="AB102" s="301" t="n">
        <v>0</v>
      </c>
      <c r="AC102" s="301" t="n">
        <v>0</v>
      </c>
      <c r="AD102" s="301" t="n">
        <v>0</v>
      </c>
      <c r="AE102" s="301" t="n">
        <v>1</v>
      </c>
      <c r="AF102" s="301"/>
    </row>
    <row r="103" customFormat="false" ht="82.45" hidden="false" customHeight="false" outlineLevel="0" collapsed="false">
      <c r="A103" s="314" t="n">
        <v>138</v>
      </c>
      <c r="B103" s="315"/>
      <c r="C103" s="310" t="s">
        <v>1848</v>
      </c>
      <c r="D103" s="310"/>
      <c r="E103" s="317" t="s">
        <v>975</v>
      </c>
      <c r="F103" s="357" t="s">
        <v>1849</v>
      </c>
      <c r="G103" s="357" t="s">
        <v>1850</v>
      </c>
      <c r="H103" s="337" t="s">
        <v>1851</v>
      </c>
      <c r="I103" s="305" t="s">
        <v>1277</v>
      </c>
      <c r="J103" s="306" t="s">
        <v>1344</v>
      </c>
      <c r="K103" s="304" t="s">
        <v>822</v>
      </c>
      <c r="L103" s="307" t="s">
        <v>1279</v>
      </c>
      <c r="M103" s="321" t="s">
        <v>977</v>
      </c>
      <c r="N103" s="321" t="s">
        <v>473</v>
      </c>
      <c r="O103" s="321" t="s">
        <v>479</v>
      </c>
      <c r="P103" s="306" t="s">
        <v>1281</v>
      </c>
      <c r="Q103" s="317" t="s">
        <v>20</v>
      </c>
      <c r="R103" s="330" t="s">
        <v>1282</v>
      </c>
      <c r="S103" s="321" t="s">
        <v>54</v>
      </c>
      <c r="T103" s="310"/>
      <c r="U103" s="310"/>
      <c r="V103" s="310"/>
      <c r="W103" s="310"/>
      <c r="X103" s="398"/>
      <c r="Y103" s="312" t="n">
        <v>1</v>
      </c>
      <c r="Z103" s="301"/>
      <c r="AA103" s="399" t="s">
        <v>1291</v>
      </c>
      <c r="AB103" s="301" t="n">
        <v>1</v>
      </c>
      <c r="AC103" s="301" t="n">
        <v>1</v>
      </c>
      <c r="AD103" s="301" t="n">
        <v>1</v>
      </c>
      <c r="AE103" s="301" t="n">
        <v>1</v>
      </c>
      <c r="AF103" s="301"/>
    </row>
    <row r="104" customFormat="false" ht="95.95" hidden="false" customHeight="false" outlineLevel="0" collapsed="false">
      <c r="A104" s="314" t="n">
        <v>139</v>
      </c>
      <c r="B104" s="315"/>
      <c r="C104" s="310" t="s">
        <v>1852</v>
      </c>
      <c r="D104" s="310"/>
      <c r="E104" s="317" t="s">
        <v>983</v>
      </c>
      <c r="F104" s="357" t="s">
        <v>1853</v>
      </c>
      <c r="G104" s="357" t="s">
        <v>1854</v>
      </c>
      <c r="H104" s="337" t="s">
        <v>1855</v>
      </c>
      <c r="I104" s="305" t="s">
        <v>1277</v>
      </c>
      <c r="J104" s="306" t="s">
        <v>1344</v>
      </c>
      <c r="K104" s="304" t="s">
        <v>822</v>
      </c>
      <c r="L104" s="307" t="s">
        <v>1279</v>
      </c>
      <c r="M104" s="321" t="s">
        <v>985</v>
      </c>
      <c r="N104" s="321" t="s">
        <v>473</v>
      </c>
      <c r="O104" s="321" t="s">
        <v>484</v>
      </c>
      <c r="P104" s="322" t="s">
        <v>1298</v>
      </c>
      <c r="Q104" s="317" t="s">
        <v>20</v>
      </c>
      <c r="R104" s="330" t="s">
        <v>1282</v>
      </c>
      <c r="S104" s="321" t="s">
        <v>54</v>
      </c>
      <c r="T104" s="310"/>
      <c r="U104" s="310"/>
      <c r="V104" s="310"/>
      <c r="W104" s="310" t="s">
        <v>1847</v>
      </c>
      <c r="X104" s="398"/>
      <c r="Y104" s="312" t="n">
        <v>1</v>
      </c>
      <c r="Z104" s="301"/>
      <c r="AA104" s="399" t="s">
        <v>1291</v>
      </c>
      <c r="AB104" s="301" t="n">
        <v>0</v>
      </c>
      <c r="AC104" s="301" t="n">
        <v>0</v>
      </c>
      <c r="AD104" s="301" t="n">
        <v>0</v>
      </c>
      <c r="AE104" s="301" t="n">
        <v>1</v>
      </c>
      <c r="AF104" s="301"/>
    </row>
    <row r="105" customFormat="false" ht="82.45" hidden="false" customHeight="false" outlineLevel="0" collapsed="false">
      <c r="A105" s="314" t="n">
        <v>140</v>
      </c>
      <c r="B105" s="315"/>
      <c r="C105" s="310" t="s">
        <v>1856</v>
      </c>
      <c r="D105" s="310"/>
      <c r="E105" s="317" t="s">
        <v>986</v>
      </c>
      <c r="F105" s="357" t="s">
        <v>1857</v>
      </c>
      <c r="G105" s="357" t="s">
        <v>1858</v>
      </c>
      <c r="H105" s="337" t="s">
        <v>1859</v>
      </c>
      <c r="I105" s="305" t="s">
        <v>1277</v>
      </c>
      <c r="J105" s="306" t="s">
        <v>1344</v>
      </c>
      <c r="K105" s="304" t="s">
        <v>822</v>
      </c>
      <c r="L105" s="307" t="s">
        <v>1279</v>
      </c>
      <c r="M105" s="321" t="s">
        <v>988</v>
      </c>
      <c r="N105" s="321" t="s">
        <v>473</v>
      </c>
      <c r="O105" s="321" t="s">
        <v>484</v>
      </c>
      <c r="P105" s="306" t="s">
        <v>1281</v>
      </c>
      <c r="Q105" s="317" t="s">
        <v>20</v>
      </c>
      <c r="R105" s="330" t="s">
        <v>1282</v>
      </c>
      <c r="S105" s="321" t="s">
        <v>54</v>
      </c>
      <c r="T105" s="310"/>
      <c r="U105" s="310"/>
      <c r="V105" s="310"/>
      <c r="W105" s="310"/>
      <c r="X105" s="398"/>
      <c r="Y105" s="312" t="n">
        <v>1</v>
      </c>
      <c r="Z105" s="301"/>
      <c r="AA105" s="399" t="s">
        <v>1291</v>
      </c>
      <c r="AB105" s="301" t="n">
        <v>1</v>
      </c>
      <c r="AC105" s="301" t="n">
        <v>1</v>
      </c>
      <c r="AD105" s="301" t="n">
        <v>1</v>
      </c>
      <c r="AE105" s="301" t="n">
        <v>1</v>
      </c>
      <c r="AF105" s="301"/>
    </row>
    <row r="106" customFormat="false" ht="82.45" hidden="false" customHeight="false" outlineLevel="0" collapsed="false">
      <c r="A106" s="314" t="n">
        <v>141</v>
      </c>
      <c r="B106" s="315"/>
      <c r="C106" s="310" t="s">
        <v>1860</v>
      </c>
      <c r="D106" s="310"/>
      <c r="E106" s="317" t="s">
        <v>994</v>
      </c>
      <c r="F106" s="357" t="s">
        <v>1861</v>
      </c>
      <c r="G106" s="357" t="s">
        <v>1862</v>
      </c>
      <c r="H106" s="337" t="s">
        <v>1863</v>
      </c>
      <c r="I106" s="305" t="s">
        <v>1277</v>
      </c>
      <c r="J106" s="306" t="s">
        <v>1344</v>
      </c>
      <c r="K106" s="304" t="s">
        <v>822</v>
      </c>
      <c r="L106" s="307" t="s">
        <v>1279</v>
      </c>
      <c r="M106" s="321" t="s">
        <v>996</v>
      </c>
      <c r="N106" s="321" t="s">
        <v>473</v>
      </c>
      <c r="O106" s="321" t="s">
        <v>488</v>
      </c>
      <c r="P106" s="322" t="s">
        <v>1298</v>
      </c>
      <c r="Q106" s="317" t="s">
        <v>20</v>
      </c>
      <c r="R106" s="330" t="s">
        <v>1282</v>
      </c>
      <c r="S106" s="321" t="s">
        <v>54</v>
      </c>
      <c r="T106" s="310"/>
      <c r="U106" s="310"/>
      <c r="V106" s="310"/>
      <c r="W106" s="310" t="s">
        <v>1847</v>
      </c>
      <c r="X106" s="398"/>
      <c r="Y106" s="312" t="n">
        <v>1</v>
      </c>
      <c r="Z106" s="301"/>
      <c r="AA106" s="399" t="s">
        <v>1291</v>
      </c>
      <c r="AB106" s="301" t="n">
        <v>0</v>
      </c>
      <c r="AC106" s="301" t="n">
        <v>0</v>
      </c>
      <c r="AD106" s="301" t="n">
        <v>0</v>
      </c>
      <c r="AE106" s="301" t="n">
        <v>1</v>
      </c>
      <c r="AF106" s="301"/>
    </row>
    <row r="107" customFormat="false" ht="95.95" hidden="false" customHeight="false" outlineLevel="0" collapsed="false">
      <c r="A107" s="314" t="n">
        <v>142</v>
      </c>
      <c r="B107" s="315"/>
      <c r="C107" s="310" t="s">
        <v>1864</v>
      </c>
      <c r="D107" s="310"/>
      <c r="E107" s="317" t="s">
        <v>997</v>
      </c>
      <c r="F107" s="357" t="s">
        <v>1865</v>
      </c>
      <c r="G107" s="357" t="s">
        <v>1866</v>
      </c>
      <c r="H107" s="337" t="s">
        <v>1867</v>
      </c>
      <c r="I107" s="305" t="s">
        <v>1277</v>
      </c>
      <c r="J107" s="306" t="s">
        <v>1344</v>
      </c>
      <c r="K107" s="304" t="s">
        <v>822</v>
      </c>
      <c r="L107" s="307" t="s">
        <v>1279</v>
      </c>
      <c r="M107" s="321" t="s">
        <v>999</v>
      </c>
      <c r="N107" s="321" t="s">
        <v>473</v>
      </c>
      <c r="O107" s="321" t="s">
        <v>488</v>
      </c>
      <c r="P107" s="306" t="s">
        <v>1281</v>
      </c>
      <c r="Q107" s="317" t="s">
        <v>20</v>
      </c>
      <c r="R107" s="330" t="s">
        <v>1282</v>
      </c>
      <c r="S107" s="321" t="s">
        <v>54</v>
      </c>
      <c r="T107" s="310"/>
      <c r="U107" s="310"/>
      <c r="V107" s="310"/>
      <c r="W107" s="310"/>
      <c r="X107" s="398"/>
      <c r="Y107" s="312" t="n">
        <v>1</v>
      </c>
      <c r="Z107" s="301"/>
      <c r="AA107" s="399" t="s">
        <v>1291</v>
      </c>
      <c r="AB107" s="301" t="n">
        <v>1</v>
      </c>
      <c r="AC107" s="301" t="n">
        <v>1</v>
      </c>
      <c r="AD107" s="301" t="n">
        <v>1</v>
      </c>
      <c r="AE107" s="301" t="n">
        <v>1</v>
      </c>
      <c r="AF107" s="301"/>
    </row>
    <row r="108" customFormat="false" ht="95.95" hidden="false" customHeight="false" outlineLevel="0" collapsed="false">
      <c r="A108" s="314" t="s">
        <v>1006</v>
      </c>
      <c r="B108" s="315"/>
      <c r="C108" s="310" t="s">
        <v>1868</v>
      </c>
      <c r="D108" s="310"/>
      <c r="E108" s="317" t="s">
        <v>1007</v>
      </c>
      <c r="F108" s="317" t="s">
        <v>1869</v>
      </c>
      <c r="G108" s="317" t="s">
        <v>1870</v>
      </c>
      <c r="H108" s="337" t="s">
        <v>1871</v>
      </c>
      <c r="I108" s="305" t="s">
        <v>1277</v>
      </c>
      <c r="J108" s="306" t="s">
        <v>1344</v>
      </c>
      <c r="K108" s="304" t="s">
        <v>822</v>
      </c>
      <c r="L108" s="307" t="s">
        <v>1279</v>
      </c>
      <c r="M108" s="319" t="s">
        <v>1872</v>
      </c>
      <c r="N108" s="320" t="s">
        <v>473</v>
      </c>
      <c r="O108" s="317" t="s">
        <v>1005</v>
      </c>
      <c r="P108" s="322" t="s">
        <v>1298</v>
      </c>
      <c r="Q108" s="317" t="s">
        <v>20</v>
      </c>
      <c r="R108" s="330" t="s">
        <v>1282</v>
      </c>
      <c r="S108" s="337"/>
      <c r="T108" s="310"/>
      <c r="U108" s="310"/>
      <c r="V108" s="310"/>
      <c r="W108" s="310" t="s">
        <v>1847</v>
      </c>
      <c r="X108" s="311"/>
      <c r="Y108" s="312" t="n">
        <v>1</v>
      </c>
      <c r="Z108" s="301"/>
      <c r="AA108" s="399" t="s">
        <v>1291</v>
      </c>
      <c r="AB108" s="301" t="n">
        <v>0</v>
      </c>
      <c r="AC108" s="301" t="n">
        <v>0</v>
      </c>
      <c r="AD108" s="301" t="n">
        <v>0</v>
      </c>
      <c r="AE108" s="301" t="n">
        <v>1</v>
      </c>
      <c r="AF108" s="301"/>
    </row>
    <row r="109" customFormat="false" ht="82.45" hidden="false" customHeight="false" outlineLevel="0" collapsed="false">
      <c r="A109" s="314" t="s">
        <v>1010</v>
      </c>
      <c r="B109" s="315"/>
      <c r="C109" s="310" t="s">
        <v>1873</v>
      </c>
      <c r="D109" s="310"/>
      <c r="E109" s="317" t="s">
        <v>1011</v>
      </c>
      <c r="F109" s="317" t="s">
        <v>1874</v>
      </c>
      <c r="G109" s="317" t="s">
        <v>1875</v>
      </c>
      <c r="H109" s="337" t="s">
        <v>1876</v>
      </c>
      <c r="I109" s="305" t="s">
        <v>1277</v>
      </c>
      <c r="J109" s="306" t="s">
        <v>1344</v>
      </c>
      <c r="K109" s="304" t="s">
        <v>822</v>
      </c>
      <c r="L109" s="307" t="s">
        <v>1279</v>
      </c>
      <c r="M109" s="319" t="s">
        <v>1877</v>
      </c>
      <c r="N109" s="320" t="s">
        <v>473</v>
      </c>
      <c r="O109" s="317" t="s">
        <v>1005</v>
      </c>
      <c r="P109" s="306" t="s">
        <v>1281</v>
      </c>
      <c r="Q109" s="317" t="s">
        <v>20</v>
      </c>
      <c r="R109" s="330" t="s">
        <v>1282</v>
      </c>
      <c r="S109" s="337"/>
      <c r="T109" s="310"/>
      <c r="U109" s="310"/>
      <c r="V109" s="310"/>
      <c r="W109" s="310"/>
      <c r="X109" s="311"/>
      <c r="Y109" s="312" t="n">
        <v>1</v>
      </c>
      <c r="Z109" s="301"/>
      <c r="AA109" s="399" t="s">
        <v>1291</v>
      </c>
      <c r="AB109" s="301" t="n">
        <v>1</v>
      </c>
      <c r="AC109" s="301" t="n">
        <v>1</v>
      </c>
      <c r="AD109" s="301" t="n">
        <v>1</v>
      </c>
      <c r="AE109" s="301" t="n">
        <v>1</v>
      </c>
      <c r="AF109" s="301"/>
    </row>
    <row r="110" customFormat="false" ht="82.05" hidden="false" customHeight="false" outlineLevel="0" collapsed="false">
      <c r="A110" s="314" t="n">
        <v>146</v>
      </c>
      <c r="B110" s="315"/>
      <c r="C110" s="310" t="s">
        <v>1878</v>
      </c>
      <c r="D110" s="310"/>
      <c r="E110" s="357" t="s">
        <v>783</v>
      </c>
      <c r="F110" s="321" t="s">
        <v>1879</v>
      </c>
      <c r="G110" s="321" t="s">
        <v>1880</v>
      </c>
      <c r="H110" s="321" t="s">
        <v>784</v>
      </c>
      <c r="I110" s="305" t="s">
        <v>1277</v>
      </c>
      <c r="J110" s="306" t="s">
        <v>1344</v>
      </c>
      <c r="K110" s="304" t="s">
        <v>822</v>
      </c>
      <c r="L110" s="320" t="s">
        <v>1279</v>
      </c>
      <c r="M110" s="320" t="s">
        <v>1881</v>
      </c>
      <c r="N110" s="320" t="s">
        <v>473</v>
      </c>
      <c r="O110" s="321" t="s">
        <v>493</v>
      </c>
      <c r="P110" s="306" t="s">
        <v>1281</v>
      </c>
      <c r="Q110" s="357" t="s">
        <v>20</v>
      </c>
      <c r="R110" s="330" t="s">
        <v>1282</v>
      </c>
      <c r="S110" s="321" t="s">
        <v>27</v>
      </c>
      <c r="T110" s="310"/>
      <c r="U110" s="310"/>
      <c r="V110" s="310"/>
      <c r="W110" s="303"/>
      <c r="X110" s="311"/>
      <c r="Y110" s="312" t="n">
        <v>1</v>
      </c>
      <c r="Z110" s="301"/>
      <c r="AA110" s="324" t="s">
        <v>1291</v>
      </c>
      <c r="AB110" s="301" t="n">
        <v>1</v>
      </c>
      <c r="AC110" s="301" t="n">
        <v>1</v>
      </c>
      <c r="AD110" s="301" t="n">
        <v>1</v>
      </c>
      <c r="AE110" s="301" t="n">
        <v>1</v>
      </c>
      <c r="AF110" s="301"/>
    </row>
    <row r="111" customFormat="false" ht="82.05" hidden="false" customHeight="false" outlineLevel="0" collapsed="false">
      <c r="A111" s="314" t="n">
        <v>146</v>
      </c>
      <c r="B111" s="315"/>
      <c r="C111" s="310" t="s">
        <v>1882</v>
      </c>
      <c r="D111" s="310"/>
      <c r="E111" s="357" t="s">
        <v>1883</v>
      </c>
      <c r="F111" s="321" t="s">
        <v>1884</v>
      </c>
      <c r="G111" s="321" t="s">
        <v>1880</v>
      </c>
      <c r="H111" s="321" t="s">
        <v>1885</v>
      </c>
      <c r="I111" s="305" t="s">
        <v>1277</v>
      </c>
      <c r="J111" s="306" t="s">
        <v>1344</v>
      </c>
      <c r="K111" s="304" t="s">
        <v>822</v>
      </c>
      <c r="L111" s="320" t="s">
        <v>31</v>
      </c>
      <c r="M111" s="320" t="s">
        <v>1881</v>
      </c>
      <c r="N111" s="320" t="s">
        <v>473</v>
      </c>
      <c r="O111" s="321" t="s">
        <v>493</v>
      </c>
      <c r="P111" s="306" t="s">
        <v>1281</v>
      </c>
      <c r="Q111" s="357" t="s">
        <v>20</v>
      </c>
      <c r="R111" s="330" t="s">
        <v>1365</v>
      </c>
      <c r="S111" s="321" t="s">
        <v>27</v>
      </c>
      <c r="T111" s="310"/>
      <c r="U111" s="310"/>
      <c r="V111" s="310"/>
      <c r="W111" s="303" t="s">
        <v>1483</v>
      </c>
      <c r="X111" s="311"/>
      <c r="Y111" s="312"/>
      <c r="Z111" s="301"/>
      <c r="AA111" s="324"/>
      <c r="AB111" s="301"/>
      <c r="AC111" s="301"/>
      <c r="AD111" s="301"/>
      <c r="AE111" s="301"/>
      <c r="AF111" s="301"/>
    </row>
    <row r="112" customFormat="false" ht="122.95" hidden="false" customHeight="false" outlineLevel="0" collapsed="false">
      <c r="A112" s="339" t="n">
        <v>147</v>
      </c>
      <c r="B112" s="308"/>
      <c r="C112" s="303" t="s">
        <v>1886</v>
      </c>
      <c r="D112" s="303"/>
      <c r="E112" s="319" t="s">
        <v>1020</v>
      </c>
      <c r="F112" s="356" t="s">
        <v>1887</v>
      </c>
      <c r="G112" s="356" t="s">
        <v>1888</v>
      </c>
      <c r="H112" s="358" t="s">
        <v>1022</v>
      </c>
      <c r="I112" s="305" t="s">
        <v>1277</v>
      </c>
      <c r="J112" s="318" t="s">
        <v>828</v>
      </c>
      <c r="K112" s="304" t="s">
        <v>1278</v>
      </c>
      <c r="L112" s="307" t="s">
        <v>1279</v>
      </c>
      <c r="M112" s="320" t="s">
        <v>1023</v>
      </c>
      <c r="N112" s="320" t="s">
        <v>473</v>
      </c>
      <c r="O112" s="320" t="s">
        <v>1024</v>
      </c>
      <c r="P112" s="322" t="s">
        <v>1298</v>
      </c>
      <c r="Q112" s="304" t="s">
        <v>20</v>
      </c>
      <c r="R112" s="323" t="s">
        <v>1282</v>
      </c>
      <c r="S112" s="320" t="s">
        <v>54</v>
      </c>
      <c r="T112" s="303"/>
      <c r="U112" s="303"/>
      <c r="V112" s="303"/>
      <c r="W112" s="310" t="s">
        <v>1889</v>
      </c>
      <c r="X112" s="311"/>
      <c r="Y112" s="312" t="n">
        <v>1</v>
      </c>
      <c r="Z112" s="301"/>
      <c r="AA112" s="399" t="s">
        <v>1291</v>
      </c>
      <c r="AB112" s="301" t="n">
        <v>1</v>
      </c>
      <c r="AC112" s="301" t="n">
        <v>1</v>
      </c>
      <c r="AD112" s="301" t="n">
        <v>1</v>
      </c>
      <c r="AE112" s="301" t="n">
        <v>1</v>
      </c>
      <c r="AF112" s="301"/>
    </row>
    <row r="113" customFormat="false" ht="95.95" hidden="false" customHeight="false" outlineLevel="0" collapsed="false">
      <c r="A113" s="314" t="s">
        <v>957</v>
      </c>
      <c r="B113" s="315"/>
      <c r="C113" s="310" t="s">
        <v>1890</v>
      </c>
      <c r="D113" s="310"/>
      <c r="E113" s="317" t="s">
        <v>958</v>
      </c>
      <c r="F113" s="304" t="s">
        <v>1891</v>
      </c>
      <c r="G113" s="304" t="s">
        <v>1892</v>
      </c>
      <c r="H113" s="317" t="s">
        <v>960</v>
      </c>
      <c r="I113" s="305" t="s">
        <v>1277</v>
      </c>
      <c r="J113" s="306" t="s">
        <v>1344</v>
      </c>
      <c r="K113" s="357" t="s">
        <v>822</v>
      </c>
      <c r="L113" s="320" t="s">
        <v>31</v>
      </c>
      <c r="M113" s="319" t="s">
        <v>1893</v>
      </c>
      <c r="N113" s="319" t="s">
        <v>473</v>
      </c>
      <c r="O113" s="317" t="s">
        <v>474</v>
      </c>
      <c r="P113" s="306" t="s">
        <v>1281</v>
      </c>
      <c r="Q113" s="341" t="s">
        <v>20</v>
      </c>
      <c r="R113" s="336" t="s">
        <v>1365</v>
      </c>
      <c r="S113" s="337"/>
      <c r="T113" s="310"/>
      <c r="U113" s="310"/>
      <c r="V113" s="310"/>
      <c r="W113" s="310"/>
      <c r="X113" s="311"/>
      <c r="Y113" s="312" t="n">
        <v>1</v>
      </c>
      <c r="Z113" s="301"/>
      <c r="AA113" s="324" t="s">
        <v>1291</v>
      </c>
      <c r="AB113" s="301" t="n">
        <v>1</v>
      </c>
      <c r="AC113" s="301" t="n">
        <v>1</v>
      </c>
      <c r="AD113" s="301" t="n">
        <v>1</v>
      </c>
      <c r="AE113" s="301" t="n">
        <v>1</v>
      </c>
      <c r="AF113" s="301"/>
    </row>
    <row r="114" customFormat="false" ht="95.95" hidden="false" customHeight="false" outlineLevel="0" collapsed="false">
      <c r="A114" s="314" t="s">
        <v>968</v>
      </c>
      <c r="B114" s="315"/>
      <c r="C114" s="315" t="s">
        <v>1894</v>
      </c>
      <c r="D114" s="315" t="n">
        <v>10002</v>
      </c>
      <c r="E114" s="317" t="s">
        <v>969</v>
      </c>
      <c r="F114" s="304" t="s">
        <v>1895</v>
      </c>
      <c r="G114" s="304" t="s">
        <v>1896</v>
      </c>
      <c r="H114" s="317" t="s">
        <v>761</v>
      </c>
      <c r="I114" s="305" t="s">
        <v>1277</v>
      </c>
      <c r="J114" s="306" t="s">
        <v>1344</v>
      </c>
      <c r="K114" s="357" t="s">
        <v>822</v>
      </c>
      <c r="L114" s="320" t="s">
        <v>31</v>
      </c>
      <c r="M114" s="319" t="s">
        <v>971</v>
      </c>
      <c r="N114" s="319" t="s">
        <v>473</v>
      </c>
      <c r="O114" s="317" t="s">
        <v>479</v>
      </c>
      <c r="P114" s="306" t="s">
        <v>1281</v>
      </c>
      <c r="Q114" s="341" t="s">
        <v>20</v>
      </c>
      <c r="R114" s="336" t="s">
        <v>1365</v>
      </c>
      <c r="S114" s="317" t="s">
        <v>33</v>
      </c>
      <c r="T114" s="310"/>
      <c r="U114" s="310"/>
      <c r="V114" s="310"/>
      <c r="W114" s="310"/>
      <c r="X114" s="311"/>
      <c r="Y114" s="312" t="n">
        <v>1</v>
      </c>
      <c r="Z114" s="301"/>
      <c r="AA114" s="324" t="s">
        <v>1291</v>
      </c>
      <c r="AB114" s="301" t="n">
        <v>1</v>
      </c>
      <c r="AC114" s="301" t="n">
        <v>1</v>
      </c>
      <c r="AD114" s="301" t="n">
        <v>1</v>
      </c>
      <c r="AE114" s="301" t="n">
        <v>1</v>
      </c>
      <c r="AF114" s="301"/>
    </row>
    <row r="115" customFormat="false" ht="82.45" hidden="false" customHeight="false" outlineLevel="0" collapsed="false">
      <c r="A115" s="314" t="s">
        <v>978</v>
      </c>
      <c r="B115" s="315"/>
      <c r="C115" s="310" t="s">
        <v>1897</v>
      </c>
      <c r="D115" s="310"/>
      <c r="E115" s="317" t="s">
        <v>979</v>
      </c>
      <c r="F115" s="357" t="s">
        <v>1898</v>
      </c>
      <c r="G115" s="357" t="s">
        <v>1899</v>
      </c>
      <c r="H115" s="317" t="s">
        <v>981</v>
      </c>
      <c r="I115" s="305" t="s">
        <v>1277</v>
      </c>
      <c r="J115" s="306" t="s">
        <v>1344</v>
      </c>
      <c r="K115" s="304" t="s">
        <v>822</v>
      </c>
      <c r="L115" s="321" t="s">
        <v>31</v>
      </c>
      <c r="M115" s="317" t="s">
        <v>982</v>
      </c>
      <c r="N115" s="317" t="s">
        <v>473</v>
      </c>
      <c r="O115" s="317" t="s">
        <v>484</v>
      </c>
      <c r="P115" s="306" t="s">
        <v>1281</v>
      </c>
      <c r="Q115" s="341" t="s">
        <v>20</v>
      </c>
      <c r="R115" s="336" t="s">
        <v>1365</v>
      </c>
      <c r="S115" s="337"/>
      <c r="T115" s="310"/>
      <c r="U115" s="310"/>
      <c r="V115" s="310"/>
      <c r="W115" s="310"/>
      <c r="X115" s="398"/>
      <c r="Y115" s="312" t="n">
        <v>1</v>
      </c>
      <c r="Z115" s="301"/>
      <c r="AA115" s="324" t="s">
        <v>1291</v>
      </c>
      <c r="AB115" s="301" t="n">
        <v>1</v>
      </c>
      <c r="AC115" s="301" t="n">
        <v>1</v>
      </c>
      <c r="AD115" s="301" t="n">
        <v>1</v>
      </c>
      <c r="AE115" s="301" t="n">
        <v>1</v>
      </c>
      <c r="AF115" s="301"/>
    </row>
    <row r="116" customFormat="false" ht="82.45" hidden="false" customHeight="false" outlineLevel="0" collapsed="false">
      <c r="A116" s="314" t="s">
        <v>989</v>
      </c>
      <c r="B116" s="315"/>
      <c r="C116" s="310" t="s">
        <v>1900</v>
      </c>
      <c r="D116" s="310"/>
      <c r="E116" s="317" t="s">
        <v>990</v>
      </c>
      <c r="F116" s="357" t="s">
        <v>1901</v>
      </c>
      <c r="G116" s="357" t="s">
        <v>1902</v>
      </c>
      <c r="H116" s="317" t="s">
        <v>992</v>
      </c>
      <c r="I116" s="305" t="s">
        <v>1277</v>
      </c>
      <c r="J116" s="306" t="s">
        <v>1344</v>
      </c>
      <c r="K116" s="304" t="s">
        <v>822</v>
      </c>
      <c r="L116" s="321" t="s">
        <v>31</v>
      </c>
      <c r="M116" s="337" t="s">
        <v>993</v>
      </c>
      <c r="N116" s="317" t="s">
        <v>473</v>
      </c>
      <c r="O116" s="317" t="s">
        <v>488</v>
      </c>
      <c r="P116" s="306" t="s">
        <v>1281</v>
      </c>
      <c r="Q116" s="341" t="s">
        <v>20</v>
      </c>
      <c r="R116" s="336" t="s">
        <v>1365</v>
      </c>
      <c r="S116" s="337"/>
      <c r="T116" s="310"/>
      <c r="U116" s="310"/>
      <c r="V116" s="310"/>
      <c r="W116" s="310"/>
      <c r="X116" s="398"/>
      <c r="Y116" s="312" t="n">
        <v>1</v>
      </c>
      <c r="Z116" s="301"/>
      <c r="AA116" s="324" t="s">
        <v>1291</v>
      </c>
      <c r="AB116" s="301" t="n">
        <v>1</v>
      </c>
      <c r="AC116" s="301" t="n">
        <v>1</v>
      </c>
      <c r="AD116" s="301" t="n">
        <v>1</v>
      </c>
      <c r="AE116" s="301" t="n">
        <v>1</v>
      </c>
      <c r="AF116" s="301"/>
    </row>
    <row r="117" customFormat="false" ht="43.5" hidden="false" customHeight="true" outlineLevel="0" collapsed="false">
      <c r="A117" s="314" t="s">
        <v>1000</v>
      </c>
      <c r="B117" s="315"/>
      <c r="C117" s="310" t="s">
        <v>1903</v>
      </c>
      <c r="D117" s="310"/>
      <c r="E117" s="317" t="s">
        <v>1001</v>
      </c>
      <c r="F117" s="317" t="s">
        <v>1904</v>
      </c>
      <c r="G117" s="317" t="s">
        <v>1905</v>
      </c>
      <c r="H117" s="317" t="s">
        <v>1003</v>
      </c>
      <c r="I117" s="305" t="s">
        <v>1277</v>
      </c>
      <c r="J117" s="306" t="s">
        <v>1344</v>
      </c>
      <c r="K117" s="304" t="s">
        <v>822</v>
      </c>
      <c r="L117" s="320" t="s">
        <v>31</v>
      </c>
      <c r="M117" s="319" t="s">
        <v>1906</v>
      </c>
      <c r="N117" s="320" t="s">
        <v>473</v>
      </c>
      <c r="O117" s="317" t="s">
        <v>1005</v>
      </c>
      <c r="P117" s="306" t="s">
        <v>1281</v>
      </c>
      <c r="Q117" s="341" t="s">
        <v>20</v>
      </c>
      <c r="R117" s="336" t="s">
        <v>1365</v>
      </c>
      <c r="S117" s="337"/>
      <c r="T117" s="310"/>
      <c r="U117" s="310"/>
      <c r="V117" s="310"/>
      <c r="W117" s="310"/>
      <c r="X117" s="311"/>
      <c r="Y117" s="312" t="n">
        <v>1</v>
      </c>
      <c r="Z117" s="301"/>
      <c r="AA117" s="324" t="s">
        <v>1291</v>
      </c>
      <c r="AB117" s="301" t="n">
        <v>1</v>
      </c>
      <c r="AC117" s="301" t="n">
        <v>1</v>
      </c>
      <c r="AD117" s="301" t="n">
        <v>1</v>
      </c>
      <c r="AE117" s="301" t="n">
        <v>1</v>
      </c>
      <c r="AF117" s="301"/>
    </row>
    <row r="118" customFormat="false" ht="31.5" hidden="false" customHeight="true" outlineLevel="0" collapsed="false">
      <c r="A118" s="400" t="n">
        <v>144</v>
      </c>
      <c r="B118" s="400"/>
      <c r="C118" s="400" t="s">
        <v>1907</v>
      </c>
      <c r="D118" s="400" t="n">
        <v>10004</v>
      </c>
      <c r="E118" s="401" t="s">
        <v>1014</v>
      </c>
      <c r="F118" s="401" t="s">
        <v>1908</v>
      </c>
      <c r="G118" s="401" t="s">
        <v>1909</v>
      </c>
      <c r="H118" s="401" t="s">
        <v>778</v>
      </c>
      <c r="I118" s="402" t="s">
        <v>1277</v>
      </c>
      <c r="J118" s="306" t="s">
        <v>1344</v>
      </c>
      <c r="K118" s="304" t="s">
        <v>822</v>
      </c>
      <c r="L118" s="320" t="s">
        <v>31</v>
      </c>
      <c r="M118" s="319" t="s">
        <v>1910</v>
      </c>
      <c r="N118" s="319" t="s">
        <v>473</v>
      </c>
      <c r="O118" s="317" t="s">
        <v>493</v>
      </c>
      <c r="P118" s="306" t="s">
        <v>1281</v>
      </c>
      <c r="Q118" s="317" t="s">
        <v>20</v>
      </c>
      <c r="R118" s="403" t="s">
        <v>1365</v>
      </c>
      <c r="S118" s="361" t="s">
        <v>890</v>
      </c>
      <c r="T118" s="398"/>
      <c r="U118" s="398"/>
      <c r="V118" s="398"/>
      <c r="W118" s="404" t="s">
        <v>1911</v>
      </c>
      <c r="X118" s="340" t="s">
        <v>1912</v>
      </c>
      <c r="Y118" s="312" t="n">
        <v>1</v>
      </c>
      <c r="Z118" s="301"/>
      <c r="AA118" s="324" t="s">
        <v>1291</v>
      </c>
      <c r="AB118" s="301" t="n">
        <v>1</v>
      </c>
      <c r="AC118" s="301" t="n">
        <v>1</v>
      </c>
      <c r="AD118" s="301" t="n">
        <v>1</v>
      </c>
      <c r="AE118" s="301" t="n">
        <v>1</v>
      </c>
      <c r="AF118" s="301"/>
    </row>
    <row r="119" customFormat="false" ht="109.45" hidden="false" customHeight="false" outlineLevel="0" collapsed="false">
      <c r="A119" s="400" t="n">
        <v>150</v>
      </c>
      <c r="B119" s="400"/>
      <c r="C119" s="400" t="s">
        <v>1913</v>
      </c>
      <c r="D119" s="400" t="n">
        <v>10015</v>
      </c>
      <c r="E119" s="401" t="s">
        <v>1027</v>
      </c>
      <c r="F119" s="405" t="s">
        <v>1914</v>
      </c>
      <c r="G119" s="405" t="s">
        <v>1915</v>
      </c>
      <c r="H119" s="401" t="s">
        <v>1916</v>
      </c>
      <c r="I119" s="402" t="s">
        <v>1277</v>
      </c>
      <c r="J119" s="406" t="s">
        <v>828</v>
      </c>
      <c r="K119" s="407" t="s">
        <v>822</v>
      </c>
      <c r="L119" s="408" t="s">
        <v>31</v>
      </c>
      <c r="M119" s="409" t="s">
        <v>1029</v>
      </c>
      <c r="N119" s="409" t="s">
        <v>473</v>
      </c>
      <c r="O119" s="401" t="s">
        <v>798</v>
      </c>
      <c r="P119" s="402" t="s">
        <v>1345</v>
      </c>
      <c r="Q119" s="401" t="s">
        <v>20</v>
      </c>
      <c r="R119" s="410" t="s">
        <v>1365</v>
      </c>
      <c r="S119" s="401" t="s">
        <v>1917</v>
      </c>
      <c r="T119" s="411"/>
      <c r="U119" s="411"/>
      <c r="V119" s="411"/>
      <c r="W119" s="412" t="s">
        <v>1918</v>
      </c>
      <c r="X119" s="311"/>
      <c r="Y119" s="312" t="n">
        <v>1</v>
      </c>
      <c r="Z119" s="301"/>
      <c r="AA119" s="324" t="s">
        <v>1291</v>
      </c>
      <c r="AB119" s="301" t="n">
        <v>1</v>
      </c>
      <c r="AC119" s="301" t="n">
        <v>1</v>
      </c>
      <c r="AD119" s="301" t="n">
        <v>1</v>
      </c>
      <c r="AE119" s="301" t="n">
        <v>1</v>
      </c>
      <c r="AF119" s="301"/>
    </row>
    <row r="120" customFormat="false" ht="82.05" hidden="false" customHeight="false" outlineLevel="0" collapsed="false">
      <c r="A120" s="412" t="n">
        <v>156</v>
      </c>
      <c r="B120" s="412"/>
      <c r="C120" s="412" t="s">
        <v>1919</v>
      </c>
      <c r="D120" s="412"/>
      <c r="E120" s="413" t="s">
        <v>1055</v>
      </c>
      <c r="F120" s="413" t="s">
        <v>1920</v>
      </c>
      <c r="G120" s="413" t="s">
        <v>1921</v>
      </c>
      <c r="H120" s="413" t="s">
        <v>1922</v>
      </c>
      <c r="I120" s="402" t="s">
        <v>1277</v>
      </c>
      <c r="J120" s="414" t="s">
        <v>1344</v>
      </c>
      <c r="K120" s="413" t="s">
        <v>1278</v>
      </c>
      <c r="L120" s="413" t="s">
        <v>31</v>
      </c>
      <c r="M120" s="413" t="s">
        <v>1923</v>
      </c>
      <c r="N120" s="413" t="s">
        <v>473</v>
      </c>
      <c r="O120" s="413" t="s">
        <v>1059</v>
      </c>
      <c r="P120" s="414" t="s">
        <v>1281</v>
      </c>
      <c r="Q120" s="415" t="s">
        <v>20</v>
      </c>
      <c r="R120" s="416" t="s">
        <v>1365</v>
      </c>
      <c r="S120" s="413" t="s">
        <v>1036</v>
      </c>
      <c r="T120" s="412"/>
      <c r="U120" s="412"/>
      <c r="V120" s="412"/>
      <c r="W120" s="412" t="s">
        <v>1924</v>
      </c>
      <c r="X120" s="311"/>
      <c r="Y120" s="312" t="n">
        <v>1</v>
      </c>
      <c r="Z120" s="301"/>
      <c r="AA120" s="417"/>
      <c r="AB120" s="301" t="n">
        <v>1</v>
      </c>
      <c r="AC120" s="301" t="n">
        <v>1</v>
      </c>
      <c r="AD120" s="301" t="n">
        <v>1</v>
      </c>
      <c r="AE120" s="301" t="n">
        <v>1</v>
      </c>
      <c r="AF120" s="301"/>
    </row>
    <row r="121" customFormat="false" ht="95.95" hidden="false" customHeight="false" outlineLevel="0" collapsed="false">
      <c r="A121" s="412" t="n">
        <v>167</v>
      </c>
      <c r="B121" s="412"/>
      <c r="C121" s="412" t="s">
        <v>1925</v>
      </c>
      <c r="D121" s="412"/>
      <c r="E121" s="413" t="s">
        <v>1114</v>
      </c>
      <c r="F121" s="413" t="s">
        <v>1926</v>
      </c>
      <c r="G121" s="413" t="s">
        <v>1927</v>
      </c>
      <c r="H121" s="413" t="s">
        <v>1116</v>
      </c>
      <c r="I121" s="402" t="s">
        <v>1277</v>
      </c>
      <c r="J121" s="406" t="s">
        <v>828</v>
      </c>
      <c r="K121" s="413" t="s">
        <v>1278</v>
      </c>
      <c r="L121" s="413" t="s">
        <v>31</v>
      </c>
      <c r="M121" s="413" t="s">
        <v>1928</v>
      </c>
      <c r="N121" s="413" t="s">
        <v>473</v>
      </c>
      <c r="O121" s="413" t="s">
        <v>1118</v>
      </c>
      <c r="P121" s="402" t="s">
        <v>1345</v>
      </c>
      <c r="Q121" s="413" t="s">
        <v>20</v>
      </c>
      <c r="R121" s="416" t="s">
        <v>1365</v>
      </c>
      <c r="S121" s="413" t="s">
        <v>1036</v>
      </c>
      <c r="T121" s="418"/>
      <c r="U121" s="418"/>
      <c r="V121" s="418"/>
      <c r="W121" s="413" t="s">
        <v>1929</v>
      </c>
      <c r="X121" s="311" t="s">
        <v>1930</v>
      </c>
      <c r="Y121" s="312" t="n">
        <v>1</v>
      </c>
      <c r="Z121" s="301"/>
      <c r="AA121" s="417"/>
      <c r="AB121" s="301" t="n">
        <v>1</v>
      </c>
      <c r="AC121" s="301" t="n">
        <v>1</v>
      </c>
      <c r="AD121" s="301" t="n">
        <v>1</v>
      </c>
      <c r="AE121" s="301" t="n">
        <v>1</v>
      </c>
      <c r="AF121" s="301"/>
    </row>
    <row r="122" customFormat="false" ht="325.45" hidden="false" customHeight="false" outlineLevel="0" collapsed="false">
      <c r="A122" s="311" t="n">
        <v>175</v>
      </c>
      <c r="B122" s="311"/>
      <c r="C122" s="311" t="s">
        <v>1931</v>
      </c>
      <c r="D122" s="311"/>
      <c r="E122" s="419" t="s">
        <v>1158</v>
      </c>
      <c r="F122" s="419" t="s">
        <v>1932</v>
      </c>
      <c r="G122" s="419" t="s">
        <v>1933</v>
      </c>
      <c r="H122" s="419" t="s">
        <v>1934</v>
      </c>
      <c r="I122" s="402" t="s">
        <v>1277</v>
      </c>
      <c r="J122" s="406" t="s">
        <v>828</v>
      </c>
      <c r="K122" s="413" t="s">
        <v>1278</v>
      </c>
      <c r="L122" s="413" t="s">
        <v>31</v>
      </c>
      <c r="M122" s="419" t="s">
        <v>1935</v>
      </c>
      <c r="N122" s="419" t="s">
        <v>473</v>
      </c>
      <c r="O122" s="419" t="s">
        <v>1162</v>
      </c>
      <c r="P122" s="331" t="s">
        <v>1298</v>
      </c>
      <c r="Q122" s="419" t="s">
        <v>20</v>
      </c>
      <c r="R122" s="420" t="s">
        <v>1365</v>
      </c>
      <c r="S122" s="419" t="s">
        <v>1036</v>
      </c>
      <c r="T122" s="421"/>
      <c r="U122" s="421"/>
      <c r="V122" s="421"/>
      <c r="W122" s="311" t="s">
        <v>1936</v>
      </c>
      <c r="X122" s="311"/>
      <c r="Y122" s="312" t="n">
        <v>1</v>
      </c>
      <c r="Z122" s="301"/>
      <c r="AA122" s="422" t="n">
        <v>0.5</v>
      </c>
      <c r="AB122" s="301" t="n">
        <v>0</v>
      </c>
      <c r="AC122" s="301" t="n">
        <v>0</v>
      </c>
      <c r="AD122" s="301" t="n">
        <v>1</v>
      </c>
      <c r="AE122" s="301" t="n">
        <v>0</v>
      </c>
      <c r="AF122" s="301" t="s">
        <v>1937</v>
      </c>
    </row>
    <row r="123" customFormat="false" ht="82.45" hidden="false" customHeight="false" outlineLevel="0" collapsed="false">
      <c r="A123" s="311" t="n">
        <v>176</v>
      </c>
      <c r="B123" s="311"/>
      <c r="C123" s="311" t="s">
        <v>1938</v>
      </c>
      <c r="D123" s="311"/>
      <c r="E123" s="419" t="s">
        <v>1163</v>
      </c>
      <c r="F123" s="419" t="s">
        <v>1939</v>
      </c>
      <c r="G123" s="419" t="s">
        <v>1940</v>
      </c>
      <c r="H123" s="419" t="s">
        <v>1941</v>
      </c>
      <c r="I123" s="423" t="s">
        <v>1277</v>
      </c>
      <c r="J123" s="424" t="s">
        <v>828</v>
      </c>
      <c r="K123" s="419" t="s">
        <v>1278</v>
      </c>
      <c r="L123" s="419" t="s">
        <v>31</v>
      </c>
      <c r="M123" s="419" t="s">
        <v>1942</v>
      </c>
      <c r="N123" s="419" t="s">
        <v>473</v>
      </c>
      <c r="O123" s="304" t="s">
        <v>1167</v>
      </c>
      <c r="P123" s="425" t="s">
        <v>1298</v>
      </c>
      <c r="Q123" s="419" t="s">
        <v>20</v>
      </c>
      <c r="R123" s="420" t="s">
        <v>1365</v>
      </c>
      <c r="S123" s="419" t="s">
        <v>1036</v>
      </c>
      <c r="T123" s="421"/>
      <c r="U123" s="421"/>
      <c r="V123" s="421"/>
      <c r="W123" s="311" t="s">
        <v>1943</v>
      </c>
      <c r="X123" s="311"/>
      <c r="Y123" s="312" t="n">
        <v>1</v>
      </c>
      <c r="Z123" s="301"/>
      <c r="AA123" s="422" t="n">
        <v>0.5</v>
      </c>
      <c r="AB123" s="301" t="n">
        <v>0</v>
      </c>
      <c r="AC123" s="301" t="n">
        <v>0</v>
      </c>
      <c r="AD123" s="301" t="n">
        <v>1</v>
      </c>
      <c r="AE123" s="301" t="n">
        <v>0</v>
      </c>
      <c r="AF123" s="301"/>
    </row>
    <row r="124" customFormat="false" ht="109.45" hidden="false" customHeight="false" outlineLevel="0" collapsed="false">
      <c r="A124" s="311" t="n">
        <v>181</v>
      </c>
      <c r="B124" s="311"/>
      <c r="C124" s="311" t="s">
        <v>1944</v>
      </c>
      <c r="D124" s="311"/>
      <c r="E124" s="311" t="s">
        <v>1945</v>
      </c>
      <c r="F124" s="311" t="s">
        <v>1946</v>
      </c>
      <c r="G124" s="311" t="s">
        <v>1947</v>
      </c>
      <c r="H124" s="311" t="s">
        <v>1948</v>
      </c>
      <c r="I124" s="423" t="s">
        <v>1277</v>
      </c>
      <c r="J124" s="424" t="s">
        <v>828</v>
      </c>
      <c r="K124" s="419" t="s">
        <v>1278</v>
      </c>
      <c r="L124" s="419" t="s">
        <v>31</v>
      </c>
      <c r="M124" s="95" t="s">
        <v>1949</v>
      </c>
      <c r="N124" s="311" t="s">
        <v>473</v>
      </c>
      <c r="O124" s="311" t="s">
        <v>1950</v>
      </c>
      <c r="P124" s="425" t="s">
        <v>1298</v>
      </c>
      <c r="Q124" s="311" t="s">
        <v>42</v>
      </c>
      <c r="R124" s="426" t="s">
        <v>1365</v>
      </c>
      <c r="S124" s="311" t="s">
        <v>21</v>
      </c>
      <c r="T124" s="311"/>
      <c r="U124" s="311"/>
      <c r="V124" s="311"/>
      <c r="W124" s="348" t="s">
        <v>1951</v>
      </c>
      <c r="X124" s="311"/>
      <c r="Y124" s="312" t="n">
        <v>1</v>
      </c>
      <c r="Z124" s="301"/>
      <c r="AA124" s="427" t="n">
        <v>1</v>
      </c>
      <c r="AB124" s="301" t="n">
        <v>1</v>
      </c>
      <c r="AC124" s="301" t="n">
        <v>1</v>
      </c>
      <c r="AD124" s="301" t="n">
        <v>1</v>
      </c>
      <c r="AE124" s="301" t="n">
        <v>1</v>
      </c>
      <c r="AF124" s="301" t="n">
        <v>1</v>
      </c>
    </row>
    <row r="125" customFormat="false" ht="298.45" hidden="false" customHeight="false" outlineLevel="0" collapsed="false">
      <c r="A125" s="428" t="n">
        <v>145</v>
      </c>
      <c r="B125" s="428"/>
      <c r="C125" s="428" t="s">
        <v>1952</v>
      </c>
      <c r="D125" s="428" t="n">
        <v>10005</v>
      </c>
      <c r="E125" s="361" t="s">
        <v>497</v>
      </c>
      <c r="F125" s="361" t="s">
        <v>1953</v>
      </c>
      <c r="G125" s="429" t="s">
        <v>1954</v>
      </c>
      <c r="H125" s="361" t="s">
        <v>781</v>
      </c>
      <c r="I125" s="423" t="s">
        <v>1277</v>
      </c>
      <c r="J125" s="430" t="s">
        <v>1344</v>
      </c>
      <c r="K125" s="419" t="s">
        <v>822</v>
      </c>
      <c r="L125" s="431" t="s">
        <v>31</v>
      </c>
      <c r="M125" s="432" t="s">
        <v>1955</v>
      </c>
      <c r="N125" s="432" t="s">
        <v>473</v>
      </c>
      <c r="O125" s="361" t="s">
        <v>493</v>
      </c>
      <c r="P125" s="430" t="s">
        <v>1281</v>
      </c>
      <c r="Q125" s="361" t="s">
        <v>20</v>
      </c>
      <c r="R125" s="403" t="s">
        <v>1414</v>
      </c>
      <c r="S125" s="361" t="s">
        <v>43</v>
      </c>
      <c r="T125" s="398"/>
      <c r="U125" s="398"/>
      <c r="V125" s="398"/>
      <c r="W125" s="311" t="s">
        <v>1956</v>
      </c>
      <c r="X125" s="311"/>
      <c r="Y125" s="312" t="n">
        <v>1</v>
      </c>
      <c r="Z125" s="301"/>
      <c r="AA125" s="433"/>
      <c r="AB125" s="301" t="n">
        <v>0</v>
      </c>
      <c r="AC125" s="301" t="n">
        <v>0</v>
      </c>
      <c r="AD125" s="301" t="n">
        <v>0</v>
      </c>
      <c r="AE125" s="301" t="n">
        <v>0</v>
      </c>
      <c r="AF125" s="301"/>
    </row>
    <row r="126" customFormat="false" ht="284.95" hidden="false" customHeight="false" outlineLevel="0" collapsed="false">
      <c r="A126" s="302" t="n">
        <v>168</v>
      </c>
      <c r="B126" s="303"/>
      <c r="C126" s="303" t="s">
        <v>1957</v>
      </c>
      <c r="D126" s="303"/>
      <c r="E126" s="304" t="s">
        <v>1119</v>
      </c>
      <c r="F126" s="304" t="s">
        <v>1958</v>
      </c>
      <c r="G126" s="304" t="s">
        <v>1959</v>
      </c>
      <c r="H126" s="304" t="s">
        <v>1121</v>
      </c>
      <c r="I126" s="305" t="s">
        <v>1277</v>
      </c>
      <c r="J126" s="318" t="s">
        <v>828</v>
      </c>
      <c r="K126" s="304" t="s">
        <v>1278</v>
      </c>
      <c r="L126" s="307" t="s">
        <v>1279</v>
      </c>
      <c r="M126" s="304" t="s">
        <v>1122</v>
      </c>
      <c r="N126" s="304" t="s">
        <v>1123</v>
      </c>
      <c r="O126" s="304" t="s">
        <v>1124</v>
      </c>
      <c r="P126" s="331" t="s">
        <v>1298</v>
      </c>
      <c r="Q126" s="304" t="s">
        <v>20</v>
      </c>
      <c r="R126" s="308" t="s">
        <v>1282</v>
      </c>
      <c r="S126" s="304" t="s">
        <v>1036</v>
      </c>
      <c r="T126" s="309"/>
      <c r="U126" s="309"/>
      <c r="V126" s="309"/>
      <c r="W126" s="304" t="s">
        <v>1960</v>
      </c>
      <c r="X126" s="340" t="s">
        <v>1930</v>
      </c>
      <c r="Y126" s="312" t="n">
        <v>1</v>
      </c>
      <c r="Z126" s="301"/>
      <c r="AA126" s="417"/>
      <c r="AB126" s="301" t="n">
        <v>1</v>
      </c>
      <c r="AC126" s="301" t="n">
        <v>1</v>
      </c>
      <c r="AD126" s="301" t="n">
        <v>1</v>
      </c>
      <c r="AE126" s="301"/>
      <c r="AF126" s="301"/>
    </row>
    <row r="127" customFormat="false" ht="135.8" hidden="false" customHeight="false" outlineLevel="0" collapsed="false">
      <c r="A127" s="434"/>
      <c r="B127" s="434"/>
      <c r="C127" s="434" t="s">
        <v>1961</v>
      </c>
      <c r="D127" s="434"/>
      <c r="E127" s="434" t="s">
        <v>1962</v>
      </c>
      <c r="F127" s="434" t="s">
        <v>1963</v>
      </c>
      <c r="G127" s="434"/>
      <c r="H127" s="434" t="s">
        <v>1964</v>
      </c>
      <c r="I127" s="434" t="s">
        <v>1277</v>
      </c>
      <c r="J127" s="434" t="s">
        <v>828</v>
      </c>
      <c r="K127" s="434" t="s">
        <v>1278</v>
      </c>
      <c r="L127" s="434" t="s">
        <v>31</v>
      </c>
      <c r="M127" s="434" t="s">
        <v>1965</v>
      </c>
      <c r="N127" s="434" t="s">
        <v>123</v>
      </c>
      <c r="O127" s="434" t="s">
        <v>1966</v>
      </c>
      <c r="P127" s="434" t="s">
        <v>1357</v>
      </c>
      <c r="Q127" s="434" t="s">
        <v>42</v>
      </c>
      <c r="R127" s="435" t="s">
        <v>1358</v>
      </c>
      <c r="S127" s="434" t="s">
        <v>1967</v>
      </c>
      <c r="T127" s="434"/>
      <c r="U127" s="434"/>
      <c r="V127" s="434"/>
      <c r="W127" s="434" t="s">
        <v>1968</v>
      </c>
      <c r="X127" s="434"/>
      <c r="Y127" s="436"/>
      <c r="Z127" s="437"/>
      <c r="AA127" s="438"/>
      <c r="AB127" s="437"/>
      <c r="AC127" s="437" t="n">
        <v>1</v>
      </c>
      <c r="AD127" s="437" t="n">
        <v>1</v>
      </c>
      <c r="AE127" s="437" t="n">
        <v>1</v>
      </c>
      <c r="AF127" s="437"/>
    </row>
    <row r="128" customFormat="false" ht="82.05" hidden="false" customHeight="false" outlineLevel="0" collapsed="false">
      <c r="A128" s="434"/>
      <c r="B128" s="434"/>
      <c r="C128" s="434" t="s">
        <v>1969</v>
      </c>
      <c r="D128" s="434"/>
      <c r="E128" s="434" t="s">
        <v>1970</v>
      </c>
      <c r="F128" s="434" t="s">
        <v>1971</v>
      </c>
      <c r="G128" s="434"/>
      <c r="H128" s="434" t="s">
        <v>1972</v>
      </c>
      <c r="I128" s="434" t="s">
        <v>1277</v>
      </c>
      <c r="J128" s="434" t="s">
        <v>828</v>
      </c>
      <c r="K128" s="434" t="s">
        <v>1278</v>
      </c>
      <c r="L128" s="434" t="s">
        <v>31</v>
      </c>
      <c r="M128" s="434" t="s">
        <v>1973</v>
      </c>
      <c r="N128" s="434" t="s">
        <v>473</v>
      </c>
      <c r="O128" s="434" t="s">
        <v>1974</v>
      </c>
      <c r="P128" s="434" t="s">
        <v>1357</v>
      </c>
      <c r="Q128" s="434" t="s">
        <v>20</v>
      </c>
      <c r="R128" s="435" t="s">
        <v>1358</v>
      </c>
      <c r="S128" s="434" t="s">
        <v>1967</v>
      </c>
      <c r="T128" s="434"/>
      <c r="U128" s="434" t="s">
        <v>1249</v>
      </c>
      <c r="V128" s="439" t="s">
        <v>1975</v>
      </c>
      <c r="W128" s="434" t="s">
        <v>1976</v>
      </c>
      <c r="X128" s="434" t="s">
        <v>1977</v>
      </c>
      <c r="Y128" s="436"/>
      <c r="Z128" s="437"/>
      <c r="AA128" s="438"/>
      <c r="AB128" s="437"/>
      <c r="AC128" s="437" t="n">
        <v>1</v>
      </c>
      <c r="AD128" s="437" t="n">
        <v>1</v>
      </c>
      <c r="AE128" s="437" t="n">
        <v>1</v>
      </c>
      <c r="AF128" s="437" t="n">
        <v>1</v>
      </c>
    </row>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sheetData>
  <autoFilter ref="A1:X128"/>
  <hyperlinks>
    <hyperlink ref="V9" r:id="rId2" display="https://github.com/FilteredPush/event_date_qc/blob/master/src/main/java/org/filteredpush/qc/date/DwCEventDQ.java"/>
    <hyperlink ref="V15" r:id="rId3" display="https://github.com/FilteredPush/event_date_qc/blob/master/src/main/java/org/filteredpush/qc/date/DwCEventDQ.java"/>
    <hyperlink ref="V17" r:id="rId4" display="https://github.com/FilteredPush/event_date_qc/blob/master/src/main/java/org/filteredpush/qc/date/DwCEventDQ.java"/>
    <hyperlink ref="V29" r:id="rId5" display="https://github.com/FilteredPush/event_date_qc/blob/master/src/main/java/org/filteredpush/qc/date/DwCEventDQ.java"/>
    <hyperlink ref="V53" r:id="rId6" location="L80" display="https://github.com/FilteredPush/geo_ref_qc/blob/master/src/main/java/org/filteredpush/qc/georeference/DwCGeoRefDQ.java#L80"/>
    <hyperlink ref="V56" r:id="rId7" location="L193" display="https://github.com/FilteredPush/geo_ref_qc/blob/master/src/main/java/org/filteredpush/qc/georeference/DwCGeoRefDQ.java#L193"/>
    <hyperlink ref="V128" r:id="rId8" location="L97" display="https://github.com/FilteredPush/FP-KurationServices/blob/master/src/main/java/org/filteredpush/kuration/util/SciNameServiceUtil.java#L9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9"/>
  <legacyDrawing r:id="rId10"/>
</worksheet>
</file>

<file path=xl/worksheets/sheet7.xml><?xml version="1.0" encoding="utf-8"?>
<worksheet xmlns="http://schemas.openxmlformats.org/spreadsheetml/2006/main" xmlns:r="http://schemas.openxmlformats.org/officeDocument/2006/relationships">
  <sheetPr filterMode="false">
    <pageSetUpPr fitToPage="false"/>
  </sheetPr>
  <dimension ref="A1:Z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cols>
    <col collapsed="false" hidden="false" max="1" min="1" style="0" width="44.5627530364373"/>
    <col collapsed="false" hidden="false" max="2" min="2" style="0" width="6.31983805668016"/>
    <col collapsed="false" hidden="false" max="3" min="3" style="0" width="70.9109311740891"/>
    <col collapsed="false" hidden="false" max="4" min="4" style="0" width="59.2348178137652"/>
    <col collapsed="false" hidden="false" max="5" min="5" style="0" width="158.643724696356"/>
    <col collapsed="false" hidden="false" max="6" min="6" style="0" width="8.03238866396761"/>
    <col collapsed="false" hidden="false" max="26" min="7" style="0" width="7.71255060728745"/>
    <col collapsed="false" hidden="false" max="1025" min="27" style="0" width="15.3198380566802"/>
  </cols>
  <sheetData>
    <row r="1" customFormat="false" ht="15" hidden="false" customHeight="false" outlineLevel="0" collapsed="false">
      <c r="A1" s="440" t="s">
        <v>1978</v>
      </c>
      <c r="B1" s="441" t="s">
        <v>1979</v>
      </c>
      <c r="C1" s="440" t="s">
        <v>1980</v>
      </c>
      <c r="D1" s="440" t="s">
        <v>1981</v>
      </c>
      <c r="E1" s="419"/>
      <c r="F1" s="442"/>
      <c r="G1" s="442"/>
      <c r="H1" s="442"/>
      <c r="I1" s="442"/>
      <c r="J1" s="442"/>
      <c r="K1" s="442"/>
      <c r="L1" s="442"/>
      <c r="M1" s="442"/>
      <c r="N1" s="442"/>
      <c r="O1" s="442"/>
      <c r="P1" s="442"/>
      <c r="Q1" s="442"/>
      <c r="R1" s="442"/>
      <c r="S1" s="442"/>
      <c r="T1" s="442"/>
      <c r="U1" s="442"/>
      <c r="V1" s="442"/>
      <c r="W1" s="442"/>
      <c r="X1" s="442"/>
      <c r="Y1" s="442"/>
      <c r="Z1" s="442"/>
    </row>
    <row r="2" customFormat="false" ht="30" hidden="false" customHeight="true" outlineLevel="0" collapsed="false">
      <c r="A2" s="419" t="s">
        <v>1982</v>
      </c>
      <c r="B2" s="442" t="n">
        <v>2013</v>
      </c>
      <c r="C2" s="419" t="s">
        <v>1983</v>
      </c>
      <c r="D2" s="419" t="s">
        <v>1984</v>
      </c>
      <c r="E2" s="419" t="str">
        <f aca="false">CONCATENATE(A2," (",B2,"). ",C2,"  ",D2,)</f>
        <v>Ariño, A.H., Chavan, V., Faith, D.P.  (2013). Assessment of user needs of primary biodiversity data: Analysis, concerns, and challenges.  Biodiversity Informatics 8(2) 59-93.</v>
      </c>
      <c r="F2" s="442"/>
      <c r="G2" s="442"/>
      <c r="H2" s="442"/>
      <c r="I2" s="442"/>
      <c r="J2" s="442"/>
      <c r="K2" s="442"/>
      <c r="L2" s="442"/>
      <c r="M2" s="442"/>
      <c r="N2" s="442"/>
      <c r="O2" s="442"/>
      <c r="P2" s="442"/>
      <c r="Q2" s="442"/>
      <c r="R2" s="442"/>
      <c r="S2" s="442"/>
      <c r="T2" s="442"/>
      <c r="U2" s="442"/>
      <c r="V2" s="442"/>
      <c r="W2" s="442"/>
      <c r="X2" s="442"/>
      <c r="Y2" s="442"/>
      <c r="Z2" s="442"/>
    </row>
    <row r="3" customFormat="false" ht="15" hidden="false" customHeight="false" outlineLevel="0" collapsed="false">
      <c r="A3" s="443" t="s">
        <v>1985</v>
      </c>
      <c r="B3" s="442" t="n">
        <v>1994</v>
      </c>
      <c r="C3" s="419" t="s">
        <v>1986</v>
      </c>
      <c r="D3" s="419" t="s">
        <v>1987</v>
      </c>
      <c r="E3" s="419" t="str">
        <f aca="false">CONCATENATE(A3," (",B3,"). ",C3,"  ",D3,)</f>
        <v>Barnett, V. and Lewis, T. (1994). Outliers in Statistical Data.  Wiley and Sons, Chichester UK.</v>
      </c>
      <c r="F3" s="442"/>
      <c r="G3" s="442"/>
      <c r="H3" s="442"/>
      <c r="I3" s="442"/>
      <c r="J3" s="442"/>
      <c r="K3" s="442"/>
      <c r="L3" s="442"/>
      <c r="M3" s="442"/>
      <c r="N3" s="442"/>
      <c r="O3" s="442"/>
      <c r="P3" s="442"/>
      <c r="Q3" s="442"/>
      <c r="R3" s="442"/>
      <c r="S3" s="442"/>
      <c r="T3" s="442"/>
      <c r="U3" s="442"/>
      <c r="V3" s="442"/>
      <c r="W3" s="442"/>
      <c r="X3" s="442"/>
      <c r="Y3" s="442"/>
      <c r="Z3" s="442"/>
    </row>
    <row r="4" customFormat="false" ht="15" hidden="false" customHeight="false" outlineLevel="0" collapsed="false">
      <c r="A4" s="444" t="s">
        <v>1988</v>
      </c>
      <c r="B4" s="442" t="n">
        <v>2013</v>
      </c>
      <c r="C4" s="419" t="s">
        <v>1989</v>
      </c>
      <c r="D4" s="419" t="s">
        <v>1990</v>
      </c>
      <c r="E4" s="419" t="str">
        <f aca="false">CONCATENATE(A4," (",B4,"). ",C4,"  ",D4,)</f>
        <v>Belbin, L., Daly, J., Hirsch, T., Hobern, D. and LaSalle, J. (2013). A specialist’s audit of aggregated occurrence records: An ‘aggregators’ response.  ZooKeys 305: 67–76. doi: 10.3897/zookeys.305.5438.</v>
      </c>
      <c r="F4" s="442"/>
      <c r="G4" s="442"/>
      <c r="H4" s="442"/>
      <c r="I4" s="442"/>
      <c r="J4" s="442"/>
      <c r="K4" s="442"/>
      <c r="L4" s="442"/>
      <c r="M4" s="442"/>
      <c r="N4" s="442"/>
      <c r="O4" s="442"/>
      <c r="P4" s="442"/>
      <c r="Q4" s="442"/>
      <c r="R4" s="442"/>
      <c r="S4" s="442"/>
      <c r="T4" s="442"/>
      <c r="U4" s="442"/>
      <c r="V4" s="442"/>
      <c r="W4" s="442"/>
      <c r="X4" s="442"/>
      <c r="Y4" s="442"/>
      <c r="Z4" s="442"/>
    </row>
    <row r="5" customFormat="false" ht="30" hidden="false" customHeight="true" outlineLevel="0" collapsed="false">
      <c r="A5" s="445" t="s">
        <v>1991</v>
      </c>
      <c r="B5" s="442" t="n">
        <v>2004</v>
      </c>
      <c r="C5" s="419" t="s">
        <v>1992</v>
      </c>
      <c r="D5" s="419" t="s">
        <v>1993</v>
      </c>
      <c r="E5" s="419" t="str">
        <f aca="false">CONCATENATE(A5," (",B5,"). ",C5,"  ",D5,)</f>
        <v>Canhos, V.P., de Souza, S., De Giovanni, R. and Canhos, D.A.L. (2004). Global Biodiversity Informatics: setting the scene for a “new world” of ecological forecasting.   Biodiversity Informatics, [S.l.], v. 1, nov. 2004. ISSN 15469735. http://dx.doi.org/10.17161/bi.v1i0.3.</v>
      </c>
      <c r="F5" s="442"/>
      <c r="G5" s="442"/>
      <c r="H5" s="442"/>
      <c r="I5" s="442"/>
      <c r="J5" s="442"/>
      <c r="K5" s="442"/>
      <c r="L5" s="442"/>
      <c r="M5" s="442"/>
      <c r="N5" s="442"/>
      <c r="O5" s="442"/>
      <c r="P5" s="442"/>
      <c r="Q5" s="442"/>
      <c r="R5" s="442"/>
      <c r="S5" s="442"/>
      <c r="T5" s="442"/>
      <c r="U5" s="442"/>
      <c r="V5" s="442"/>
      <c r="W5" s="442"/>
      <c r="X5" s="442"/>
      <c r="Y5" s="442"/>
      <c r="Z5" s="442"/>
    </row>
    <row r="6" customFormat="false" ht="15" hidden="false" customHeight="false" outlineLevel="0" collapsed="false">
      <c r="A6" s="419" t="s">
        <v>1994</v>
      </c>
      <c r="B6" s="442" t="n">
        <v>2005</v>
      </c>
      <c r="C6" s="419" t="s">
        <v>1995</v>
      </c>
      <c r="D6" s="419" t="s">
        <v>1996</v>
      </c>
      <c r="E6" s="419" t="str">
        <f aca="false">CONCATENATE(A6," (",B6,"). ",C6,"  ",D6,)</f>
        <v>Chapman, A. D.  (2005).  Principles of Data Quality, version 1.0.   Report for the Global Biodiversity Information Facility, Copenhagen.</v>
      </c>
      <c r="F6" s="442"/>
      <c r="G6" s="442"/>
      <c r="H6" s="442"/>
      <c r="I6" s="442"/>
      <c r="J6" s="442"/>
      <c r="K6" s="442"/>
      <c r="L6" s="442"/>
      <c r="M6" s="442"/>
      <c r="N6" s="442"/>
      <c r="O6" s="442"/>
      <c r="P6" s="442"/>
      <c r="Q6" s="442"/>
      <c r="R6" s="442"/>
      <c r="S6" s="442"/>
      <c r="T6" s="442"/>
      <c r="U6" s="442"/>
      <c r="V6" s="442"/>
      <c r="W6" s="442"/>
      <c r="X6" s="442"/>
      <c r="Y6" s="442"/>
      <c r="Z6" s="442"/>
    </row>
    <row r="7" customFormat="false" ht="30" hidden="false" customHeight="true" outlineLevel="0" collapsed="false">
      <c r="A7" s="419" t="s">
        <v>1994</v>
      </c>
      <c r="B7" s="442" t="n">
        <v>2005</v>
      </c>
      <c r="C7" s="419" t="s">
        <v>1997</v>
      </c>
      <c r="D7" s="419" t="s">
        <v>1998</v>
      </c>
      <c r="E7" s="419" t="str">
        <f aca="false">CONCATENATE(A7," (",B7,"). ",C7,"  ",D7,)</f>
        <v>Chapman, A. D.  (2005). Principles and Methods of Data Cleaning – Primary Species and SpeciesOccurrence Data, version 1.0.  Report for the Global Biodiversity Information Facility, Copenhagen.</v>
      </c>
      <c r="F7" s="442"/>
      <c r="G7" s="442"/>
      <c r="H7" s="442"/>
      <c r="I7" s="442"/>
      <c r="J7" s="442"/>
      <c r="K7" s="442"/>
      <c r="L7" s="442"/>
      <c r="M7" s="442"/>
      <c r="N7" s="442"/>
      <c r="O7" s="442"/>
      <c r="P7" s="442"/>
      <c r="Q7" s="442"/>
      <c r="R7" s="442"/>
      <c r="S7" s="442"/>
      <c r="T7" s="442"/>
      <c r="U7" s="442"/>
      <c r="V7" s="442"/>
      <c r="W7" s="442"/>
      <c r="X7" s="442"/>
      <c r="Y7" s="442"/>
      <c r="Z7" s="442"/>
    </row>
    <row r="8" customFormat="false" ht="45" hidden="false" customHeight="true" outlineLevel="0" collapsed="false">
      <c r="A8" s="443" t="s">
        <v>1994</v>
      </c>
      <c r="B8" s="442" t="n">
        <v>1999</v>
      </c>
      <c r="C8" s="419" t="s">
        <v>1999</v>
      </c>
      <c r="D8" s="419" t="s">
        <v>2000</v>
      </c>
      <c r="E8" s="419" t="str">
        <f aca="false">CONCATENATE(A8," (",B8,"). ",C8,"  ",D8,)</f>
        <v>Chapman, A. D.  (1999). Quality Control and Validation of Point-Sourced Environmental Resource Data.  pp. 409-418 in Lowell, K. and Jaton, A. (eds.) Spatial accuracy assessment: Land information uncertainty in natural resources. Chelsea, MI: Ann Arbor Press.</v>
      </c>
      <c r="F8" s="442"/>
      <c r="G8" s="442"/>
      <c r="H8" s="442"/>
      <c r="I8" s="442"/>
      <c r="J8" s="442"/>
      <c r="K8" s="442"/>
      <c r="L8" s="442"/>
      <c r="M8" s="442"/>
      <c r="N8" s="442"/>
      <c r="O8" s="442"/>
      <c r="P8" s="442"/>
      <c r="Q8" s="442"/>
      <c r="R8" s="442"/>
      <c r="S8" s="442"/>
      <c r="T8" s="442"/>
      <c r="U8" s="442"/>
      <c r="V8" s="442"/>
      <c r="W8" s="442"/>
      <c r="X8" s="442"/>
      <c r="Y8" s="442"/>
      <c r="Z8" s="442"/>
    </row>
    <row r="9" customFormat="false" ht="30" hidden="false" customHeight="true" outlineLevel="0" collapsed="false">
      <c r="A9" s="446" t="s">
        <v>2001</v>
      </c>
      <c r="B9" s="442" t="n">
        <v>2006</v>
      </c>
      <c r="C9" s="419" t="s">
        <v>2002</v>
      </c>
      <c r="D9" s="419" t="s">
        <v>2003</v>
      </c>
      <c r="E9" s="419" t="str">
        <f aca="false">CONCATENATE(A9," (",B9,"). ",C9,"  ",D9,)</f>
        <v>Chapman, A.D. and Wieczorek, J. (eds). (2006). Guide to Best Practices for Georeferencing. BioGeomancer Consortium.  Global Biodiversity Information Facility. 90pp. ISBN: 87-92020-00-3. http://www.gbif.org/orc/?doc_id=1288.</v>
      </c>
      <c r="F9" s="442"/>
      <c r="G9" s="442"/>
      <c r="H9" s="442"/>
      <c r="I9" s="442"/>
      <c r="J9" s="442"/>
      <c r="K9" s="442"/>
      <c r="L9" s="442"/>
      <c r="M9" s="442"/>
      <c r="N9" s="442"/>
      <c r="O9" s="442"/>
      <c r="P9" s="442"/>
      <c r="Q9" s="442"/>
      <c r="R9" s="442"/>
      <c r="S9" s="442"/>
      <c r="T9" s="442"/>
      <c r="U9" s="442"/>
      <c r="V9" s="442"/>
      <c r="W9" s="442"/>
      <c r="X9" s="442"/>
      <c r="Y9" s="442"/>
      <c r="Z9" s="442"/>
    </row>
    <row r="10" customFormat="false" ht="60" hidden="false" customHeight="true" outlineLevel="0" collapsed="false">
      <c r="A10" s="446" t="s">
        <v>2004</v>
      </c>
      <c r="B10" s="442" t="n">
        <v>2006</v>
      </c>
      <c r="C10" s="419" t="s">
        <v>2005</v>
      </c>
      <c r="D10" s="419" t="s">
        <v>2006</v>
      </c>
      <c r="E10" s="419" t="str">
        <f aca="false">CONCATENATE(A10," (",B10,"). ",C10,"  ",D10,)</f>
        <v>Chapman, A.D., Hijmans, R., Marino, A, De Giovanni, R. and de Souza, S. (2006). Using the concept of “Outlierness” to identify suspect records in Primary Species Occurrence Data.  In, The Road to Productive Partnerships. The 21st Annual Meeting of the Society for the Preservation of Natural History Collections and the Natural Science Collections Alliance 2006 Annual Meeting. Program &amp; Abstracts. Albuquerque, New Mexico 23-27.</v>
      </c>
      <c r="F10" s="442"/>
      <c r="G10" s="442"/>
      <c r="H10" s="442"/>
      <c r="I10" s="442"/>
      <c r="J10" s="442"/>
      <c r="K10" s="442"/>
      <c r="L10" s="442"/>
      <c r="M10" s="442"/>
      <c r="N10" s="442"/>
      <c r="O10" s="442"/>
      <c r="P10" s="442"/>
      <c r="Q10" s="442"/>
      <c r="R10" s="442"/>
      <c r="S10" s="442"/>
      <c r="T10" s="442"/>
      <c r="U10" s="442"/>
      <c r="V10" s="442"/>
      <c r="W10" s="442"/>
      <c r="X10" s="442"/>
      <c r="Y10" s="442"/>
      <c r="Z10" s="442"/>
    </row>
    <row r="11" customFormat="false" ht="30" hidden="false" customHeight="true" outlineLevel="0" collapsed="false">
      <c r="A11" s="419" t="s">
        <v>2007</v>
      </c>
      <c r="B11" s="442" t="n">
        <v>1991</v>
      </c>
      <c r="C11" s="419" t="s">
        <v>2008</v>
      </c>
      <c r="D11" s="419" t="s">
        <v>2009</v>
      </c>
      <c r="E11" s="419" t="str">
        <f aca="false">CONCATENATE(A11," (",B11,"). ",C11,"  ",D11,)</f>
        <v>Chrisman, N.R. (1991). The Error Component in Spatial Data  pp. 165-174, in Maguire , D.J., Goodchild M.F. and Rhind D.W. (eds) Geographical Information Systems Vol. 1, Principals: Longman Scientific and Technical.</v>
      </c>
      <c r="F11" s="442"/>
      <c r="G11" s="442"/>
      <c r="H11" s="442"/>
      <c r="I11" s="442"/>
      <c r="J11" s="442"/>
      <c r="K11" s="442"/>
      <c r="L11" s="442"/>
      <c r="M11" s="442"/>
      <c r="N11" s="442"/>
      <c r="O11" s="442"/>
      <c r="P11" s="442"/>
      <c r="Q11" s="442"/>
      <c r="R11" s="442"/>
      <c r="S11" s="442"/>
      <c r="T11" s="442"/>
      <c r="U11" s="442"/>
      <c r="V11" s="442"/>
      <c r="W11" s="442"/>
      <c r="X11" s="442"/>
      <c r="Y11" s="442"/>
      <c r="Z11" s="442"/>
    </row>
    <row r="12" customFormat="false" ht="30" hidden="false" customHeight="true" outlineLevel="0" collapsed="false">
      <c r="A12" s="419" t="s">
        <v>2010</v>
      </c>
      <c r="B12" s="442" t="n">
        <v>2006</v>
      </c>
      <c r="C12" s="419" t="s">
        <v>2011</v>
      </c>
      <c r="D12" s="419" t="s">
        <v>2012</v>
      </c>
      <c r="E12" s="419" t="str">
        <f aca="false">CONCATENATE(A12," (",B12,"). ",C12,"  ",D12,)</f>
        <v>Costello, M.J. and Vanden Berghe, E. (2006). ‘Ocean Biodiversity Informatics’ enabling a new era in marine biology research and management.  Marine Ecology Progress Series 316.</v>
      </c>
      <c r="F12" s="442"/>
      <c r="G12" s="442"/>
      <c r="H12" s="442"/>
      <c r="I12" s="442"/>
      <c r="J12" s="442"/>
      <c r="K12" s="442"/>
      <c r="L12" s="442"/>
      <c r="M12" s="442"/>
      <c r="N12" s="442"/>
      <c r="O12" s="442"/>
      <c r="P12" s="442"/>
      <c r="Q12" s="442"/>
      <c r="R12" s="442"/>
      <c r="S12" s="442"/>
      <c r="T12" s="442"/>
      <c r="U12" s="442"/>
      <c r="V12" s="442"/>
      <c r="W12" s="442"/>
      <c r="X12" s="442"/>
      <c r="Y12" s="442"/>
      <c r="Z12" s="442"/>
    </row>
    <row r="13" customFormat="false" ht="15" hidden="false" customHeight="false" outlineLevel="0" collapsed="false">
      <c r="A13" s="447" t="s">
        <v>2013</v>
      </c>
      <c r="B13" s="442" t="n">
        <v>2004</v>
      </c>
      <c r="C13" s="419" t="s">
        <v>2014</v>
      </c>
      <c r="D13" s="419" t="s">
        <v>2015</v>
      </c>
      <c r="E13" s="419" t="str">
        <f aca="false">CONCATENATE(A13," (",B13,"). ",C13,"  ",D13,)</f>
        <v>CSPR Assessment Panel. (2004). Scientific Data and Information.    A Report of the CSPR Assessment Panel. 42pp. ICSI: Paris, France. http://lasp.colorado.edu/media/projects/egy/files/PAA_Data_and_Information.pdf</v>
      </c>
      <c r="F13" s="442"/>
      <c r="G13" s="442"/>
      <c r="H13" s="442"/>
      <c r="I13" s="442"/>
      <c r="J13" s="442"/>
      <c r="K13" s="442"/>
      <c r="L13" s="442"/>
      <c r="M13" s="442"/>
      <c r="N13" s="442"/>
      <c r="O13" s="442"/>
      <c r="P13" s="442"/>
      <c r="Q13" s="442"/>
      <c r="R13" s="442"/>
      <c r="S13" s="442"/>
      <c r="T13" s="442"/>
      <c r="U13" s="442"/>
      <c r="V13" s="442"/>
      <c r="W13" s="442"/>
      <c r="X13" s="442"/>
      <c r="Y13" s="442"/>
      <c r="Z13" s="442"/>
    </row>
    <row r="14" customFormat="false" ht="75" hidden="false" customHeight="true" outlineLevel="0" collapsed="false">
      <c r="A14" s="444" t="s">
        <v>2016</v>
      </c>
      <c r="B14" s="442" t="n">
        <v>2003</v>
      </c>
      <c r="C14" s="445" t="s">
        <v>2017</v>
      </c>
      <c r="D14" s="419" t="s">
        <v>2018</v>
      </c>
      <c r="E14" s="419" t="str">
        <f aca="false">CONCATENATE(A14," (",B14,"). ",C14,"  ",D14,)</f>
        <v>Dalcin, E.C. (2003). Data Quality Concepts and Techniques Applied to Taxonomic Databases.  PhD Thesis. https://www.researchgate.net/profile/Eduardo_Dalcin/publication/265164076_Data_Quality_Concepts_and_Techniques_Applied_to_Taxonomic_Databases/links/5401cc930cf2bba34c1b3f50.pdf. DOI: 10.13140/2.1.4440.2562.</v>
      </c>
      <c r="F14" s="442"/>
      <c r="G14" s="442"/>
      <c r="H14" s="442"/>
      <c r="I14" s="442"/>
      <c r="J14" s="442"/>
      <c r="K14" s="442"/>
      <c r="L14" s="442"/>
      <c r="M14" s="442"/>
      <c r="N14" s="442"/>
      <c r="O14" s="442"/>
      <c r="P14" s="442"/>
      <c r="Q14" s="442"/>
      <c r="R14" s="442"/>
      <c r="S14" s="442"/>
      <c r="T14" s="442"/>
      <c r="U14" s="442"/>
      <c r="V14" s="442"/>
      <c r="W14" s="442"/>
      <c r="X14" s="442"/>
      <c r="Y14" s="442"/>
      <c r="Z14" s="442"/>
    </row>
    <row r="15" customFormat="false" ht="60" hidden="false" customHeight="true" outlineLevel="0" collapsed="false">
      <c r="A15" s="125" t="s">
        <v>2019</v>
      </c>
      <c r="B15" s="442" t="n">
        <v>2016</v>
      </c>
      <c r="C15" s="419" t="s">
        <v>2020</v>
      </c>
      <c r="D15" s="419" t="s">
        <v>2021</v>
      </c>
      <c r="E15" s="419" t="str">
        <f aca="false">CONCATENATE(A15," (",B15,"). ",C15,"  ",D15,)</f>
        <v>Fei, Songlin; Yu, Feng (2016). Quality of presence data determines species distribution model performance: a novel index to evaluate data quality  Landscape Ecology, 31(1), 31-42</v>
      </c>
      <c r="F15" s="442"/>
      <c r="G15" s="442"/>
      <c r="H15" s="442"/>
      <c r="I15" s="442"/>
      <c r="J15" s="442"/>
      <c r="K15" s="442"/>
      <c r="L15" s="442"/>
      <c r="M15" s="442"/>
      <c r="N15" s="442"/>
      <c r="O15" s="442"/>
      <c r="P15" s="442"/>
      <c r="Q15" s="442"/>
      <c r="R15" s="442"/>
      <c r="S15" s="442"/>
      <c r="T15" s="442"/>
      <c r="U15" s="442"/>
      <c r="V15" s="442"/>
      <c r="W15" s="442"/>
      <c r="X15" s="442"/>
      <c r="Y15" s="442"/>
      <c r="Z15" s="442"/>
    </row>
    <row r="16" customFormat="false" ht="30" hidden="false" customHeight="true" outlineLevel="0" collapsed="false">
      <c r="A16" s="445" t="s">
        <v>2022</v>
      </c>
      <c r="B16" s="442" t="n">
        <v>2007</v>
      </c>
      <c r="C16" s="419" t="s">
        <v>2023</v>
      </c>
      <c r="D16" s="419" t="s">
        <v>2024</v>
      </c>
      <c r="E16" s="419" t="str">
        <f aca="false">CONCATENATE(A16," (",B16,"). ",C16,"  ",D16,)</f>
        <v>Ge, M., Helfert, M. (2007). A review of information quality research-develop a research agenda.  In proceedings of the 12th International Conference on Information Quality.  http://mitiq.mit.edu/iciq/pdf/a%20review%20of%20information%20quality%20research.pdf.</v>
      </c>
      <c r="F16" s="442"/>
      <c r="G16" s="442"/>
      <c r="H16" s="442"/>
      <c r="I16" s="442"/>
      <c r="J16" s="442"/>
      <c r="K16" s="442"/>
      <c r="L16" s="442"/>
      <c r="M16" s="442"/>
      <c r="N16" s="442"/>
      <c r="O16" s="442"/>
      <c r="P16" s="442"/>
      <c r="Q16" s="442"/>
      <c r="R16" s="442"/>
      <c r="S16" s="442"/>
      <c r="T16" s="442"/>
      <c r="U16" s="442"/>
      <c r="V16" s="442"/>
      <c r="W16" s="442"/>
      <c r="X16" s="442"/>
      <c r="Y16" s="442"/>
      <c r="Z16" s="442"/>
    </row>
    <row r="17" customFormat="false" ht="15" hidden="false" customHeight="false" outlineLevel="0" collapsed="false">
      <c r="A17" s="445" t="s">
        <v>2025</v>
      </c>
      <c r="B17" s="442" t="n">
        <v>2006</v>
      </c>
      <c r="C17" s="419" t="s">
        <v>2026</v>
      </c>
      <c r="D17" s="419" t="s">
        <v>2027</v>
      </c>
      <c r="E17" s="419" t="str">
        <f aca="false">CONCATENATE(A17," (",B17,"). ",C17,"  ",D17,)</f>
        <v>Guralnick, R.P., Wieczorek, J., Beaman, R., Hijmans, R.J., and the BioGeomancer Working Group.  (2006). BioGeomancer: Automated georeferencing to map the world’s biodiversity data.  PLoS Biol 4(11): e381. DOI: 10.1371/journal.pbio.0040381. </v>
      </c>
      <c r="F17" s="442"/>
      <c r="G17" s="442"/>
      <c r="H17" s="442"/>
      <c r="I17" s="442"/>
      <c r="J17" s="442"/>
      <c r="K17" s="442"/>
      <c r="L17" s="442"/>
      <c r="M17" s="442"/>
      <c r="N17" s="442"/>
      <c r="O17" s="442"/>
      <c r="P17" s="442"/>
      <c r="Q17" s="442"/>
      <c r="R17" s="442"/>
      <c r="S17" s="442"/>
      <c r="T17" s="442"/>
      <c r="U17" s="442"/>
      <c r="V17" s="442"/>
      <c r="W17" s="442"/>
      <c r="X17" s="442"/>
      <c r="Y17" s="442"/>
      <c r="Z17" s="442"/>
    </row>
    <row r="18" customFormat="false" ht="30" hidden="false" customHeight="true" outlineLevel="0" collapsed="false">
      <c r="A18" s="419" t="s">
        <v>2028</v>
      </c>
      <c r="B18" s="442" t="n">
        <v>2007</v>
      </c>
      <c r="C18" s="419" t="s">
        <v>2029</v>
      </c>
      <c r="D18" s="419" t="s">
        <v>2030</v>
      </c>
      <c r="E18" s="419" t="str">
        <f aca="false">CONCATENATE(A18," (",B18,"). ",C18,"  ",D18,)</f>
        <v>Heidorn, P. Bryan, Palmer, C.L. and Wright, D. (2007). Biological information specialists for biological informatics.  Journal of Biomedical Discovery and Collaboration 2007, 2:1.</v>
      </c>
      <c r="F18" s="442"/>
      <c r="G18" s="442"/>
      <c r="H18" s="442"/>
      <c r="I18" s="442"/>
      <c r="J18" s="442"/>
      <c r="K18" s="442"/>
      <c r="L18" s="442"/>
      <c r="M18" s="442"/>
      <c r="N18" s="442"/>
      <c r="O18" s="442"/>
      <c r="P18" s="442"/>
      <c r="Q18" s="442"/>
      <c r="R18" s="442"/>
      <c r="S18" s="442"/>
      <c r="T18" s="442"/>
      <c r="U18" s="442"/>
      <c r="V18" s="442"/>
      <c r="W18" s="442"/>
      <c r="X18" s="442"/>
      <c r="Y18" s="442"/>
      <c r="Z18" s="442"/>
    </row>
    <row r="19" customFormat="false" ht="22.5" hidden="false" customHeight="true" outlineLevel="0" collapsed="false">
      <c r="A19" s="419" t="s">
        <v>2031</v>
      </c>
      <c r="B19" s="442" t="n">
        <v>2009</v>
      </c>
      <c r="C19" s="419" t="s">
        <v>2032</v>
      </c>
      <c r="D19" s="419" t="s">
        <v>2033</v>
      </c>
      <c r="E19" s="419" t="str">
        <f aca="false">CONCATENATE(A19," (",B19,"). ",C19,"  ",D19,)</f>
        <v>Hill, A.W., Guralnick, R., Flemons, P., Beaman, R., Wieczorek, J., Ranipeta, A., Chavan, V. and Remsen, D. (2009). Location, location, location: utilizing pipelines and services to more effectively georeference the world's biodiversity data.   BMC Bioinformatics 2009, 10(Suppl 14):S3 doi:10.1186/1471-2105-10-S14-S3.</v>
      </c>
      <c r="F19" s="442"/>
      <c r="G19" s="442"/>
      <c r="H19" s="442"/>
      <c r="I19" s="442"/>
      <c r="J19" s="442"/>
      <c r="K19" s="442"/>
      <c r="L19" s="442"/>
      <c r="M19" s="442"/>
      <c r="N19" s="442"/>
      <c r="O19" s="442"/>
      <c r="P19" s="442"/>
      <c r="Q19" s="442"/>
      <c r="R19" s="442"/>
      <c r="S19" s="442"/>
      <c r="T19" s="442"/>
      <c r="U19" s="442"/>
      <c r="V19" s="442"/>
      <c r="W19" s="442"/>
      <c r="X19" s="442"/>
      <c r="Y19" s="442"/>
      <c r="Z19" s="442"/>
    </row>
    <row r="20" customFormat="false" ht="45" hidden="false" customHeight="true" outlineLevel="0" collapsed="false">
      <c r="A20" s="419" t="s">
        <v>2034</v>
      </c>
      <c r="B20" s="442" t="n">
        <v>2016</v>
      </c>
      <c r="C20" s="419" t="s">
        <v>2035</v>
      </c>
      <c r="D20" s="419" t="s">
        <v>2036</v>
      </c>
      <c r="E20" s="419" t="str">
        <f aca="false">CONCATENATE(A20," (",B20,"). ",C20,"  ",D20,)</f>
        <v>Jacobs, C.  (2016). Data quality in crowdsourcing for biodiversity research: issues and examples.  In: Capineri, C. Haklay, M. Huang, H, Antoniou, V., Kettunen, J., Osterman, F. and Purves, R. (eds) European Handbook of Crowdsourced Geographic Information pp. 75-86 London: Ubiquity Press. DOI: ttp://dx.doi.org/10.5334/bax.f.</v>
      </c>
      <c r="F20" s="442"/>
      <c r="G20" s="442"/>
      <c r="H20" s="442"/>
      <c r="I20" s="442"/>
      <c r="J20" s="442"/>
      <c r="K20" s="442"/>
      <c r="L20" s="442"/>
      <c r="M20" s="442"/>
      <c r="N20" s="442"/>
      <c r="O20" s="442"/>
      <c r="P20" s="442"/>
      <c r="Q20" s="442"/>
      <c r="R20" s="442"/>
      <c r="S20" s="442"/>
      <c r="T20" s="442"/>
      <c r="U20" s="442"/>
      <c r="V20" s="442"/>
      <c r="W20" s="442"/>
      <c r="X20" s="442"/>
      <c r="Y20" s="442"/>
      <c r="Z20" s="442"/>
    </row>
    <row r="21" customFormat="false" ht="30" hidden="false" customHeight="true" outlineLevel="0" collapsed="false">
      <c r="A21" s="419" t="s">
        <v>2037</v>
      </c>
      <c r="B21" s="442" t="n">
        <v>2016</v>
      </c>
      <c r="C21" s="419" t="s">
        <v>2038</v>
      </c>
      <c r="D21" s="419" t="s">
        <v>2039</v>
      </c>
      <c r="E21" s="419" t="str">
        <f aca="false">CONCATENATE(A21," (",B21,"). ",C21,"  ",D21,)</f>
        <v>Leen Vandepitte, Samuel Bosch, Lennert Tyberghein, Filip Waumans, Bart Vanhoorne, Francisco Hernandez, Olivier De Clerck and Jan Mees (2016). Fishing for data and sorting the catch: assessing the data quality, completeness and fitness for use of data in marine biogeographic databases  Database, 2015, 1–14. doi: 10.1093/database/bau125</v>
      </c>
      <c r="F21" s="442"/>
      <c r="G21" s="442"/>
      <c r="H21" s="442"/>
      <c r="I21" s="442"/>
      <c r="J21" s="442"/>
      <c r="K21" s="442"/>
      <c r="L21" s="442"/>
      <c r="M21" s="442"/>
      <c r="N21" s="442"/>
      <c r="O21" s="442"/>
      <c r="P21" s="442"/>
      <c r="Q21" s="442"/>
      <c r="R21" s="442"/>
      <c r="S21" s="442"/>
      <c r="T21" s="442"/>
      <c r="U21" s="442"/>
      <c r="V21" s="442"/>
      <c r="W21" s="442"/>
      <c r="X21" s="442"/>
      <c r="Y21" s="442"/>
      <c r="Z21" s="442"/>
    </row>
    <row r="22" customFormat="false" ht="45" hidden="false" customHeight="true" outlineLevel="0" collapsed="false">
      <c r="A22" s="125" t="s">
        <v>2040</v>
      </c>
      <c r="B22" s="442" t="n">
        <v>2016</v>
      </c>
      <c r="C22" s="419" t="s">
        <v>2041</v>
      </c>
      <c r="D22" s="125" t="s">
        <v>2042</v>
      </c>
      <c r="E22" s="419" t="str">
        <f aca="false">CONCATENATE(A22," (",B22,"). ",C22,"  ",D22,)</f>
        <v>Lukyanenko, Roman; Parsons, Jeffrey; Wiersma, Yolanda F. (2016). Emerging problems of data quality in citizen science: Editorial.  Conservation Biology, 30(3), 447-449. doi:10.1111/cobi.12706</v>
      </c>
      <c r="F22" s="442"/>
      <c r="G22" s="442"/>
      <c r="H22" s="442"/>
      <c r="I22" s="442"/>
      <c r="J22" s="442"/>
      <c r="K22" s="442"/>
      <c r="L22" s="442"/>
      <c r="M22" s="442"/>
      <c r="N22" s="442"/>
      <c r="O22" s="442"/>
      <c r="P22" s="442"/>
      <c r="Q22" s="442"/>
      <c r="R22" s="442"/>
      <c r="S22" s="442"/>
      <c r="T22" s="442"/>
      <c r="U22" s="442"/>
      <c r="V22" s="442"/>
      <c r="W22" s="442"/>
      <c r="X22" s="442"/>
      <c r="Y22" s="442"/>
      <c r="Z22" s="442"/>
    </row>
    <row r="23" customFormat="false" ht="30" hidden="false" customHeight="true" outlineLevel="0" collapsed="false">
      <c r="A23" s="419" t="s">
        <v>2043</v>
      </c>
      <c r="B23" s="442" t="n">
        <v>2015</v>
      </c>
      <c r="C23" s="419" t="s">
        <v>2044</v>
      </c>
      <c r="D23" s="419" t="s">
        <v>2045</v>
      </c>
      <c r="E23" s="419" t="str">
        <f aca="false">CONCATENATE(A23," (",B23,"). ",C23,"  ",D23,)</f>
        <v>Maldonado, C. Molina, C.I.,  Zizka, A., Persson, C., Taylor, C.M., Albán, J., Chilquillo, E. Rønsted, N. and Antonelli, A. (2015). Estimating species diversity and distributions in the era of Big Data: to what extent can we trust public databases?  Global Ecology and Biogeography, 24, 973–984.</v>
      </c>
      <c r="F23" s="442"/>
      <c r="G23" s="442"/>
      <c r="H23" s="442"/>
      <c r="I23" s="442"/>
      <c r="J23" s="442"/>
      <c r="K23" s="442"/>
      <c r="L23" s="442"/>
      <c r="M23" s="442"/>
      <c r="N23" s="442"/>
      <c r="O23" s="442"/>
      <c r="P23" s="442"/>
      <c r="Q23" s="442"/>
      <c r="R23" s="442"/>
      <c r="S23" s="442"/>
      <c r="T23" s="442"/>
      <c r="U23" s="442"/>
      <c r="V23" s="442"/>
      <c r="W23" s="442"/>
      <c r="X23" s="442"/>
      <c r="Y23" s="442"/>
      <c r="Z23" s="442"/>
    </row>
    <row r="24" customFormat="false" ht="30" hidden="false" customHeight="true" outlineLevel="0" collapsed="false">
      <c r="A24" s="445" t="s">
        <v>2046</v>
      </c>
      <c r="B24" s="442" t="n">
        <v>2000</v>
      </c>
      <c r="C24" s="419" t="s">
        <v>2047</v>
      </c>
      <c r="D24" s="419" t="s">
        <v>2048</v>
      </c>
      <c r="E24" s="419" t="str">
        <f aca="false">CONCATENATE(A24," (",B24,"). ",C24,"  ",D24,)</f>
        <v>Maletic, J.I. and Marcus, A. (2000). Data Cleansing: Beyond Integrity Analysis.  pp. 200-209 in Proceedings of the Conference on Information Quality (IQ2000). Boston: Massachusetts Institute of Technology. http://mitiq.mit.edu/iciq/pdf/a%20review%20of%20information%20quality%20research.pdf</v>
      </c>
      <c r="F24" s="442"/>
      <c r="G24" s="442"/>
      <c r="H24" s="442"/>
      <c r="I24" s="442"/>
      <c r="J24" s="442"/>
      <c r="K24" s="442"/>
      <c r="L24" s="442"/>
      <c r="M24" s="442"/>
      <c r="N24" s="442"/>
      <c r="O24" s="442"/>
      <c r="P24" s="442"/>
      <c r="Q24" s="442"/>
      <c r="R24" s="442"/>
      <c r="S24" s="442"/>
      <c r="T24" s="442"/>
      <c r="U24" s="442"/>
      <c r="V24" s="442"/>
      <c r="W24" s="442"/>
      <c r="X24" s="442"/>
      <c r="Y24" s="442"/>
      <c r="Z24" s="442"/>
    </row>
    <row r="25" customFormat="false" ht="30" hidden="false" customHeight="true" outlineLevel="0" collapsed="false">
      <c r="A25" s="445" t="s">
        <v>2049</v>
      </c>
      <c r="B25" s="442" t="n">
        <v>2004</v>
      </c>
      <c r="C25" s="419" t="s">
        <v>2050</v>
      </c>
      <c r="D25" s="419" t="s">
        <v>2051</v>
      </c>
      <c r="E25" s="419" t="str">
        <f aca="false">CONCATENATE(A25," (",B25,"). ",C25,"  ",D25,)</f>
        <v>Marino, A., Pavarin, F., de Souza, S. and Chapman, A.D. (2004). geoLoc and spOutlier: on-line tools for geocoding and validating biological data.  In Proceedings of Inter-American Workshop on Environmental Data.  http://www.cria.org.br/eventos/iaed/amarino_pre.html Powerpoint Presentation. http://tinyurl.com/mbv93dl.</v>
      </c>
      <c r="F25" s="442"/>
      <c r="G25" s="442"/>
      <c r="H25" s="442"/>
      <c r="I25" s="442"/>
      <c r="J25" s="442"/>
      <c r="K25" s="442"/>
      <c r="L25" s="442"/>
      <c r="M25" s="442"/>
      <c r="N25" s="442"/>
      <c r="O25" s="442"/>
      <c r="P25" s="442"/>
      <c r="Q25" s="442"/>
      <c r="R25" s="442"/>
      <c r="S25" s="442"/>
      <c r="T25" s="442"/>
      <c r="U25" s="442"/>
      <c r="V25" s="442"/>
      <c r="W25" s="442"/>
      <c r="X25" s="442"/>
      <c r="Y25" s="442"/>
      <c r="Z25" s="442"/>
    </row>
    <row r="26" customFormat="false" ht="30" hidden="false" customHeight="true" outlineLevel="0" collapsed="false">
      <c r="A26" s="183" t="s">
        <v>2052</v>
      </c>
      <c r="B26" s="442" t="n">
        <v>2014</v>
      </c>
      <c r="C26" s="183" t="s">
        <v>2053</v>
      </c>
      <c r="D26" s="5" t="s">
        <v>2054</v>
      </c>
      <c r="E26" s="419" t="str">
        <f aca="false">CONCATENATE(A26," (",B26,"). ",C26,"  ",D26,)</f>
        <v>Mathew, C., Güntsch, A., Obst, M., Vicario, S., Haines, R., Williams, A., de Jong, Y. and Goble, C. (2014). A semi-automated workflow for biodiversity data retrieval, cleaning and quality control.  Biodiversity Data Journal, 2: e4221. doi: 10.3897/BDJ.2.e4221.</v>
      </c>
      <c r="F26" s="442"/>
      <c r="G26" s="442"/>
      <c r="H26" s="442"/>
      <c r="I26" s="442"/>
      <c r="J26" s="442"/>
      <c r="K26" s="442"/>
      <c r="L26" s="442"/>
      <c r="M26" s="442"/>
      <c r="N26" s="442"/>
      <c r="O26" s="442"/>
      <c r="P26" s="442"/>
      <c r="Q26" s="442"/>
      <c r="R26" s="442"/>
      <c r="S26" s="442"/>
      <c r="T26" s="442"/>
      <c r="U26" s="442"/>
      <c r="V26" s="442"/>
      <c r="W26" s="442"/>
      <c r="X26" s="442"/>
      <c r="Y26" s="442"/>
      <c r="Z26" s="442"/>
    </row>
    <row r="27" customFormat="false" ht="30" hidden="false" customHeight="true" outlineLevel="0" collapsed="false">
      <c r="A27" s="183" t="s">
        <v>2055</v>
      </c>
      <c r="B27" s="442" t="n">
        <v>2012</v>
      </c>
      <c r="C27" s="183" t="s">
        <v>2056</v>
      </c>
      <c r="D27" s="419" t="s">
        <v>2057</v>
      </c>
      <c r="E27" s="419" t="str">
        <f aca="false">CONCATENATE(A27," (",B27,"). ",C27,"  ",D27,)</f>
        <v>Otegui, J., Ariño, A.H. (2012). BIDDSAT: visualizing the content of biodiversity data publishers in the Global Biodiversity Information Facility network  Bioinformatics Applications Note 28, 16, 2207–2208</v>
      </c>
      <c r="F27" s="442"/>
      <c r="G27" s="442"/>
      <c r="H27" s="442"/>
      <c r="I27" s="442"/>
      <c r="J27" s="442"/>
      <c r="K27" s="442"/>
      <c r="L27" s="442"/>
      <c r="M27" s="442"/>
      <c r="N27" s="442"/>
      <c r="O27" s="442"/>
      <c r="P27" s="442"/>
      <c r="Q27" s="442"/>
      <c r="R27" s="442"/>
      <c r="S27" s="442"/>
      <c r="T27" s="442"/>
      <c r="U27" s="442"/>
      <c r="V27" s="442"/>
      <c r="W27" s="442"/>
      <c r="X27" s="442"/>
      <c r="Y27" s="442"/>
      <c r="Z27" s="442"/>
    </row>
    <row r="28" customFormat="false" ht="15" hidden="false" customHeight="false" outlineLevel="0" collapsed="false">
      <c r="A28" s="443" t="s">
        <v>2058</v>
      </c>
      <c r="B28" s="442" t="n">
        <v>2013</v>
      </c>
      <c r="C28" s="419" t="s">
        <v>2059</v>
      </c>
      <c r="D28" s="419" t="s">
        <v>2060</v>
      </c>
      <c r="E28" s="419" t="str">
        <f aca="false">CONCATENATE(A28," (",B28,"). ",C28,"  ",D28,)</f>
        <v>Otegui, J., Ariño, A.H., Encinas, M.A., Pando, F. (2013). Assessing the Primary Data Hosted by the Spanish Node of the Global Biodiversity Information Facility (GBIF).  PLoS ONE 8(1): e55144.</v>
      </c>
      <c r="F28" s="442"/>
      <c r="G28" s="442"/>
      <c r="H28" s="442"/>
      <c r="I28" s="442"/>
      <c r="J28" s="442"/>
      <c r="K28" s="442"/>
      <c r="L28" s="442"/>
      <c r="M28" s="442"/>
      <c r="N28" s="442"/>
      <c r="O28" s="442"/>
      <c r="P28" s="442"/>
      <c r="Q28" s="442"/>
      <c r="R28" s="442"/>
      <c r="S28" s="442"/>
      <c r="T28" s="442"/>
      <c r="U28" s="442"/>
      <c r="V28" s="442"/>
      <c r="W28" s="442"/>
      <c r="X28" s="442"/>
      <c r="Y28" s="442"/>
      <c r="Z28" s="442"/>
    </row>
    <row r="29" customFormat="false" ht="30" hidden="false" customHeight="true" outlineLevel="0" collapsed="false">
      <c r="A29" s="445" t="s">
        <v>2061</v>
      </c>
      <c r="B29" s="442" t="n">
        <v>2004</v>
      </c>
      <c r="C29" s="419" t="s">
        <v>2062</v>
      </c>
      <c r="D29" s="419" t="s">
        <v>2063</v>
      </c>
      <c r="E29" s="419" t="str">
        <f aca="false">CONCATENATE(A29," (",B29,"). ",C29,"  ",D29,)</f>
        <v>Peterson, A.T. et al. (2004). Detecting Errors in Biological Data based on collectors' itineraries.  Bull. British Ornithologists Club 124(2): 143-151. http://tinyurl.com/khzarrn.</v>
      </c>
      <c r="F29" s="442"/>
      <c r="G29" s="442"/>
      <c r="H29" s="442"/>
      <c r="I29" s="442"/>
      <c r="J29" s="442"/>
      <c r="K29" s="442"/>
      <c r="L29" s="442"/>
      <c r="M29" s="442"/>
      <c r="N29" s="442"/>
      <c r="O29" s="442"/>
      <c r="P29" s="442"/>
      <c r="Q29" s="442"/>
      <c r="R29" s="442"/>
      <c r="S29" s="442"/>
      <c r="T29" s="442"/>
      <c r="U29" s="442"/>
      <c r="V29" s="442"/>
      <c r="W29" s="442"/>
      <c r="X29" s="442"/>
      <c r="Y29" s="442"/>
      <c r="Z29" s="442"/>
    </row>
    <row r="30" customFormat="false" ht="15" hidden="false" customHeight="false" outlineLevel="0" collapsed="false">
      <c r="A30" s="445" t="s">
        <v>2064</v>
      </c>
      <c r="B30" s="442" t="n">
        <v>2010</v>
      </c>
      <c r="C30" s="419" t="s">
        <v>2065</v>
      </c>
      <c r="D30" s="419" t="s">
        <v>2066</v>
      </c>
      <c r="E30" s="419" t="str">
        <f aca="false">CONCATENATE(A30," (",B30,"). ",C30,"  ",D30,)</f>
        <v>Peterson, A.T., Knapp, S., Guralnick, R.,  Soberón, G. and Holder, M.T.  (2010). The big questions for biodiversity informatics.  Systematics and
Biodiversity, 8:2, 159-168, DOI: 10.1080/14772001003739369.</v>
      </c>
      <c r="F30" s="442"/>
      <c r="G30" s="442"/>
      <c r="H30" s="442"/>
      <c r="I30" s="442"/>
      <c r="J30" s="442"/>
      <c r="K30" s="442"/>
      <c r="L30" s="442"/>
      <c r="M30" s="442"/>
      <c r="N30" s="442"/>
      <c r="O30" s="442"/>
      <c r="P30" s="442"/>
      <c r="Q30" s="442"/>
      <c r="R30" s="442"/>
      <c r="S30" s="442"/>
      <c r="T30" s="442"/>
      <c r="U30" s="442"/>
      <c r="V30" s="442"/>
      <c r="W30" s="442"/>
      <c r="X30" s="442"/>
      <c r="Y30" s="442"/>
      <c r="Z30" s="442"/>
    </row>
    <row r="31" customFormat="false" ht="105" hidden="false" customHeight="true" outlineLevel="0" collapsed="false">
      <c r="A31" s="443" t="s">
        <v>2067</v>
      </c>
      <c r="B31" s="442" t="n">
        <v>2002</v>
      </c>
      <c r="C31" s="419" t="s">
        <v>2068</v>
      </c>
      <c r="D31" s="419" t="s">
        <v>2069</v>
      </c>
      <c r="E31" s="419" t="str">
        <f aca="false">CONCATENATE(A31," (",B31,"). ",C31,"  ",D31,)</f>
        <v>Pipino, L.L., Lee, Y.W. and Wang, R.Y. (2002). Data quality assessment.  Commun. ACM 45, 4 (April 2002), 211-218. DOI=10.1145/505248.506010.</v>
      </c>
      <c r="F31" s="442"/>
      <c r="G31" s="442"/>
      <c r="H31" s="442"/>
      <c r="I31" s="442"/>
      <c r="J31" s="442"/>
      <c r="K31" s="442"/>
      <c r="L31" s="442"/>
      <c r="M31" s="442"/>
      <c r="N31" s="442"/>
      <c r="O31" s="442"/>
      <c r="P31" s="442"/>
      <c r="Q31" s="442"/>
      <c r="R31" s="442"/>
      <c r="S31" s="442"/>
      <c r="T31" s="442"/>
      <c r="U31" s="442"/>
      <c r="V31" s="442"/>
      <c r="W31" s="442"/>
      <c r="X31" s="442"/>
      <c r="Y31" s="442"/>
      <c r="Z31" s="442"/>
    </row>
    <row r="32" customFormat="false" ht="15" hidden="false" customHeight="false" outlineLevel="0" collapsed="false">
      <c r="A32" s="445" t="s">
        <v>2070</v>
      </c>
      <c r="B32" s="442" t="n">
        <v>2016</v>
      </c>
      <c r="C32" s="419" t="s">
        <v>2071</v>
      </c>
      <c r="D32" s="419" t="s">
        <v>2072</v>
      </c>
      <c r="E32" s="419" t="str">
        <f aca="false">CONCATENATE(A32," (",B32,"). ",C32,"  ",D32,)</f>
        <v>Robertson, M.P., Visser, V. and Hui, C.  (2016). Biogeo: an R package for assessing and improving data quality of occurrence record datasets.  Ecography, http://dx.doi.org/10.1111/ecog.02118.</v>
      </c>
      <c r="F32" s="442"/>
      <c r="G32" s="442"/>
      <c r="H32" s="442"/>
      <c r="I32" s="442"/>
      <c r="J32" s="442"/>
      <c r="K32" s="442"/>
      <c r="L32" s="442"/>
      <c r="M32" s="442"/>
      <c r="N32" s="442"/>
      <c r="O32" s="442"/>
      <c r="P32" s="442"/>
      <c r="Q32" s="442"/>
      <c r="R32" s="442"/>
      <c r="S32" s="442"/>
      <c r="T32" s="442"/>
      <c r="U32" s="442"/>
      <c r="V32" s="442"/>
      <c r="W32" s="442"/>
      <c r="X32" s="442"/>
      <c r="Y32" s="442"/>
      <c r="Z32" s="442"/>
    </row>
    <row r="33" customFormat="false" ht="15" hidden="false" customHeight="false" outlineLevel="0" collapsed="false">
      <c r="A33" s="445" t="s">
        <v>2073</v>
      </c>
      <c r="B33" s="442" t="n">
        <v>2005</v>
      </c>
      <c r="C33" s="419" t="s">
        <v>2074</v>
      </c>
      <c r="D33" s="419" t="s">
        <v>2075</v>
      </c>
      <c r="E33" s="419" t="str">
        <f aca="false">CONCATENATE(A33," (",B33,"). ",C33,"  ",D33,)</f>
        <v>Scannapieco, M., Missier, P. and Batini, C. (2005). Data Quality at a Glance.  Datenbank-Spektrum 14, 6-14.</v>
      </c>
      <c r="F33" s="442"/>
      <c r="G33" s="442"/>
      <c r="H33" s="442"/>
      <c r="I33" s="442"/>
      <c r="J33" s="442"/>
      <c r="K33" s="442"/>
      <c r="L33" s="442"/>
      <c r="M33" s="442"/>
      <c r="N33" s="442"/>
      <c r="O33" s="442"/>
      <c r="P33" s="442"/>
      <c r="Q33" s="442"/>
      <c r="R33" s="442"/>
      <c r="S33" s="442"/>
      <c r="T33" s="442"/>
      <c r="U33" s="442"/>
      <c r="V33" s="442"/>
      <c r="W33" s="442"/>
      <c r="X33" s="442"/>
      <c r="Y33" s="442"/>
      <c r="Z33" s="442"/>
    </row>
    <row r="34" customFormat="false" ht="15" hidden="false" customHeight="false" outlineLevel="0" collapsed="false">
      <c r="A34" s="183" t="s">
        <v>2076</v>
      </c>
      <c r="B34" s="442" t="n">
        <v>2015</v>
      </c>
      <c r="C34" s="183" t="s">
        <v>2077</v>
      </c>
      <c r="D34" s="125" t="s">
        <v>2078</v>
      </c>
      <c r="E34" s="419" t="str">
        <f aca="false">CONCATENATE(A34," (",B34,"). ",C34,"  ",D34,)</f>
        <v>Vandepitte, L.; Bosch, S.; Tyberghein, L.; Waumans, F.; Vanhoorne, B.; Hernandez, F.; De Clerck, O.; Mees, J. (2015). Fishing for data and sorting the catch: assessing the data quality, completeness and fitness for use of data in marine biogeographic databases.  Database, bau125-bau125. doi:10.1093/database/bau125</v>
      </c>
      <c r="F34" s="442"/>
      <c r="G34" s="442"/>
      <c r="H34" s="442"/>
      <c r="I34" s="442"/>
      <c r="J34" s="442"/>
      <c r="K34" s="442"/>
      <c r="L34" s="442"/>
      <c r="M34" s="442"/>
      <c r="N34" s="442"/>
      <c r="O34" s="442"/>
      <c r="P34" s="442"/>
      <c r="Q34" s="442"/>
      <c r="R34" s="442"/>
      <c r="S34" s="442"/>
      <c r="T34" s="442"/>
      <c r="U34" s="442"/>
      <c r="V34" s="442"/>
      <c r="W34" s="442"/>
      <c r="X34" s="442"/>
      <c r="Y34" s="442"/>
      <c r="Z34" s="442"/>
    </row>
    <row r="35" customFormat="false" ht="15" hidden="false" customHeight="false" outlineLevel="0" collapsed="false">
      <c r="A35" s="445" t="s">
        <v>2079</v>
      </c>
      <c r="B35" s="442" t="n">
        <v>2012</v>
      </c>
      <c r="C35" s="419" t="s">
        <v>2080</v>
      </c>
      <c r="D35" s="419" t="s">
        <v>2081</v>
      </c>
      <c r="E35" s="419" t="str">
        <f aca="false">CONCATENATE(A35," (",B35,"). ",C35,"  ",D35,)</f>
        <v>Veiga, A. K. ; Saraiva, A. M. ; Cartolano, E. A. (2012). Data quality concepts and methods applied to biological species occurrence data.  In: Tomas Mildorf; Karel Charvat jr.. (Org.). ICT for Agriculture, Rural Development and Environment: Where we are? Where we will go?. ed.Praga, República Tcheca: , 2012, v. 1, p. 194-205. http://www.enorasis.eu/uploads/files/Modelling/ictbook-120613124719-phpapp02.pdf http://www.enorasis.eu/uploads/files/Modelling/ictbook-120613124719-phpapp02.pdf.</v>
      </c>
      <c r="F35" s="442"/>
      <c r="G35" s="442"/>
      <c r="H35" s="442"/>
      <c r="I35" s="442"/>
      <c r="J35" s="442"/>
      <c r="K35" s="442"/>
      <c r="L35" s="442"/>
      <c r="M35" s="442"/>
      <c r="N35" s="442"/>
      <c r="O35" s="442"/>
      <c r="P35" s="442"/>
      <c r="Q35" s="442"/>
      <c r="R35" s="442"/>
      <c r="S35" s="442"/>
      <c r="T35" s="442"/>
      <c r="U35" s="442"/>
      <c r="V35" s="442"/>
      <c r="W35" s="442"/>
      <c r="X35" s="442"/>
      <c r="Y35" s="442"/>
      <c r="Z35" s="442"/>
    </row>
    <row r="36" customFormat="false" ht="15" hidden="false" customHeight="false" outlineLevel="0" collapsed="false">
      <c r="A36" s="443" t="s">
        <v>2082</v>
      </c>
      <c r="B36" s="442" t="n">
        <v>2005</v>
      </c>
      <c r="C36" s="419" t="s">
        <v>2083</v>
      </c>
      <c r="D36" s="419" t="s">
        <v>2084</v>
      </c>
      <c r="E36" s="419" t="str">
        <f aca="false">CONCATENATE(A36," (",B36,"). ",C36,"  ",D36,)</f>
        <v>Wang, R.Y. (2005). Rasing the bar for Data Quality in the New Millenium.  PowerPoint Presentation.</v>
      </c>
      <c r="F36" s="442"/>
      <c r="G36" s="442"/>
      <c r="H36" s="442"/>
      <c r="I36" s="442"/>
      <c r="J36" s="442"/>
      <c r="K36" s="442"/>
      <c r="L36" s="442"/>
      <c r="M36" s="442"/>
      <c r="N36" s="442"/>
      <c r="O36" s="442"/>
      <c r="P36" s="442"/>
      <c r="Q36" s="442"/>
      <c r="R36" s="442"/>
      <c r="S36" s="442"/>
      <c r="T36" s="442"/>
      <c r="U36" s="442"/>
      <c r="V36" s="442"/>
      <c r="W36" s="442"/>
      <c r="X36" s="442"/>
      <c r="Y36" s="442"/>
      <c r="Z36" s="442"/>
    </row>
    <row r="37" customFormat="false" ht="15" hidden="false" customHeight="false" outlineLevel="0" collapsed="false">
      <c r="A37" s="419" t="s">
        <v>2085</v>
      </c>
      <c r="B37" s="442" t="n">
        <v>2012</v>
      </c>
      <c r="C37" s="448" t="s">
        <v>2086</v>
      </c>
      <c r="D37" s="448" t="s">
        <v>2087</v>
      </c>
      <c r="E37" s="419" t="str">
        <f aca="false">CONCATENATE(A37," (",B37,"). ",C37,"  ",D37,)</f>
        <v>Wieczorek, J., Bloom, D., Guralnick, R., Blum, S., Döring, M., Giovanni, R., Robertson, T., Vieglais, D. (2012). Darwin Core: An Evolving Community-Developed Biodiversity Data Standard  PLoS ONE 7(1): e29715. doi:10.1371/journal.pone.0029715</v>
      </c>
      <c r="F37" s="442"/>
      <c r="G37" s="442"/>
      <c r="H37" s="442"/>
      <c r="I37" s="442"/>
      <c r="J37" s="442"/>
      <c r="K37" s="442"/>
      <c r="L37" s="442"/>
      <c r="M37" s="442"/>
      <c r="N37" s="442"/>
      <c r="O37" s="442"/>
      <c r="P37" s="442"/>
      <c r="Q37" s="442"/>
      <c r="R37" s="442"/>
      <c r="S37" s="442"/>
      <c r="T37" s="442"/>
      <c r="U37" s="442"/>
      <c r="V37" s="442"/>
      <c r="W37" s="442"/>
      <c r="X37" s="442"/>
      <c r="Y37" s="442"/>
      <c r="Z37" s="442"/>
    </row>
    <row r="38" customFormat="false" ht="15" hidden="false" customHeight="false" outlineLevel="0" collapsed="false">
      <c r="A38" s="419" t="s">
        <v>2088</v>
      </c>
      <c r="B38" s="442" t="n">
        <v>2004</v>
      </c>
      <c r="C38" s="449" t="s">
        <v>2089</v>
      </c>
      <c r="D38" s="450" t="s">
        <v>2090</v>
      </c>
      <c r="E38" s="419" t="str">
        <f aca="false">CONCATENATE(A38," (",B38,"). ",C38,"  ",D38,)</f>
        <v>Wieczorek, J., Guo, Q. and Hijmans, R.J. (2004). The point-radius method for georeferencing locality descriptions and calculating associated uncertainty  International Journal of Geographical Information Science, vol. 18, no. 8, pp. 745–767</v>
      </c>
      <c r="F38" s="442"/>
      <c r="G38" s="442"/>
      <c r="H38" s="442"/>
      <c r="I38" s="442"/>
      <c r="J38" s="442"/>
      <c r="K38" s="442"/>
      <c r="L38" s="442"/>
      <c r="M38" s="442"/>
      <c r="N38" s="442"/>
      <c r="O38" s="442"/>
      <c r="P38" s="442"/>
      <c r="Q38" s="442"/>
      <c r="R38" s="442"/>
      <c r="S38" s="442"/>
      <c r="T38" s="442"/>
      <c r="U38" s="442"/>
      <c r="V38" s="442"/>
      <c r="W38" s="442"/>
      <c r="X38" s="442"/>
      <c r="Y38" s="442"/>
      <c r="Z38" s="442"/>
    </row>
    <row r="39" customFormat="false" ht="15" hidden="false" customHeight="false" outlineLevel="0" collapsed="false">
      <c r="A39" s="419" t="s">
        <v>2091</v>
      </c>
      <c r="B39" s="442" t="n">
        <v>2015</v>
      </c>
      <c r="C39" s="419" t="s">
        <v>2092</v>
      </c>
      <c r="D39" s="419" t="s">
        <v>2093</v>
      </c>
      <c r="E39" s="419" t="str">
        <f aca="false">CONCATENATE(A39," (",B39,"). ",C39,"  ",D39,)</f>
        <v>Zermoglio, P.F., Guralnick, R.P. and Wieczorek, J.R. (2015). A Standardized Reference Data Set for Vertebrate Taxon Name Resolution  PLoS ONE 11(1): e0146894. doi:10.1371/journal.pone.0146894</v>
      </c>
      <c r="F39" s="442"/>
      <c r="G39" s="442"/>
      <c r="H39" s="442"/>
      <c r="I39" s="442"/>
      <c r="J39" s="442"/>
      <c r="K39" s="442"/>
      <c r="L39" s="442"/>
      <c r="M39" s="442"/>
      <c r="N39" s="442"/>
      <c r="O39" s="442"/>
      <c r="P39" s="442"/>
      <c r="Q39" s="442"/>
      <c r="R39" s="442"/>
      <c r="S39" s="442"/>
      <c r="T39" s="442"/>
      <c r="U39" s="442"/>
      <c r="V39" s="442"/>
      <c r="W39" s="442"/>
      <c r="X39" s="442"/>
      <c r="Y39" s="442"/>
      <c r="Z39" s="4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3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cols>
    <col collapsed="false" hidden="false" max="1" min="1" style="0" width="40.2753036437247"/>
    <col collapsed="false" hidden="false" max="2" min="2" style="0" width="36.5263157894737"/>
    <col collapsed="false" hidden="false" max="3" min="3" style="0" width="32.8866396761134"/>
    <col collapsed="false" hidden="false" max="26" min="4" style="0" width="7.81781376518219"/>
    <col collapsed="false" hidden="false" max="1025" min="27" style="0" width="15.3198380566802"/>
  </cols>
  <sheetData>
    <row r="1" customFormat="false" ht="15" hidden="false" customHeight="true" outlineLevel="0" collapsed="false">
      <c r="A1" s="451" t="s">
        <v>2094</v>
      </c>
      <c r="B1" s="451" t="s">
        <v>2095</v>
      </c>
      <c r="C1" s="451" t="s">
        <v>2096</v>
      </c>
      <c r="D1" s="5"/>
      <c r="E1" s="5"/>
      <c r="F1" s="5"/>
      <c r="G1" s="5"/>
      <c r="H1" s="5"/>
      <c r="I1" s="5"/>
      <c r="J1" s="5"/>
      <c r="K1" s="5"/>
      <c r="L1" s="5"/>
      <c r="M1" s="5"/>
      <c r="N1" s="5"/>
      <c r="O1" s="5"/>
      <c r="P1" s="5"/>
      <c r="Q1" s="5"/>
      <c r="R1" s="5"/>
      <c r="S1" s="5"/>
      <c r="T1" s="5"/>
      <c r="U1" s="5"/>
      <c r="V1" s="5"/>
      <c r="W1" s="5"/>
      <c r="X1" s="5"/>
      <c r="Y1" s="5"/>
      <c r="Z1" s="5"/>
    </row>
    <row r="2" customFormat="false" ht="15" hidden="false" customHeight="true" outlineLevel="0" collapsed="false">
      <c r="A2" s="283" t="s">
        <v>2097</v>
      </c>
      <c r="B2" s="452"/>
      <c r="C2" s="452"/>
      <c r="D2" s="5"/>
      <c r="E2" s="5"/>
      <c r="F2" s="5"/>
      <c r="G2" s="5"/>
      <c r="H2" s="5"/>
      <c r="I2" s="5"/>
      <c r="J2" s="5"/>
      <c r="K2" s="5"/>
      <c r="L2" s="5"/>
      <c r="M2" s="5"/>
      <c r="N2" s="5"/>
      <c r="O2" s="5"/>
      <c r="P2" s="5"/>
      <c r="Q2" s="5"/>
      <c r="R2" s="5"/>
      <c r="S2" s="5"/>
      <c r="T2" s="5"/>
      <c r="U2" s="5"/>
      <c r="V2" s="5"/>
      <c r="W2" s="5"/>
      <c r="X2" s="5"/>
      <c r="Y2" s="5"/>
      <c r="Z2" s="5"/>
    </row>
    <row r="3" customFormat="false" ht="15" hidden="false" customHeight="true" outlineLevel="0" collapsed="false">
      <c r="A3" s="453" t="s">
        <v>2098</v>
      </c>
      <c r="B3" s="454" t="s">
        <v>2099</v>
      </c>
      <c r="C3" s="454" t="s">
        <v>2100</v>
      </c>
      <c r="D3" s="5"/>
      <c r="E3" s="5"/>
      <c r="F3" s="5"/>
      <c r="G3" s="5"/>
      <c r="H3" s="5"/>
      <c r="I3" s="5"/>
      <c r="J3" s="5"/>
      <c r="K3" s="5"/>
      <c r="L3" s="5"/>
      <c r="M3" s="5"/>
      <c r="N3" s="5"/>
      <c r="O3" s="5"/>
      <c r="P3" s="5"/>
      <c r="Q3" s="5"/>
      <c r="R3" s="5"/>
      <c r="S3" s="5"/>
      <c r="T3" s="5"/>
      <c r="U3" s="5"/>
      <c r="V3" s="5"/>
      <c r="W3" s="5"/>
      <c r="X3" s="5"/>
      <c r="Y3" s="5"/>
      <c r="Z3" s="5"/>
    </row>
    <row r="4" customFormat="false" ht="15" hidden="false" customHeight="true" outlineLevel="0" collapsed="false">
      <c r="A4" s="454" t="s">
        <v>2101</v>
      </c>
      <c r="B4" s="455" t="s">
        <v>2102</v>
      </c>
      <c r="C4" s="454" t="s">
        <v>2103</v>
      </c>
      <c r="D4" s="452"/>
      <c r="E4" s="5"/>
      <c r="F4" s="5"/>
      <c r="G4" s="5"/>
      <c r="H4" s="5"/>
      <c r="I4" s="5"/>
      <c r="J4" s="5"/>
      <c r="K4" s="5"/>
      <c r="L4" s="5"/>
      <c r="M4" s="5"/>
      <c r="N4" s="5"/>
      <c r="O4" s="5"/>
      <c r="P4" s="5"/>
      <c r="Q4" s="5"/>
      <c r="R4" s="5"/>
      <c r="S4" s="5"/>
      <c r="T4" s="5"/>
      <c r="U4" s="5"/>
      <c r="V4" s="5"/>
      <c r="W4" s="5"/>
      <c r="X4" s="5"/>
      <c r="Y4" s="5"/>
      <c r="Z4" s="5"/>
    </row>
    <row r="5" customFormat="false" ht="15" hidden="false" customHeight="true" outlineLevel="0" collapsed="false">
      <c r="A5" s="454" t="s">
        <v>2104</v>
      </c>
      <c r="B5" s="5"/>
      <c r="C5" s="280"/>
      <c r="D5" s="280"/>
      <c r="E5" s="5"/>
      <c r="F5" s="5"/>
      <c r="G5" s="5"/>
      <c r="H5" s="5"/>
      <c r="I5" s="5"/>
      <c r="J5" s="5"/>
      <c r="K5" s="5"/>
      <c r="L5" s="5"/>
      <c r="M5" s="5"/>
      <c r="N5" s="5"/>
      <c r="O5" s="5"/>
      <c r="P5" s="5"/>
      <c r="Q5" s="5"/>
      <c r="R5" s="5"/>
      <c r="S5" s="5"/>
      <c r="T5" s="5"/>
      <c r="U5" s="5"/>
      <c r="V5" s="5"/>
      <c r="W5" s="5"/>
      <c r="X5" s="5"/>
      <c r="Y5" s="5"/>
      <c r="Z5" s="5"/>
    </row>
    <row r="6" customFormat="false" ht="15" hidden="false" customHeight="true" outlineLevel="0" collapsed="false">
      <c r="A6" s="454" t="s">
        <v>2105</v>
      </c>
      <c r="B6" s="452"/>
      <c r="C6" s="280"/>
      <c r="D6" s="280"/>
      <c r="E6" s="5"/>
      <c r="F6" s="5"/>
      <c r="G6" s="5"/>
      <c r="H6" s="5"/>
      <c r="I6" s="5"/>
      <c r="J6" s="5"/>
      <c r="K6" s="5"/>
      <c r="L6" s="5"/>
      <c r="M6" s="5"/>
      <c r="N6" s="5"/>
      <c r="O6" s="5"/>
      <c r="P6" s="5"/>
      <c r="Q6" s="5"/>
      <c r="R6" s="5"/>
      <c r="S6" s="5"/>
      <c r="T6" s="5"/>
      <c r="U6" s="5"/>
      <c r="V6" s="5"/>
      <c r="W6" s="5"/>
      <c r="X6" s="5"/>
      <c r="Y6" s="5"/>
      <c r="Z6" s="5"/>
    </row>
    <row r="7" customFormat="false" ht="15" hidden="false" customHeight="true" outlineLevel="0" collapsed="false">
      <c r="A7" s="454" t="s">
        <v>2106</v>
      </c>
      <c r="B7" s="456"/>
      <c r="C7" s="280"/>
      <c r="D7" s="280"/>
      <c r="E7" s="5"/>
      <c r="F7" s="5"/>
      <c r="G7" s="5"/>
      <c r="H7" s="5"/>
      <c r="I7" s="5"/>
      <c r="J7" s="5"/>
      <c r="K7" s="5"/>
      <c r="L7" s="5"/>
      <c r="M7" s="5"/>
      <c r="N7" s="5"/>
      <c r="O7" s="5"/>
      <c r="P7" s="5"/>
      <c r="Q7" s="5"/>
      <c r="R7" s="5"/>
      <c r="S7" s="5"/>
      <c r="T7" s="5"/>
      <c r="U7" s="5"/>
      <c r="V7" s="5"/>
      <c r="W7" s="5"/>
      <c r="X7" s="5"/>
      <c r="Y7" s="5"/>
      <c r="Z7" s="5"/>
    </row>
    <row r="8" customFormat="false" ht="15" hidden="false" customHeight="true" outlineLevel="0" collapsed="false">
      <c r="A8" s="457" t="s">
        <v>2107</v>
      </c>
      <c r="B8" s="452"/>
      <c r="C8" s="452"/>
      <c r="D8" s="456"/>
      <c r="E8" s="5"/>
      <c r="F8" s="5"/>
      <c r="G8" s="5"/>
      <c r="H8" s="5"/>
      <c r="I8" s="5"/>
      <c r="J8" s="5"/>
      <c r="K8" s="5"/>
      <c r="L8" s="5"/>
      <c r="M8" s="5"/>
      <c r="N8" s="5"/>
      <c r="O8" s="5"/>
      <c r="P8" s="5"/>
      <c r="Q8" s="5"/>
      <c r="R8" s="5"/>
      <c r="S8" s="5"/>
      <c r="T8" s="5"/>
      <c r="U8" s="5"/>
      <c r="V8" s="5"/>
      <c r="W8" s="5"/>
      <c r="X8" s="5"/>
      <c r="Y8" s="5"/>
      <c r="Z8" s="5"/>
    </row>
    <row r="9" customFormat="false" ht="15" hidden="false" customHeight="true" outlineLevel="0" collapsed="false">
      <c r="A9" s="458" t="s">
        <v>2108</v>
      </c>
      <c r="B9" s="456"/>
      <c r="C9" s="280"/>
      <c r="D9" s="280"/>
      <c r="E9" s="5"/>
      <c r="F9" s="5"/>
      <c r="G9" s="5"/>
      <c r="H9" s="5"/>
      <c r="I9" s="5"/>
      <c r="J9" s="5"/>
      <c r="K9" s="5"/>
      <c r="L9" s="5"/>
      <c r="M9" s="5"/>
      <c r="N9" s="5"/>
      <c r="O9" s="5"/>
      <c r="P9" s="5"/>
      <c r="Q9" s="5"/>
      <c r="R9" s="5"/>
      <c r="S9" s="5"/>
      <c r="T9" s="5"/>
      <c r="U9" s="5"/>
      <c r="V9" s="5"/>
      <c r="W9" s="5"/>
      <c r="X9" s="5"/>
      <c r="Y9" s="5"/>
      <c r="Z9" s="5"/>
    </row>
    <row r="10" customFormat="false" ht="15" hidden="false" customHeight="true" outlineLevel="0" collapsed="false">
      <c r="A10" s="454" t="s">
        <v>2109</v>
      </c>
      <c r="B10" s="456"/>
      <c r="C10" s="280"/>
      <c r="D10" s="280"/>
      <c r="E10" s="5"/>
      <c r="F10" s="5"/>
      <c r="G10" s="5"/>
      <c r="H10" s="5"/>
      <c r="I10" s="5"/>
      <c r="J10" s="5"/>
      <c r="K10" s="5"/>
      <c r="L10" s="5"/>
      <c r="M10" s="5"/>
      <c r="N10" s="5"/>
      <c r="O10" s="5"/>
      <c r="P10" s="5"/>
      <c r="Q10" s="5"/>
      <c r="R10" s="5"/>
      <c r="S10" s="5"/>
      <c r="T10" s="5"/>
      <c r="U10" s="5"/>
      <c r="V10" s="5"/>
      <c r="W10" s="5"/>
      <c r="X10" s="5"/>
      <c r="Y10" s="5"/>
      <c r="Z10" s="5"/>
    </row>
    <row r="11" customFormat="false" ht="15" hidden="false" customHeight="true" outlineLevel="0" collapsed="false">
      <c r="A11" s="454" t="s">
        <v>2110</v>
      </c>
      <c r="B11" s="456"/>
      <c r="C11" s="280"/>
      <c r="D11" s="280"/>
      <c r="E11" s="5"/>
      <c r="F11" s="5"/>
      <c r="G11" s="5"/>
      <c r="H11" s="5"/>
      <c r="I11" s="5"/>
      <c r="J11" s="5"/>
      <c r="K11" s="5"/>
      <c r="L11" s="5"/>
      <c r="M11" s="5"/>
      <c r="N11" s="5"/>
      <c r="O11" s="5"/>
      <c r="P11" s="5"/>
      <c r="Q11" s="5"/>
      <c r="R11" s="5"/>
      <c r="S11" s="5"/>
      <c r="T11" s="5"/>
      <c r="U11" s="5"/>
      <c r="V11" s="5"/>
      <c r="W11" s="5"/>
      <c r="X11" s="5"/>
      <c r="Y11" s="5"/>
      <c r="Z11" s="5"/>
    </row>
    <row r="12" customFormat="false" ht="15" hidden="false" customHeight="true" outlineLevel="0" collapsed="false">
      <c r="A12" s="458" t="s">
        <v>2111</v>
      </c>
      <c r="B12" s="456"/>
      <c r="C12" s="280"/>
      <c r="D12" s="280"/>
      <c r="E12" s="5"/>
      <c r="F12" s="5"/>
      <c r="G12" s="5"/>
      <c r="H12" s="5"/>
      <c r="I12" s="5"/>
      <c r="J12" s="5"/>
      <c r="K12" s="5"/>
      <c r="L12" s="5"/>
      <c r="M12" s="5"/>
      <c r="N12" s="5"/>
      <c r="O12" s="5"/>
      <c r="P12" s="5"/>
      <c r="Q12" s="5"/>
      <c r="R12" s="5"/>
      <c r="S12" s="5"/>
      <c r="T12" s="5"/>
      <c r="U12" s="5"/>
      <c r="V12" s="5"/>
      <c r="W12" s="5"/>
      <c r="X12" s="5"/>
      <c r="Y12" s="5"/>
      <c r="Z12" s="5"/>
    </row>
    <row r="13" customFormat="false" ht="15" hidden="false" customHeight="true" outlineLevel="0" collapsed="false">
      <c r="A13" s="459" t="s">
        <v>2112</v>
      </c>
      <c r="B13" s="452"/>
      <c r="C13" s="452"/>
      <c r="D13" s="452"/>
      <c r="E13" s="5"/>
      <c r="F13" s="5"/>
      <c r="G13" s="5"/>
      <c r="H13" s="5"/>
      <c r="I13" s="5"/>
      <c r="J13" s="5"/>
      <c r="K13" s="5"/>
      <c r="L13" s="5"/>
      <c r="M13" s="5"/>
      <c r="N13" s="5"/>
      <c r="O13" s="5"/>
      <c r="P13" s="5"/>
      <c r="Q13" s="5"/>
      <c r="R13" s="5"/>
      <c r="S13" s="5"/>
      <c r="T13" s="5"/>
      <c r="U13" s="5"/>
      <c r="V13" s="5"/>
      <c r="W13" s="5"/>
      <c r="X13" s="5"/>
      <c r="Y13" s="5"/>
      <c r="Z13" s="5"/>
    </row>
    <row r="14" customFormat="false" ht="15" hidden="false" customHeight="true" outlineLevel="0" collapsed="false">
      <c r="A14" s="454" t="s">
        <v>2113</v>
      </c>
      <c r="B14" s="456"/>
      <c r="C14" s="280"/>
      <c r="D14" s="280"/>
      <c r="E14" s="5"/>
      <c r="F14" s="5"/>
      <c r="G14" s="5"/>
      <c r="H14" s="5"/>
      <c r="I14" s="5"/>
      <c r="J14" s="5"/>
      <c r="K14" s="5"/>
      <c r="L14" s="5"/>
      <c r="M14" s="5"/>
      <c r="N14" s="5"/>
      <c r="O14" s="5"/>
      <c r="P14" s="5"/>
      <c r="Q14" s="5"/>
      <c r="R14" s="5"/>
      <c r="S14" s="5"/>
      <c r="T14" s="5"/>
      <c r="U14" s="5"/>
      <c r="V14" s="5"/>
      <c r="W14" s="5"/>
      <c r="X14" s="5"/>
      <c r="Y14" s="5"/>
      <c r="Z14" s="5"/>
    </row>
    <row r="15" customFormat="false" ht="15" hidden="false" customHeight="true" outlineLevel="0" collapsed="false">
      <c r="A15" s="454" t="s">
        <v>2114</v>
      </c>
      <c r="B15" s="456"/>
      <c r="C15" s="280"/>
      <c r="D15" s="280"/>
      <c r="E15" s="5"/>
      <c r="F15" s="5"/>
      <c r="G15" s="5"/>
      <c r="H15" s="5"/>
      <c r="I15" s="5"/>
      <c r="J15" s="5"/>
      <c r="K15" s="5"/>
      <c r="L15" s="5"/>
      <c r="M15" s="5"/>
      <c r="N15" s="5"/>
      <c r="O15" s="5"/>
      <c r="P15" s="5"/>
      <c r="Q15" s="5"/>
      <c r="R15" s="5"/>
      <c r="S15" s="5"/>
      <c r="T15" s="5"/>
      <c r="U15" s="5"/>
      <c r="V15" s="5"/>
      <c r="W15" s="5"/>
      <c r="X15" s="5"/>
      <c r="Y15" s="5"/>
      <c r="Z15" s="5"/>
    </row>
    <row r="16" customFormat="false" ht="15" hidden="false" customHeight="true" outlineLevel="0" collapsed="false">
      <c r="A16" s="454" t="s">
        <v>2115</v>
      </c>
      <c r="B16" s="456"/>
      <c r="C16" s="280"/>
      <c r="D16" s="280"/>
      <c r="E16" s="5"/>
      <c r="F16" s="5"/>
      <c r="G16" s="5"/>
      <c r="H16" s="5"/>
      <c r="I16" s="5"/>
      <c r="J16" s="5"/>
      <c r="K16" s="5"/>
      <c r="L16" s="5"/>
      <c r="M16" s="5"/>
      <c r="N16" s="5"/>
      <c r="O16" s="5"/>
      <c r="P16" s="5"/>
      <c r="Q16" s="5"/>
      <c r="R16" s="5"/>
      <c r="S16" s="5"/>
      <c r="T16" s="5"/>
      <c r="U16" s="5"/>
      <c r="V16" s="5"/>
      <c r="W16" s="5"/>
      <c r="X16" s="5"/>
      <c r="Y16" s="5"/>
      <c r="Z16" s="5"/>
    </row>
    <row r="17" customFormat="false" ht="15" hidden="false" customHeight="true" outlineLevel="0" collapsed="false">
      <c r="A17" s="454" t="s">
        <v>2116</v>
      </c>
      <c r="B17" s="456"/>
      <c r="C17" s="280"/>
      <c r="D17" s="280"/>
      <c r="E17" s="5"/>
      <c r="F17" s="5"/>
      <c r="G17" s="5"/>
      <c r="H17" s="5"/>
      <c r="I17" s="5"/>
      <c r="J17" s="5"/>
      <c r="K17" s="5"/>
      <c r="L17" s="5"/>
      <c r="M17" s="5"/>
      <c r="N17" s="5"/>
      <c r="O17" s="5"/>
      <c r="P17" s="5"/>
      <c r="Q17" s="5"/>
      <c r="R17" s="5"/>
      <c r="S17" s="5"/>
      <c r="T17" s="5"/>
      <c r="U17" s="5"/>
      <c r="V17" s="5"/>
      <c r="W17" s="5"/>
      <c r="X17" s="5"/>
      <c r="Y17" s="5"/>
      <c r="Z17" s="5"/>
    </row>
    <row r="18" customFormat="false" ht="15" hidden="false" customHeight="true" outlineLevel="0" collapsed="false">
      <c r="A18" s="460" t="s">
        <v>2117</v>
      </c>
      <c r="B18" s="456"/>
      <c r="C18" s="280"/>
      <c r="D18" s="280"/>
      <c r="E18" s="5"/>
      <c r="F18" s="5"/>
      <c r="G18" s="5"/>
      <c r="H18" s="5"/>
      <c r="I18" s="5"/>
      <c r="J18" s="5"/>
      <c r="K18" s="5"/>
      <c r="L18" s="5"/>
      <c r="M18" s="5"/>
      <c r="N18" s="5"/>
      <c r="O18" s="5"/>
      <c r="P18" s="5"/>
      <c r="Q18" s="5"/>
      <c r="R18" s="5"/>
      <c r="S18" s="5"/>
      <c r="T18" s="5"/>
      <c r="U18" s="5"/>
      <c r="V18" s="5"/>
      <c r="W18" s="5"/>
      <c r="X18" s="5"/>
      <c r="Y18" s="5"/>
      <c r="Z18" s="5"/>
    </row>
    <row r="19" customFormat="false" ht="15" hidden="false" customHeight="true" outlineLevel="0" collapsed="false">
      <c r="A19" s="454" t="s">
        <v>2118</v>
      </c>
      <c r="B19" s="456"/>
      <c r="C19" s="280"/>
      <c r="D19" s="280"/>
      <c r="E19" s="5"/>
      <c r="F19" s="5"/>
      <c r="G19" s="5"/>
      <c r="H19" s="5"/>
      <c r="I19" s="5"/>
      <c r="J19" s="5"/>
      <c r="K19" s="5"/>
      <c r="L19" s="5"/>
      <c r="M19" s="5"/>
      <c r="N19" s="5"/>
      <c r="O19" s="5"/>
      <c r="P19" s="5"/>
      <c r="Q19" s="5"/>
      <c r="R19" s="5"/>
      <c r="S19" s="5"/>
      <c r="T19" s="5"/>
      <c r="U19" s="5"/>
      <c r="V19" s="5"/>
      <c r="W19" s="5"/>
      <c r="X19" s="5"/>
      <c r="Y19" s="5"/>
      <c r="Z19" s="5"/>
    </row>
    <row r="20" customFormat="false" ht="15" hidden="false" customHeight="true" outlineLevel="0" collapsed="false">
      <c r="A20" s="454" t="s">
        <v>2119</v>
      </c>
      <c r="B20" s="456"/>
      <c r="C20" s="280"/>
      <c r="D20" s="280"/>
      <c r="E20" s="5"/>
      <c r="F20" s="5"/>
      <c r="G20" s="5"/>
      <c r="H20" s="5"/>
      <c r="I20" s="5"/>
      <c r="J20" s="5"/>
      <c r="K20" s="5"/>
      <c r="L20" s="5"/>
      <c r="M20" s="5"/>
      <c r="N20" s="5"/>
      <c r="O20" s="5"/>
      <c r="P20" s="5"/>
      <c r="Q20" s="5"/>
      <c r="R20" s="5"/>
      <c r="S20" s="5"/>
      <c r="T20" s="5"/>
      <c r="U20" s="5"/>
      <c r="V20" s="5"/>
      <c r="W20" s="5"/>
      <c r="X20" s="5"/>
      <c r="Y20" s="5"/>
      <c r="Z20" s="5"/>
    </row>
    <row r="21" customFormat="false" ht="15" hidden="false" customHeight="true" outlineLevel="0" collapsed="false">
      <c r="A21" s="454" t="s">
        <v>2120</v>
      </c>
      <c r="B21" s="456"/>
      <c r="C21" s="280"/>
      <c r="D21" s="280"/>
      <c r="E21" s="5"/>
      <c r="F21" s="5"/>
      <c r="G21" s="5"/>
      <c r="H21" s="5"/>
      <c r="I21" s="5"/>
      <c r="J21" s="5"/>
      <c r="K21" s="5"/>
      <c r="L21" s="5"/>
      <c r="M21" s="5"/>
      <c r="N21" s="5"/>
      <c r="O21" s="5"/>
      <c r="P21" s="5"/>
      <c r="Q21" s="5"/>
      <c r="R21" s="5"/>
      <c r="S21" s="5"/>
      <c r="T21" s="5"/>
      <c r="U21" s="5"/>
      <c r="V21" s="5"/>
      <c r="W21" s="5"/>
      <c r="X21" s="5"/>
      <c r="Y21" s="5"/>
      <c r="Z21" s="5"/>
    </row>
    <row r="22" customFormat="false" ht="15" hidden="false" customHeight="true" outlineLevel="0" collapsed="false">
      <c r="A22" s="454" t="s">
        <v>2121</v>
      </c>
      <c r="B22" s="456"/>
      <c r="C22" s="280"/>
      <c r="D22" s="280"/>
      <c r="E22" s="5"/>
      <c r="F22" s="5"/>
      <c r="G22" s="5"/>
      <c r="H22" s="5"/>
      <c r="I22" s="5"/>
      <c r="J22" s="5"/>
      <c r="K22" s="5"/>
      <c r="L22" s="5"/>
      <c r="M22" s="5"/>
      <c r="N22" s="5"/>
      <c r="O22" s="5"/>
      <c r="P22" s="5"/>
      <c r="Q22" s="5"/>
      <c r="R22" s="5"/>
      <c r="S22" s="5"/>
      <c r="T22" s="5"/>
      <c r="U22" s="5"/>
      <c r="V22" s="5"/>
      <c r="W22" s="5"/>
      <c r="X22" s="5"/>
      <c r="Y22" s="5"/>
      <c r="Z22" s="5"/>
    </row>
    <row r="23" customFormat="false" ht="15" hidden="false" customHeight="true" outlineLevel="0" collapsed="false">
      <c r="A23" s="454" t="s">
        <v>2122</v>
      </c>
      <c r="B23" s="456"/>
      <c r="C23" s="280"/>
      <c r="D23" s="280"/>
      <c r="E23" s="5"/>
      <c r="F23" s="5"/>
      <c r="G23" s="5"/>
      <c r="H23" s="5"/>
      <c r="I23" s="5"/>
      <c r="J23" s="5"/>
      <c r="K23" s="5"/>
      <c r="L23" s="5"/>
      <c r="M23" s="5"/>
      <c r="N23" s="5"/>
      <c r="O23" s="5"/>
      <c r="P23" s="5"/>
      <c r="Q23" s="5"/>
      <c r="R23" s="5"/>
      <c r="S23" s="5"/>
      <c r="T23" s="5"/>
      <c r="U23" s="5"/>
      <c r="V23" s="5"/>
      <c r="W23" s="5"/>
      <c r="X23" s="5"/>
      <c r="Y23" s="5"/>
      <c r="Z23" s="5"/>
    </row>
    <row r="24" customFormat="false" ht="15" hidden="false" customHeight="true" outlineLevel="0" collapsed="false">
      <c r="A24" s="461" t="s">
        <v>2123</v>
      </c>
      <c r="B24" s="452"/>
      <c r="C24" s="452"/>
      <c r="D24" s="456"/>
      <c r="E24" s="5"/>
      <c r="F24" s="5"/>
      <c r="G24" s="5"/>
      <c r="H24" s="5"/>
      <c r="I24" s="5"/>
      <c r="J24" s="5"/>
      <c r="K24" s="5"/>
      <c r="L24" s="5"/>
      <c r="M24" s="5"/>
      <c r="N24" s="5"/>
      <c r="O24" s="5"/>
      <c r="P24" s="5"/>
      <c r="Q24" s="5"/>
      <c r="R24" s="5"/>
      <c r="S24" s="5"/>
      <c r="T24" s="5"/>
      <c r="U24" s="5"/>
      <c r="V24" s="5"/>
      <c r="W24" s="5"/>
      <c r="X24" s="5"/>
      <c r="Y24" s="5"/>
      <c r="Z24" s="5"/>
    </row>
    <row r="25" customFormat="false" ht="15" hidden="false" customHeight="true" outlineLevel="0" collapsed="false">
      <c r="A25" s="462" t="s">
        <v>2124</v>
      </c>
      <c r="B25" s="456"/>
      <c r="C25" s="280"/>
      <c r="D25" s="280"/>
      <c r="E25" s="5"/>
      <c r="F25" s="5"/>
      <c r="G25" s="5"/>
      <c r="H25" s="5"/>
      <c r="I25" s="5"/>
      <c r="J25" s="5"/>
      <c r="K25" s="5"/>
      <c r="L25" s="5"/>
      <c r="M25" s="5"/>
      <c r="N25" s="5"/>
      <c r="O25" s="5"/>
      <c r="P25" s="5"/>
      <c r="Q25" s="5"/>
      <c r="R25" s="5"/>
      <c r="S25" s="5"/>
      <c r="T25" s="5"/>
      <c r="U25" s="5"/>
      <c r="V25" s="5"/>
      <c r="W25" s="5"/>
      <c r="X25" s="5"/>
      <c r="Y25" s="5"/>
      <c r="Z25" s="5"/>
    </row>
    <row r="26" customFormat="false" ht="15" hidden="false" customHeight="true" outlineLevel="0" collapsed="false">
      <c r="A26" s="454" t="s">
        <v>2125</v>
      </c>
      <c r="B26" s="456"/>
      <c r="C26" s="280"/>
      <c r="D26" s="280"/>
      <c r="E26" s="5"/>
      <c r="F26" s="5"/>
      <c r="G26" s="5"/>
      <c r="H26" s="5"/>
      <c r="I26" s="5"/>
      <c r="J26" s="5"/>
      <c r="K26" s="5"/>
      <c r="L26" s="5"/>
      <c r="M26" s="5"/>
      <c r="N26" s="5"/>
      <c r="O26" s="5"/>
      <c r="P26" s="5"/>
      <c r="Q26" s="5"/>
      <c r="R26" s="5"/>
      <c r="S26" s="5"/>
      <c r="T26" s="5"/>
      <c r="U26" s="5"/>
      <c r="V26" s="5"/>
      <c r="W26" s="5"/>
      <c r="X26" s="5"/>
      <c r="Y26" s="5"/>
      <c r="Z26" s="5"/>
    </row>
    <row r="27" customFormat="false" ht="15" hidden="false" customHeight="true" outlineLevel="0" collapsed="false">
      <c r="A27" s="454" t="s">
        <v>2126</v>
      </c>
      <c r="B27" s="456"/>
      <c r="C27" s="280"/>
      <c r="D27" s="280"/>
      <c r="E27" s="5"/>
      <c r="F27" s="5"/>
      <c r="G27" s="5"/>
      <c r="H27" s="5"/>
      <c r="I27" s="5"/>
      <c r="J27" s="5"/>
      <c r="K27" s="5"/>
      <c r="L27" s="5"/>
      <c r="M27" s="5"/>
      <c r="N27" s="5"/>
      <c r="O27" s="5"/>
      <c r="P27" s="5"/>
      <c r="Q27" s="5"/>
      <c r="R27" s="5"/>
      <c r="S27" s="5"/>
      <c r="T27" s="5"/>
      <c r="U27" s="5"/>
      <c r="V27" s="5"/>
      <c r="W27" s="5"/>
      <c r="X27" s="5"/>
      <c r="Y27" s="5"/>
      <c r="Z27" s="5"/>
    </row>
    <row r="28" customFormat="false" ht="15" hidden="false" customHeight="true" outlineLevel="0" collapsed="false">
      <c r="A28" s="463" t="s">
        <v>2127</v>
      </c>
      <c r="B28" s="456"/>
      <c r="C28" s="280"/>
      <c r="D28" s="280"/>
      <c r="E28" s="5"/>
      <c r="F28" s="5"/>
      <c r="G28" s="5"/>
      <c r="H28" s="5"/>
      <c r="I28" s="5"/>
      <c r="J28" s="5"/>
      <c r="K28" s="5"/>
      <c r="L28" s="5"/>
      <c r="M28" s="5"/>
      <c r="N28" s="5"/>
      <c r="O28" s="5"/>
      <c r="P28" s="5"/>
      <c r="Q28" s="5"/>
      <c r="R28" s="5"/>
      <c r="S28" s="5"/>
      <c r="T28" s="5"/>
      <c r="U28" s="5"/>
      <c r="V28" s="5"/>
      <c r="W28" s="5"/>
      <c r="X28" s="5"/>
      <c r="Y28" s="5"/>
      <c r="Z28" s="5"/>
    </row>
    <row r="29" customFormat="false" ht="15" hidden="false" customHeight="true" outlineLevel="0" collapsed="false">
      <c r="A29" s="454" t="s">
        <v>2128</v>
      </c>
      <c r="B29" s="456"/>
      <c r="C29" s="280"/>
      <c r="D29" s="280"/>
      <c r="E29" s="5"/>
      <c r="F29" s="5"/>
      <c r="G29" s="5"/>
      <c r="H29" s="5"/>
      <c r="I29" s="5"/>
      <c r="J29" s="5"/>
      <c r="K29" s="5"/>
      <c r="L29" s="5"/>
      <c r="M29" s="5"/>
      <c r="N29" s="5"/>
      <c r="O29" s="5"/>
      <c r="P29" s="5"/>
      <c r="Q29" s="5"/>
      <c r="R29" s="5"/>
      <c r="S29" s="5"/>
      <c r="T29" s="5"/>
      <c r="U29" s="5"/>
      <c r="V29" s="5"/>
      <c r="W29" s="5"/>
      <c r="X29" s="5"/>
      <c r="Y29" s="5"/>
      <c r="Z29" s="5"/>
    </row>
    <row r="30" customFormat="false" ht="15" hidden="false" customHeight="true" outlineLevel="0" collapsed="false">
      <c r="A30" s="454" t="s">
        <v>2129</v>
      </c>
      <c r="B30" s="464"/>
      <c r="C30" s="41"/>
      <c r="D30" s="280"/>
      <c r="E30" s="5"/>
      <c r="F30" s="5"/>
      <c r="G30" s="5"/>
      <c r="H30" s="5"/>
      <c r="I30" s="5"/>
      <c r="J30" s="5"/>
      <c r="K30" s="5"/>
      <c r="L30" s="5"/>
      <c r="M30" s="5"/>
      <c r="N30" s="5"/>
      <c r="O30" s="5"/>
      <c r="P30" s="5"/>
      <c r="Q30" s="5"/>
      <c r="R30" s="5"/>
      <c r="S30" s="5"/>
      <c r="T30" s="5"/>
      <c r="U30" s="5"/>
      <c r="V30" s="5"/>
      <c r="W30" s="5"/>
      <c r="X30" s="5"/>
      <c r="Y30" s="5"/>
      <c r="Z30" s="5"/>
    </row>
    <row r="31" customFormat="false" ht="15" hidden="false" customHeight="true" outlineLevel="0" collapsed="false">
      <c r="A31" s="454" t="s">
        <v>2130</v>
      </c>
      <c r="B31" s="464"/>
      <c r="C31" s="41"/>
      <c r="D31" s="280"/>
      <c r="E31" s="5"/>
      <c r="F31" s="5"/>
      <c r="G31" s="5"/>
      <c r="H31" s="5"/>
      <c r="I31" s="5"/>
      <c r="J31" s="5"/>
      <c r="K31" s="5"/>
      <c r="L31" s="5"/>
      <c r="M31" s="5"/>
      <c r="N31" s="5"/>
      <c r="O31" s="5"/>
      <c r="P31" s="5"/>
      <c r="Q31" s="5"/>
      <c r="R31" s="5"/>
      <c r="S31" s="5"/>
      <c r="T31" s="5"/>
      <c r="U31" s="5"/>
      <c r="V31" s="5"/>
      <c r="W31" s="5"/>
      <c r="X31" s="5"/>
      <c r="Y31" s="5"/>
      <c r="Z31" s="5"/>
    </row>
    <row r="32" customFormat="false" ht="15" hidden="false" customHeight="true" outlineLevel="0" collapsed="false">
      <c r="A32" s="461" t="s">
        <v>2131</v>
      </c>
      <c r="B32" s="5"/>
      <c r="C32" s="5"/>
      <c r="D32" s="456"/>
      <c r="E32" s="5"/>
      <c r="F32" s="5"/>
      <c r="G32" s="5"/>
      <c r="H32" s="5"/>
      <c r="I32" s="5"/>
      <c r="J32" s="5"/>
      <c r="K32" s="5"/>
      <c r="L32" s="5"/>
      <c r="M32" s="5"/>
      <c r="N32" s="5"/>
      <c r="O32" s="5"/>
      <c r="P32" s="5"/>
      <c r="Q32" s="5"/>
      <c r="R32" s="5"/>
      <c r="S32" s="5"/>
      <c r="T32" s="5"/>
      <c r="U32" s="5"/>
      <c r="V32" s="5"/>
      <c r="W32" s="5"/>
      <c r="X32" s="5"/>
      <c r="Y32" s="5"/>
      <c r="Z32" s="5"/>
    </row>
    <row r="33" customFormat="false" ht="15" hidden="false" customHeight="true" outlineLevel="0" collapsed="false">
      <c r="A33" s="283" t="s">
        <v>2132</v>
      </c>
      <c r="B33" s="5"/>
      <c r="C33" s="5"/>
      <c r="D33" s="452"/>
      <c r="E33" s="5"/>
      <c r="F33" s="5"/>
      <c r="G33" s="5"/>
      <c r="H33" s="5"/>
      <c r="I33" s="5"/>
      <c r="J33" s="5"/>
      <c r="K33" s="5"/>
      <c r="L33" s="5"/>
      <c r="M33" s="5"/>
      <c r="N33" s="5"/>
      <c r="O33" s="5"/>
      <c r="P33" s="5"/>
      <c r="Q33" s="5"/>
      <c r="R33" s="5"/>
      <c r="S33" s="5"/>
      <c r="T33" s="5"/>
      <c r="U33" s="5"/>
      <c r="V33" s="5"/>
      <c r="W33" s="5"/>
      <c r="X33" s="5"/>
      <c r="Y33" s="5"/>
      <c r="Z33" s="5"/>
    </row>
    <row r="34" customFormat="false" ht="15" hidden="false" customHeight="true" outlineLevel="0" collapsed="false">
      <c r="A34" s="454" t="s">
        <v>2133</v>
      </c>
      <c r="B34" s="464"/>
      <c r="C34" s="41"/>
      <c r="D34" s="41"/>
      <c r="E34" s="5"/>
      <c r="F34" s="5"/>
      <c r="G34" s="5"/>
      <c r="H34" s="5"/>
      <c r="I34" s="5"/>
      <c r="J34" s="5"/>
      <c r="K34" s="5"/>
      <c r="L34" s="5"/>
      <c r="M34" s="5"/>
      <c r="N34" s="5"/>
      <c r="O34" s="5"/>
      <c r="P34" s="5"/>
      <c r="Q34" s="5"/>
      <c r="R34" s="5"/>
      <c r="S34" s="5"/>
      <c r="T34" s="5"/>
      <c r="U34" s="5"/>
      <c r="V34" s="5"/>
      <c r="W34" s="5"/>
      <c r="X34" s="5"/>
      <c r="Y34" s="5"/>
      <c r="Z34" s="5"/>
    </row>
    <row r="35" customFormat="false" ht="15" hidden="false" customHeight="false" outlineLevel="0" collapsed="false">
      <c r="A35" s="465" t="s">
        <v>2134</v>
      </c>
      <c r="B35" s="5"/>
      <c r="C35" s="5"/>
      <c r="D35" s="5"/>
      <c r="E35" s="5"/>
      <c r="F35" s="5"/>
      <c r="G35" s="5"/>
      <c r="H35" s="5"/>
      <c r="I35" s="5"/>
      <c r="J35" s="5"/>
      <c r="K35" s="5"/>
      <c r="L35" s="5"/>
      <c r="M35" s="5"/>
      <c r="N35" s="5"/>
      <c r="O35" s="5"/>
      <c r="P35" s="5"/>
      <c r="Q35" s="5"/>
      <c r="R35" s="5"/>
      <c r="S35" s="5"/>
      <c r="T35" s="5"/>
      <c r="U35" s="5"/>
      <c r="V35" s="5"/>
      <c r="W35" s="5"/>
      <c r="X35" s="5"/>
      <c r="Y35" s="5"/>
      <c r="Z35" s="5"/>
    </row>
    <row r="36" customFormat="false" ht="15" hidden="false" customHeight="false" outlineLevel="0" collapsed="false">
      <c r="A36" s="455" t="s">
        <v>2135</v>
      </c>
      <c r="B36" s="464"/>
      <c r="C36" s="41"/>
      <c r="D36" s="41"/>
      <c r="E36" s="5"/>
      <c r="F36" s="5"/>
      <c r="G36" s="5"/>
      <c r="H36" s="5"/>
      <c r="I36" s="5"/>
      <c r="J36" s="5"/>
      <c r="K36" s="5"/>
      <c r="L36" s="5"/>
      <c r="M36" s="5"/>
      <c r="N36" s="5"/>
      <c r="O36" s="5"/>
      <c r="P36" s="5"/>
      <c r="Q36" s="5"/>
      <c r="R36" s="5"/>
      <c r="S36" s="5"/>
      <c r="T36" s="5"/>
      <c r="U36" s="5"/>
      <c r="V36" s="5"/>
      <c r="W36" s="5"/>
      <c r="X36" s="5"/>
      <c r="Y36" s="5"/>
      <c r="Z36" s="5"/>
    </row>
    <row r="37" customFormat="false" ht="15" hidden="false" customHeight="false" outlineLevel="0" collapsed="false">
      <c r="A37" s="455" t="s">
        <v>2136</v>
      </c>
      <c r="B37" s="5"/>
      <c r="C37" s="5"/>
      <c r="D37" s="464"/>
      <c r="E37" s="5"/>
      <c r="F37" s="5"/>
      <c r="G37" s="5"/>
      <c r="H37" s="5"/>
      <c r="I37" s="5"/>
      <c r="J37" s="5"/>
      <c r="K37" s="5"/>
      <c r="L37" s="5"/>
      <c r="M37" s="5"/>
      <c r="N37" s="5"/>
      <c r="O37" s="5"/>
      <c r="P37" s="5"/>
      <c r="Q37" s="5"/>
      <c r="R37" s="5"/>
      <c r="S37" s="5"/>
      <c r="T37" s="5"/>
      <c r="U37" s="5"/>
      <c r="V37" s="5"/>
      <c r="W37" s="5"/>
      <c r="X37" s="5"/>
      <c r="Y37" s="5"/>
      <c r="Z37"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cols>
    <col collapsed="false" hidden="false" max="1" min="1" style="0" width="6.31983805668016"/>
    <col collapsed="false" hidden="false" max="2" min="2" style="0" width="169.781376518219"/>
    <col collapsed="false" hidden="false" max="3" min="3" style="0" width="35.1336032388664"/>
    <col collapsed="false" hidden="false" max="1025" min="4" style="0" width="15.3198380566802"/>
  </cols>
  <sheetData>
    <row r="1" customFormat="false" ht="15" hidden="false" customHeight="false" outlineLevel="0" collapsed="false">
      <c r="A1" s="466" t="s">
        <v>0</v>
      </c>
      <c r="B1" s="466" t="s">
        <v>2137</v>
      </c>
      <c r="C1" s="467" t="s">
        <v>2138</v>
      </c>
    </row>
    <row r="2" customFormat="false" ht="15" hidden="false" customHeight="false" outlineLevel="0" collapsed="false">
      <c r="A2" s="468" t="n">
        <v>1</v>
      </c>
      <c r="B2" s="144" t="s">
        <v>2139</v>
      </c>
      <c r="C2" s="144" t="s">
        <v>21</v>
      </c>
    </row>
    <row r="3" customFormat="false" ht="15" hidden="false" customHeight="false" outlineLevel="0" collapsed="false">
      <c r="A3" s="468" t="n">
        <v>2</v>
      </c>
      <c r="B3" s="144" t="s">
        <v>2140</v>
      </c>
      <c r="C3" s="144" t="s">
        <v>21</v>
      </c>
    </row>
    <row r="4" customFormat="false" ht="15" hidden="false" customHeight="false" outlineLevel="0" collapsed="false">
      <c r="A4" s="468" t="n">
        <v>3</v>
      </c>
      <c r="B4" s="144" t="s">
        <v>2141</v>
      </c>
      <c r="C4" s="144" t="s">
        <v>21</v>
      </c>
    </row>
    <row r="5" customFormat="false" ht="15" hidden="false" customHeight="false" outlineLevel="0" collapsed="false">
      <c r="A5" s="468" t="n">
        <v>4</v>
      </c>
      <c r="B5" s="144" t="s">
        <v>2142</v>
      </c>
      <c r="C5" s="144" t="s">
        <v>21</v>
      </c>
    </row>
    <row r="6" customFormat="false" ht="15" hidden="false" customHeight="false" outlineLevel="0" collapsed="false">
      <c r="A6" s="468" t="n">
        <v>5</v>
      </c>
      <c r="B6" s="144" t="s">
        <v>2143</v>
      </c>
      <c r="C6" s="144" t="s">
        <v>21</v>
      </c>
    </row>
    <row r="7" customFormat="false" ht="15" hidden="false" customHeight="false" outlineLevel="0" collapsed="false">
      <c r="A7" s="468" t="n">
        <v>6</v>
      </c>
      <c r="B7" s="144" t="s">
        <v>2144</v>
      </c>
      <c r="C7" s="144" t="s">
        <v>21</v>
      </c>
    </row>
    <row r="8" customFormat="false" ht="15" hidden="false" customHeight="false" outlineLevel="0" collapsed="false">
      <c r="A8" s="468" t="n">
        <v>7</v>
      </c>
      <c r="B8" s="144" t="s">
        <v>2145</v>
      </c>
      <c r="C8" s="144" t="s">
        <v>21</v>
      </c>
    </row>
    <row r="9" customFormat="false" ht="15" hidden="false" customHeight="false" outlineLevel="0" collapsed="false">
      <c r="A9" s="468" t="n">
        <v>8</v>
      </c>
      <c r="B9" s="144" t="s">
        <v>2146</v>
      </c>
      <c r="C9" s="144" t="s">
        <v>21</v>
      </c>
    </row>
    <row r="10" customFormat="false" ht="15" hidden="false" customHeight="false" outlineLevel="0" collapsed="false">
      <c r="A10" s="468" t="n">
        <v>9</v>
      </c>
      <c r="B10" s="144" t="s">
        <v>2147</v>
      </c>
      <c r="C10" s="144" t="s">
        <v>21</v>
      </c>
    </row>
    <row r="11" customFormat="false" ht="15" hidden="false" customHeight="false" outlineLevel="0" collapsed="false">
      <c r="A11" s="468" t="n">
        <v>10</v>
      </c>
      <c r="B11" s="144" t="s">
        <v>2148</v>
      </c>
      <c r="C11" s="144" t="s">
        <v>21</v>
      </c>
    </row>
    <row r="12" customFormat="false" ht="15" hidden="false" customHeight="false" outlineLevel="0" collapsed="false">
      <c r="A12" s="468" t="n">
        <v>11</v>
      </c>
      <c r="B12" s="144" t="s">
        <v>2149</v>
      </c>
      <c r="C12" s="144" t="s">
        <v>810</v>
      </c>
    </row>
    <row r="13" customFormat="false" ht="15" hidden="false" customHeight="false" outlineLevel="0" collapsed="false">
      <c r="A13" s="468" t="n">
        <v>12</v>
      </c>
      <c r="B13" s="144" t="s">
        <v>2150</v>
      </c>
      <c r="C13" s="144" t="s">
        <v>21</v>
      </c>
    </row>
    <row r="14" customFormat="false" ht="15" hidden="false" customHeight="false" outlineLevel="0" collapsed="false">
      <c r="A14" s="468" t="n">
        <v>13</v>
      </c>
      <c r="B14" s="144" t="s">
        <v>2151</v>
      </c>
      <c r="C14" s="144" t="s">
        <v>2152</v>
      </c>
    </row>
    <row r="15" customFormat="false" ht="15" hidden="false" customHeight="false" outlineLevel="0" collapsed="false">
      <c r="A15" s="468" t="n">
        <v>14</v>
      </c>
      <c r="B15" s="144" t="s">
        <v>2153</v>
      </c>
      <c r="C15" s="144" t="s">
        <v>21</v>
      </c>
    </row>
    <row r="16" customFormat="false" ht="15" hidden="false" customHeight="false" outlineLevel="0" collapsed="false">
      <c r="A16" s="468" t="n">
        <v>15</v>
      </c>
      <c r="B16" s="469" t="s">
        <v>2154</v>
      </c>
      <c r="C16" s="144" t="s">
        <v>1315</v>
      </c>
    </row>
    <row r="17" customFormat="false" ht="15" hidden="false" customHeight="false" outlineLevel="0" collapsed="false">
      <c r="A17" s="468" t="n">
        <v>16</v>
      </c>
      <c r="B17" s="144" t="s">
        <v>2155</v>
      </c>
      <c r="C17" s="144" t="s">
        <v>19</v>
      </c>
    </row>
    <row r="18" customFormat="false" ht="15" hidden="false" customHeight="false" outlineLevel="0" collapsed="false">
      <c r="A18" s="468" t="n">
        <v>17</v>
      </c>
      <c r="B18" s="144" t="s">
        <v>2156</v>
      </c>
      <c r="C18" s="144" t="s">
        <v>1315</v>
      </c>
    </row>
    <row r="19" customFormat="false" ht="15" hidden="false" customHeight="false" outlineLevel="0" collapsed="false">
      <c r="A19" s="468" t="n">
        <v>18</v>
      </c>
      <c r="B19" s="144" t="s">
        <v>2157</v>
      </c>
      <c r="C19" s="144" t="s">
        <v>21</v>
      </c>
    </row>
    <row r="20" customFormat="false" ht="15" hidden="false" customHeight="false" outlineLevel="0" collapsed="false">
      <c r="A20" s="468" t="n">
        <v>19</v>
      </c>
      <c r="B20" s="470" t="s">
        <v>2158</v>
      </c>
      <c r="C20" s="144" t="s">
        <v>21</v>
      </c>
    </row>
    <row r="21" customFormat="false" ht="15" hidden="false" customHeight="false" outlineLevel="0" collapsed="false">
      <c r="A21" s="468" t="n">
        <v>20</v>
      </c>
      <c r="B21" s="144" t="s">
        <v>2159</v>
      </c>
      <c r="C21" s="144" t="s">
        <v>21</v>
      </c>
    </row>
    <row r="22" customFormat="false" ht="15" hidden="false" customHeight="false" outlineLevel="0" collapsed="false">
      <c r="A22" s="468" t="n">
        <v>21</v>
      </c>
      <c r="B22" s="469" t="s">
        <v>2160</v>
      </c>
      <c r="C22" s="144" t="s">
        <v>2161</v>
      </c>
    </row>
    <row r="23" customFormat="false" ht="15" hidden="false" customHeight="false" outlineLevel="0" collapsed="false">
      <c r="A23" s="468" t="n">
        <v>22</v>
      </c>
      <c r="B23" s="144" t="s">
        <v>2162</v>
      </c>
      <c r="C23" s="144" t="s">
        <v>2161</v>
      </c>
    </row>
    <row r="24" customFormat="false" ht="15" hidden="false" customHeight="false" outlineLevel="0" collapsed="false">
      <c r="A24" s="468" t="n">
        <v>23</v>
      </c>
      <c r="B24" s="144" t="s">
        <v>2163</v>
      </c>
      <c r="C24" s="144" t="s">
        <v>19</v>
      </c>
    </row>
    <row r="25" customFormat="false" ht="15" hidden="false" customHeight="false" outlineLevel="0" collapsed="false">
      <c r="A25" s="468" t="n">
        <v>24</v>
      </c>
      <c r="B25" s="144" t="s">
        <v>2164</v>
      </c>
      <c r="C25" s="144" t="s">
        <v>21</v>
      </c>
    </row>
    <row r="26" customFormat="false" ht="15" hidden="false" customHeight="false" outlineLevel="0" collapsed="false">
      <c r="A26" s="468" t="n">
        <v>25</v>
      </c>
      <c r="B26" s="144" t="s">
        <v>2165</v>
      </c>
      <c r="C26" s="144" t="s">
        <v>2166</v>
      </c>
    </row>
    <row r="27" customFormat="false" ht="15" hidden="false" customHeight="false" outlineLevel="0" collapsed="false">
      <c r="A27" s="468" t="n">
        <v>26</v>
      </c>
      <c r="B27" s="144" t="s">
        <v>2167</v>
      </c>
      <c r="C27" s="144" t="s">
        <v>21</v>
      </c>
    </row>
    <row r="28" customFormat="false" ht="15" hidden="false" customHeight="false" outlineLevel="0" collapsed="false">
      <c r="A28" s="468" t="n">
        <v>27</v>
      </c>
      <c r="B28" s="144" t="s">
        <v>2168</v>
      </c>
      <c r="C28" s="144" t="s">
        <v>1315</v>
      </c>
    </row>
    <row r="29" customFormat="false" ht="15" hidden="false" customHeight="false" outlineLevel="0" collapsed="false">
      <c r="A29" s="468" t="n">
        <v>28</v>
      </c>
      <c r="B29" s="144" t="s">
        <v>2169</v>
      </c>
      <c r="C29" s="144" t="s">
        <v>21</v>
      </c>
    </row>
    <row r="30" customFormat="false" ht="15" hidden="false" customHeight="false" outlineLevel="0" collapsed="false">
      <c r="A30" s="468" t="n">
        <v>29</v>
      </c>
      <c r="B30" s="144" t="s">
        <v>2170</v>
      </c>
      <c r="C30" s="144" t="s">
        <v>21</v>
      </c>
    </row>
    <row r="31" customFormat="false" ht="15" hidden="false" customHeight="false" outlineLevel="0" collapsed="false">
      <c r="A31" s="468" t="n">
        <v>30</v>
      </c>
      <c r="B31" s="95" t="s">
        <v>2171</v>
      </c>
      <c r="C31" s="144" t="s">
        <v>21</v>
      </c>
    </row>
    <row r="32" customFormat="false" ht="15" hidden="false" customHeight="false" outlineLevel="0" collapsed="false">
      <c r="A32" s="468" t="n">
        <v>31</v>
      </c>
      <c r="B32" s="144" t="s">
        <v>2172</v>
      </c>
      <c r="C32" s="144" t="s">
        <v>21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2017-09-14T14:47:14Z</dcterms:modified>
  <cp:revision>14</cp:revision>
  <dc:subject/>
  <dc:title/>
</cp:coreProperties>
</file>