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35E7EF4-0005-4E35-8E5C-795CA084CAA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ADAR AIR" sheetId="1" r:id="rId1"/>
    <sheet name="KADAR ABU" sheetId="2" r:id="rId2"/>
    <sheet name="KADAR LEMAK" sheetId="3" r:id="rId3"/>
    <sheet name="KADAR PROTEI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4" l="1"/>
  <c r="E17" i="4"/>
  <c r="G17" i="4" s="1"/>
  <c r="E18" i="4"/>
  <c r="E19" i="4"/>
  <c r="F17" i="4" s="1"/>
  <c r="I17" i="4" s="1"/>
  <c r="E20" i="4"/>
  <c r="E21" i="4"/>
  <c r="E22" i="4"/>
  <c r="A18" i="4"/>
  <c r="A19" i="4" s="1"/>
  <c r="A20" i="4" s="1"/>
  <c r="A21" i="4" s="1"/>
  <c r="A22" i="4" s="1"/>
  <c r="A23" i="4" s="1"/>
  <c r="E11" i="4"/>
  <c r="E10" i="4"/>
  <c r="E9" i="4"/>
  <c r="E8" i="4"/>
  <c r="E7" i="4"/>
  <c r="E6" i="4"/>
  <c r="E5" i="4"/>
  <c r="E4" i="4"/>
  <c r="C33" i="4"/>
  <c r="C32" i="4"/>
  <c r="A5" i="4"/>
  <c r="A6" i="4" s="1"/>
  <c r="A7" i="4" s="1"/>
  <c r="A8" i="4" s="1"/>
  <c r="A9" i="4" s="1"/>
  <c r="A10" i="4" s="1"/>
  <c r="A11" i="4" s="1"/>
  <c r="H17" i="4" l="1"/>
  <c r="D32" i="4"/>
  <c r="G4" i="4"/>
  <c r="F4" i="4"/>
  <c r="I4" i="4" s="1"/>
  <c r="H4" i="4" l="1"/>
  <c r="D21" i="3"/>
  <c r="G21" i="3" s="1"/>
  <c r="D20" i="3"/>
  <c r="G20" i="3" s="1"/>
  <c r="D19" i="3"/>
  <c r="G19" i="3" s="1"/>
  <c r="D18" i="3"/>
  <c r="G18" i="3" s="1"/>
  <c r="D17" i="3"/>
  <c r="G17" i="3" s="1"/>
  <c r="A17" i="3"/>
  <c r="A18" i="3" s="1"/>
  <c r="A19" i="3" s="1"/>
  <c r="A20" i="3" s="1"/>
  <c r="A21" i="3" s="1"/>
  <c r="G16" i="3"/>
  <c r="D16" i="3"/>
  <c r="A16" i="3"/>
  <c r="D15" i="3"/>
  <c r="G15" i="3" s="1"/>
  <c r="I15" i="3" s="1"/>
  <c r="D4" i="3"/>
  <c r="G4" i="3"/>
  <c r="D5" i="3"/>
  <c r="G5" i="3"/>
  <c r="D6" i="3"/>
  <c r="G6" i="3"/>
  <c r="D7" i="3"/>
  <c r="G7" i="3"/>
  <c r="D8" i="3"/>
  <c r="G8" i="3"/>
  <c r="D9" i="3"/>
  <c r="G9" i="3"/>
  <c r="D10" i="3"/>
  <c r="G10" i="3"/>
  <c r="A4" i="3"/>
  <c r="A5" i="3" s="1"/>
  <c r="A6" i="3" s="1"/>
  <c r="A7" i="3" s="1"/>
  <c r="A8" i="3" s="1"/>
  <c r="A9" i="3" s="1"/>
  <c r="A10" i="3" s="1"/>
  <c r="D3" i="3"/>
  <c r="G3" i="3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A17" i="2"/>
  <c r="A18" i="2" s="1"/>
  <c r="A19" i="2" s="1"/>
  <c r="A20" i="2" s="1"/>
  <c r="A21" i="2" s="1"/>
  <c r="A2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A5" i="2"/>
  <c r="A6" i="2" s="1"/>
  <c r="A7" i="2" s="1"/>
  <c r="A8" i="2" s="1"/>
  <c r="A9" i="2" s="1"/>
  <c r="A10" i="2" s="1"/>
  <c r="A11" i="2" s="1"/>
  <c r="D4" i="2"/>
  <c r="F4" i="2" s="1"/>
  <c r="A4" i="2"/>
  <c r="D3" i="2"/>
  <c r="F3" i="2" s="1"/>
  <c r="A19" i="1"/>
  <c r="A20" i="1" s="1"/>
  <c r="A21" i="1" s="1"/>
  <c r="A22" i="1" s="1"/>
  <c r="A23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G17" i="1" s="1"/>
  <c r="J17" i="1" s="1"/>
  <c r="A18" i="1"/>
  <c r="D10" i="1"/>
  <c r="F10" i="1" s="1"/>
  <c r="D11" i="1"/>
  <c r="F11" i="1" s="1"/>
  <c r="D12" i="1"/>
  <c r="F12" i="1" s="1"/>
  <c r="A4" i="1"/>
  <c r="A5" i="1" s="1"/>
  <c r="A6" i="1" s="1"/>
  <c r="A7" i="1" s="1"/>
  <c r="A8" i="1" s="1"/>
  <c r="A9" i="1" s="1"/>
  <c r="A10" i="1" s="1"/>
  <c r="A11" i="1" s="1"/>
  <c r="A12" i="1" s="1"/>
  <c r="D5" i="1"/>
  <c r="F5" i="1" s="1"/>
  <c r="D6" i="1"/>
  <c r="F6" i="1" s="1"/>
  <c r="D7" i="1"/>
  <c r="F7" i="1" s="1"/>
  <c r="D8" i="1"/>
  <c r="F8" i="1" s="1"/>
  <c r="D9" i="1"/>
  <c r="F9" i="1" s="1"/>
  <c r="I3" i="3" l="1"/>
  <c r="H3" i="3"/>
  <c r="K3" i="3" s="1"/>
  <c r="H17" i="1"/>
  <c r="I17" i="1" s="1"/>
  <c r="H15" i="3"/>
  <c r="K15" i="3" s="1"/>
  <c r="H3" i="2"/>
  <c r="G3" i="2"/>
  <c r="J3" i="2" s="1"/>
  <c r="H16" i="2"/>
  <c r="G16" i="2"/>
  <c r="J16" i="2" s="1"/>
  <c r="J3" i="3" l="1"/>
  <c r="J15" i="3"/>
  <c r="I3" i="2"/>
  <c r="I16" i="2"/>
  <c r="D4" i="1" l="1"/>
  <c r="F4" i="1" s="1"/>
  <c r="D3" i="1"/>
  <c r="F3" i="1" s="1"/>
  <c r="G3" i="1" s="1"/>
  <c r="J3" i="1" s="1"/>
  <c r="H3" i="1" l="1"/>
  <c r="I3" i="1" l="1"/>
</calcChain>
</file>

<file path=xl/sharedStrings.xml><?xml version="1.0" encoding="utf-8"?>
<sst xmlns="http://schemas.openxmlformats.org/spreadsheetml/2006/main" count="113" uniqueCount="33">
  <si>
    <t>NO</t>
  </si>
  <si>
    <t>C+SAMPEL</t>
  </si>
  <si>
    <t>CAWAN KOSONG</t>
  </si>
  <si>
    <t>SAMPEL</t>
  </si>
  <si>
    <t>CAWAN KONSTAN</t>
  </si>
  <si>
    <t>% KADAR AIR</t>
  </si>
  <si>
    <t>RATA-RATA</t>
  </si>
  <si>
    <t>RSD</t>
  </si>
  <si>
    <t>%CV*0,67</t>
  </si>
  <si>
    <t>SD</t>
  </si>
  <si>
    <t xml:space="preserve">Data &amp; Hasil Perhitungan </t>
  </si>
  <si>
    <t>syarat presisi %RSD&lt;%CV*0,67</t>
  </si>
  <si>
    <t>Memenuhi Syarat</t>
  </si>
  <si>
    <t>DATA VERIFIKASI PARAMETER KADAR ABU</t>
  </si>
  <si>
    <t>DATA VERIFIKASI PARAMETER KADAR AIR</t>
  </si>
  <si>
    <t>KERTAS KOSONG (g)</t>
  </si>
  <si>
    <t>KERTAS+SPL (g)</t>
  </si>
  <si>
    <t>BERAT SPL (g)</t>
  </si>
  <si>
    <t>BERAT CAWAN KONSTAN</t>
  </si>
  <si>
    <t>% KADAR LEMAK</t>
  </si>
  <si>
    <t>% RATA-RATA</t>
  </si>
  <si>
    <t>-</t>
  </si>
  <si>
    <t>BERAT CAWAN KOSONG (g)</t>
  </si>
  <si>
    <t>Standarisasi HCl dengan Natrium Carbonat</t>
  </si>
  <si>
    <t>Normalitas HCl sebenarnya</t>
  </si>
  <si>
    <t>penimbangan Na Carbonat(g)</t>
  </si>
  <si>
    <t>vol titran HCl (mL)</t>
  </si>
  <si>
    <t>Rata-rata</t>
  </si>
  <si>
    <t>Blanko</t>
  </si>
  <si>
    <t>BERAT SAMPEL (g)</t>
  </si>
  <si>
    <t>Vol Titran HCl (mL)</t>
  </si>
  <si>
    <t>Normalitas HCl</t>
  </si>
  <si>
    <t>%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</si>
</sst>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2" fontId="0" fillId="0" borderId="1" xfId="0" applyNumberFormat="1" applyBorder="1"/>
    <xf numFmtId="0" fontId="1" fillId="2" borderId="7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65" fontId="0" fillId="2" borderId="2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J25"/>
  <sheetViews>
    <sheetView tabSelected="1" zoomScale="106" zoomScaleNormal="106" workbookViewId="0">
      <selection activeCell="J3" sqref="J3:J12"/>
    </sheetView>
  </sheetViews>
  <sheetFormatPr defaultRowHeight="14.5" x14ac:dyDescent="0.35"/>
  <cols>
    <col min="1" max="1" width="4.54296875" customWidth="1"/>
    <col min="2" max="2" width="16.26953125" bestFit="1" customWidth="1"/>
    <col min="3" max="3" width="12.81640625" customWidth="1"/>
    <col min="5" max="5" width="18" bestFit="1" customWidth="1"/>
    <col min="6" max="6" width="13.26953125" bestFit="1" customWidth="1"/>
    <col min="7" max="7" width="11.1796875" bestFit="1" customWidth="1"/>
    <col min="8" max="9" width="5.81640625" bestFit="1" customWidth="1"/>
    <col min="10" max="10" width="9.7265625" bestFit="1" customWidth="1"/>
  </cols>
  <sheetData>
    <row r="1" spans="1:10" x14ac:dyDescent="0.35">
      <c r="A1" s="1" t="s">
        <v>10</v>
      </c>
    </row>
    <row r="2" spans="1:10" x14ac:dyDescent="0.35">
      <c r="A2" s="2" t="s">
        <v>0</v>
      </c>
      <c r="B2" s="2" t="s">
        <v>2</v>
      </c>
      <c r="C2" s="2" t="s">
        <v>1</v>
      </c>
      <c r="D2" s="2" t="s">
        <v>3</v>
      </c>
      <c r="E2" s="2" t="s">
        <v>4</v>
      </c>
      <c r="F2" s="2" t="s">
        <v>5</v>
      </c>
      <c r="G2" s="5" t="s">
        <v>6</v>
      </c>
      <c r="H2" s="5" t="s">
        <v>9</v>
      </c>
      <c r="I2" s="5" t="s">
        <v>7</v>
      </c>
      <c r="J2" s="5" t="s">
        <v>8</v>
      </c>
    </row>
    <row r="3" spans="1:10" x14ac:dyDescent="0.35">
      <c r="A3" s="3">
        <v>1</v>
      </c>
      <c r="B3" s="4">
        <v>25.307200000000002</v>
      </c>
      <c r="C3" s="4">
        <v>26.316700000000001</v>
      </c>
      <c r="D3" s="4">
        <f>C3-B3</f>
        <v>1.0094999999999992</v>
      </c>
      <c r="E3" s="4">
        <v>26.2346</v>
      </c>
      <c r="F3" s="4">
        <f>(C3-E3)/D3*100</f>
        <v>8.1327389796929737</v>
      </c>
      <c r="G3" s="31">
        <f>AVERAGE(F3:F12)</f>
        <v>8.2932794409316646</v>
      </c>
      <c r="H3" s="31">
        <f>STDEV(F3:F12)</f>
        <v>0.10468850032797701</v>
      </c>
      <c r="I3" s="31">
        <f>H3/G3*100</f>
        <v>1.2623293484032938</v>
      </c>
      <c r="J3" s="31">
        <f>(2/3)*(2^(1-0.5*LOG(G3/1000)))</f>
        <v>2.742847381983025</v>
      </c>
    </row>
    <row r="4" spans="1:10" x14ac:dyDescent="0.35">
      <c r="A4" s="3">
        <f>A3+1</f>
        <v>2</v>
      </c>
      <c r="B4" s="4">
        <v>23.932300000000001</v>
      </c>
      <c r="C4" s="4">
        <v>24.930099999999999</v>
      </c>
      <c r="D4" s="4">
        <f>C4-B4</f>
        <v>0.99779999999999802</v>
      </c>
      <c r="E4" s="4">
        <v>24.8475</v>
      </c>
      <c r="F4" s="4">
        <f>(C4-E4)/D4*100</f>
        <v>8.2782120665463523</v>
      </c>
      <c r="G4" s="32"/>
      <c r="H4" s="32"/>
      <c r="I4" s="32"/>
      <c r="J4" s="32"/>
    </row>
    <row r="5" spans="1:10" x14ac:dyDescent="0.35">
      <c r="A5" s="3">
        <f t="shared" ref="A5:A9" si="0">A4+1</f>
        <v>3</v>
      </c>
      <c r="B5" s="4">
        <v>24.0748</v>
      </c>
      <c r="C5" s="4">
        <v>25.075199999999999</v>
      </c>
      <c r="D5" s="4">
        <f t="shared" ref="D5:D9" si="1">C5-B5</f>
        <v>1.0003999999999991</v>
      </c>
      <c r="E5" s="4">
        <v>24.993099999999998</v>
      </c>
      <c r="F5" s="4">
        <f t="shared" ref="F5:F9" si="2">(C5-E5)/D5*100</f>
        <v>8.2067173130748277</v>
      </c>
      <c r="G5" s="32"/>
      <c r="H5" s="32"/>
      <c r="I5" s="32"/>
      <c r="J5" s="32"/>
    </row>
    <row r="6" spans="1:10" x14ac:dyDescent="0.35">
      <c r="A6" s="3">
        <f t="shared" si="0"/>
        <v>4</v>
      </c>
      <c r="B6" s="4">
        <v>25.529499999999999</v>
      </c>
      <c r="C6" s="4">
        <v>26.529900000000001</v>
      </c>
      <c r="D6" s="4">
        <f t="shared" si="1"/>
        <v>1.0004000000000026</v>
      </c>
      <c r="E6" s="4">
        <v>26.445</v>
      </c>
      <c r="F6" s="4">
        <f t="shared" si="2"/>
        <v>8.4866053578569431</v>
      </c>
      <c r="G6" s="32"/>
      <c r="H6" s="32"/>
      <c r="I6" s="32"/>
      <c r="J6" s="32"/>
    </row>
    <row r="7" spans="1:10" x14ac:dyDescent="0.35">
      <c r="A7" s="3">
        <f t="shared" si="0"/>
        <v>5</v>
      </c>
      <c r="B7" s="4">
        <v>24.350300000000001</v>
      </c>
      <c r="C7" s="4">
        <v>25.353899999999999</v>
      </c>
      <c r="D7" s="4">
        <f t="shared" si="1"/>
        <v>1.0035999999999987</v>
      </c>
      <c r="E7" s="4">
        <v>25.270399999999999</v>
      </c>
      <c r="F7" s="4">
        <f t="shared" si="2"/>
        <v>8.3200478278199395</v>
      </c>
      <c r="G7" s="32"/>
      <c r="H7" s="32"/>
      <c r="I7" s="32"/>
      <c r="J7" s="32"/>
    </row>
    <row r="8" spans="1:10" x14ac:dyDescent="0.35">
      <c r="A8" s="3">
        <f t="shared" si="0"/>
        <v>6</v>
      </c>
      <c r="B8" s="4">
        <v>25.921700000000001</v>
      </c>
      <c r="C8" s="4">
        <v>26.929099999999998</v>
      </c>
      <c r="D8" s="4">
        <f t="shared" si="1"/>
        <v>1.007399999999997</v>
      </c>
      <c r="E8" s="4">
        <v>26.846299999999999</v>
      </c>
      <c r="F8" s="4">
        <f t="shared" si="2"/>
        <v>8.2191780821916947</v>
      </c>
      <c r="G8" s="32"/>
      <c r="H8" s="32"/>
      <c r="I8" s="32"/>
      <c r="J8" s="32"/>
    </row>
    <row r="9" spans="1:10" x14ac:dyDescent="0.35">
      <c r="A9" s="3">
        <f t="shared" si="0"/>
        <v>7</v>
      </c>
      <c r="B9" s="4">
        <v>24.340900000000001</v>
      </c>
      <c r="C9" s="4">
        <v>25.3474</v>
      </c>
      <c r="D9" s="4">
        <f t="shared" si="1"/>
        <v>1.0064999999999991</v>
      </c>
      <c r="E9" s="4">
        <v>25.264299999999999</v>
      </c>
      <c r="F9" s="4">
        <f t="shared" si="2"/>
        <v>8.2563338301045004</v>
      </c>
      <c r="G9" s="32"/>
      <c r="H9" s="32"/>
      <c r="I9" s="32"/>
      <c r="J9" s="32"/>
    </row>
    <row r="10" spans="1:10" x14ac:dyDescent="0.35">
      <c r="A10" s="3">
        <f t="shared" ref="A10:A12" si="3">A9+1</f>
        <v>8</v>
      </c>
      <c r="B10" s="4">
        <v>24.331099999999999</v>
      </c>
      <c r="C10" s="4">
        <v>25.333300000000001</v>
      </c>
      <c r="D10" s="4">
        <f t="shared" ref="D10:D12" si="4">C10-B10</f>
        <v>1.002200000000002</v>
      </c>
      <c r="E10" s="4">
        <v>25.249199999999998</v>
      </c>
      <c r="F10" s="4">
        <f t="shared" ref="F10:F12" si="5">(C10-E10)/D10*100</f>
        <v>8.3915386150471747</v>
      </c>
      <c r="G10" s="32"/>
      <c r="H10" s="32"/>
      <c r="I10" s="32"/>
      <c r="J10" s="32"/>
    </row>
    <row r="11" spans="1:10" x14ac:dyDescent="0.35">
      <c r="A11" s="3">
        <f t="shared" si="3"/>
        <v>9</v>
      </c>
      <c r="B11" s="4">
        <v>26.1189</v>
      </c>
      <c r="C11" s="4">
        <v>27.126300000000001</v>
      </c>
      <c r="D11" s="4">
        <f t="shared" si="4"/>
        <v>1.0074000000000005</v>
      </c>
      <c r="E11" s="4">
        <v>27.041799999999999</v>
      </c>
      <c r="F11" s="4">
        <f t="shared" si="5"/>
        <v>8.3879293230099243</v>
      </c>
      <c r="G11" s="32"/>
      <c r="H11" s="32"/>
      <c r="I11" s="32"/>
      <c r="J11" s="32"/>
    </row>
    <row r="12" spans="1:10" x14ac:dyDescent="0.35">
      <c r="A12" s="3">
        <f t="shared" si="3"/>
        <v>10</v>
      </c>
      <c r="B12" s="4">
        <v>25.345099999999999</v>
      </c>
      <c r="C12" s="4">
        <v>26.347100000000001</v>
      </c>
      <c r="D12" s="4">
        <f t="shared" si="4"/>
        <v>1.0020000000000024</v>
      </c>
      <c r="E12" s="4">
        <v>26.264399999999998</v>
      </c>
      <c r="F12" s="4">
        <f t="shared" si="5"/>
        <v>8.2534930139723013</v>
      </c>
      <c r="G12" s="33"/>
      <c r="H12" s="33"/>
      <c r="I12" s="33"/>
      <c r="J12" s="33"/>
    </row>
    <row r="15" spans="1:10" x14ac:dyDescent="0.35">
      <c r="A15" s="1" t="s">
        <v>14</v>
      </c>
    </row>
    <row r="16" spans="1:10" x14ac:dyDescent="0.35">
      <c r="A16" s="2" t="s">
        <v>0</v>
      </c>
      <c r="B16" s="2" t="s">
        <v>2</v>
      </c>
      <c r="C16" s="2" t="s">
        <v>1</v>
      </c>
      <c r="D16" s="2" t="s">
        <v>3</v>
      </c>
      <c r="E16" s="2" t="s">
        <v>4</v>
      </c>
      <c r="F16" s="2" t="s">
        <v>5</v>
      </c>
      <c r="G16" s="5" t="s">
        <v>6</v>
      </c>
      <c r="H16" s="5" t="s">
        <v>9</v>
      </c>
      <c r="I16" s="5" t="s">
        <v>7</v>
      </c>
      <c r="J16" s="5" t="s">
        <v>8</v>
      </c>
    </row>
    <row r="17" spans="1:10" x14ac:dyDescent="0.35">
      <c r="A17" s="3">
        <v>1</v>
      </c>
      <c r="B17" s="4">
        <v>23.932300000000001</v>
      </c>
      <c r="C17" s="4">
        <v>24.930099999999999</v>
      </c>
      <c r="D17" s="4">
        <f>C17-B17</f>
        <v>0.99779999999999802</v>
      </c>
      <c r="E17" s="4">
        <v>24.8475</v>
      </c>
      <c r="F17" s="4">
        <f>(C17-E17)/D17*100</f>
        <v>8.2782120665463523</v>
      </c>
      <c r="G17" s="31">
        <f>AVERAGE(F17:F23)</f>
        <v>8.2745587795313629</v>
      </c>
      <c r="H17" s="31">
        <f>STDEV(F17:F23)</f>
        <v>6.2424463177295199E-2</v>
      </c>
      <c r="I17" s="31">
        <f>H17/G17*100</f>
        <v>0.75441440251428926</v>
      </c>
      <c r="J17" s="31">
        <f>(2/3)*(2^(1-0.5*LOG(G17/1000)))</f>
        <v>2.7437805090935061</v>
      </c>
    </row>
    <row r="18" spans="1:10" x14ac:dyDescent="0.35">
      <c r="A18" s="3">
        <f t="shared" ref="A18:A23" si="6">A17+1</f>
        <v>2</v>
      </c>
      <c r="B18" s="4">
        <v>24.0748</v>
      </c>
      <c r="C18" s="4">
        <v>25.075199999999999</v>
      </c>
      <c r="D18" s="4">
        <f t="shared" ref="D18:D23" si="7">C18-B18</f>
        <v>1.0003999999999991</v>
      </c>
      <c r="E18" s="4">
        <v>24.993099999999998</v>
      </c>
      <c r="F18" s="4">
        <f t="shared" ref="F18:F23" si="8">(C18-E18)/D18*100</f>
        <v>8.2067173130748277</v>
      </c>
      <c r="G18" s="32"/>
      <c r="H18" s="32"/>
      <c r="I18" s="32"/>
      <c r="J18" s="32"/>
    </row>
    <row r="19" spans="1:10" x14ac:dyDescent="0.35">
      <c r="A19" s="3">
        <f t="shared" si="6"/>
        <v>3</v>
      </c>
      <c r="B19" s="4">
        <v>24.350300000000001</v>
      </c>
      <c r="C19" s="4">
        <v>25.353899999999999</v>
      </c>
      <c r="D19" s="4">
        <f t="shared" si="7"/>
        <v>1.0035999999999987</v>
      </c>
      <c r="E19" s="4">
        <v>25.270399999999999</v>
      </c>
      <c r="F19" s="4">
        <f t="shared" si="8"/>
        <v>8.3200478278199395</v>
      </c>
      <c r="G19" s="32"/>
      <c r="H19" s="32"/>
      <c r="I19" s="32"/>
      <c r="J19" s="32"/>
    </row>
    <row r="20" spans="1:10" x14ac:dyDescent="0.35">
      <c r="A20" s="3">
        <f t="shared" si="6"/>
        <v>4</v>
      </c>
      <c r="B20" s="4">
        <v>25.921700000000001</v>
      </c>
      <c r="C20" s="4">
        <v>26.929099999999998</v>
      </c>
      <c r="D20" s="4">
        <f t="shared" si="7"/>
        <v>1.007399999999997</v>
      </c>
      <c r="E20" s="4">
        <v>26.846299999999999</v>
      </c>
      <c r="F20" s="4">
        <f t="shared" si="8"/>
        <v>8.2191780821916947</v>
      </c>
      <c r="G20" s="32"/>
      <c r="H20" s="32"/>
      <c r="I20" s="32"/>
      <c r="J20" s="32"/>
    </row>
    <row r="21" spans="1:10" x14ac:dyDescent="0.35">
      <c r="A21" s="3">
        <f t="shared" si="6"/>
        <v>5</v>
      </c>
      <c r="B21" s="4">
        <v>24.340900000000001</v>
      </c>
      <c r="C21" s="4">
        <v>25.3474</v>
      </c>
      <c r="D21" s="4">
        <f t="shared" si="7"/>
        <v>1.0064999999999991</v>
      </c>
      <c r="E21" s="4">
        <v>25.264299999999999</v>
      </c>
      <c r="F21" s="4">
        <f t="shared" si="8"/>
        <v>8.2563338301045004</v>
      </c>
      <c r="G21" s="32"/>
      <c r="H21" s="32"/>
      <c r="I21" s="32"/>
      <c r="J21" s="32"/>
    </row>
    <row r="22" spans="1:10" x14ac:dyDescent="0.35">
      <c r="A22" s="3">
        <f t="shared" si="6"/>
        <v>6</v>
      </c>
      <c r="B22" s="4">
        <v>26.1189</v>
      </c>
      <c r="C22" s="4">
        <v>27.126300000000001</v>
      </c>
      <c r="D22" s="4">
        <f t="shared" si="7"/>
        <v>1.0074000000000005</v>
      </c>
      <c r="E22" s="4">
        <v>27.041799999999999</v>
      </c>
      <c r="F22" s="4">
        <f t="shared" si="8"/>
        <v>8.3879293230099243</v>
      </c>
      <c r="G22" s="32"/>
      <c r="H22" s="32"/>
      <c r="I22" s="32"/>
      <c r="J22" s="32"/>
    </row>
    <row r="23" spans="1:10" x14ac:dyDescent="0.35">
      <c r="A23" s="3">
        <f t="shared" si="6"/>
        <v>7</v>
      </c>
      <c r="B23" s="4">
        <v>25.345099999999999</v>
      </c>
      <c r="C23" s="4">
        <v>26.347100000000001</v>
      </c>
      <c r="D23" s="4">
        <f t="shared" si="7"/>
        <v>1.0020000000000024</v>
      </c>
      <c r="E23" s="4">
        <v>26.264399999999998</v>
      </c>
      <c r="F23" s="4">
        <f t="shared" si="8"/>
        <v>8.2534930139723013</v>
      </c>
      <c r="G23" s="33"/>
      <c r="H23" s="33"/>
      <c r="I23" s="33"/>
      <c r="J23" s="33"/>
    </row>
    <row r="25" spans="1:10" x14ac:dyDescent="0.35">
      <c r="E25" t="s">
        <v>11</v>
      </c>
      <c r="I25" t="s">
        <v>12</v>
      </c>
    </row>
  </sheetData>
  <mergeCells count="8">
    <mergeCell ref="J3:J12"/>
    <mergeCell ref="G17:G23"/>
    <mergeCell ref="H17:H23"/>
    <mergeCell ref="I17:I23"/>
    <mergeCell ref="J17:J23"/>
    <mergeCell ref="G3:G12"/>
    <mergeCell ref="H3:H12"/>
    <mergeCell ref="I3:I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J24"/>
  <sheetViews>
    <sheetView workbookViewId="0">
      <selection activeCell="J3" sqref="J3:J11"/>
    </sheetView>
  </sheetViews>
  <sheetFormatPr defaultRowHeight="14.5" x14ac:dyDescent="0.35"/>
  <cols>
    <col min="2" max="2" width="16.54296875" bestFit="1" customWidth="1"/>
    <col min="3" max="3" width="10.26953125" bestFit="1" customWidth="1"/>
    <col min="5" max="5" width="21.81640625" customWidth="1"/>
    <col min="6" max="6" width="12.54296875" bestFit="1" customWidth="1"/>
    <col min="7" max="7" width="11.1796875" bestFit="1" customWidth="1"/>
  </cols>
  <sheetData>
    <row r="1" spans="1:10" x14ac:dyDescent="0.35">
      <c r="A1" s="1" t="s">
        <v>10</v>
      </c>
    </row>
    <row r="2" spans="1:10" x14ac:dyDescent="0.35">
      <c r="A2" s="2" t="s">
        <v>0</v>
      </c>
      <c r="B2" s="2" t="s">
        <v>2</v>
      </c>
      <c r="C2" s="2" t="s">
        <v>1</v>
      </c>
      <c r="D2" s="2" t="s">
        <v>3</v>
      </c>
      <c r="E2" s="2" t="s">
        <v>4</v>
      </c>
      <c r="F2" s="2" t="s">
        <v>5</v>
      </c>
      <c r="G2" s="5" t="s">
        <v>6</v>
      </c>
      <c r="H2" s="5" t="s">
        <v>9</v>
      </c>
      <c r="I2" s="5" t="s">
        <v>7</v>
      </c>
      <c r="J2" s="5" t="s">
        <v>8</v>
      </c>
    </row>
    <row r="3" spans="1:10" x14ac:dyDescent="0.35">
      <c r="A3" s="3">
        <v>1</v>
      </c>
      <c r="B3" s="4">
        <v>25.9224</v>
      </c>
      <c r="C3" s="4">
        <v>26.929300000000001</v>
      </c>
      <c r="D3" s="4">
        <f>C3-B3</f>
        <v>1.0069000000000017</v>
      </c>
      <c r="E3" s="4">
        <v>26.083200000000001</v>
      </c>
      <c r="F3" s="17">
        <f>(E3-B3)/D3*100</f>
        <v>15.969808322574394</v>
      </c>
      <c r="G3" s="34">
        <f>AVERAGE(F3:F11)</f>
        <v>15.872115808541606</v>
      </c>
      <c r="H3" s="31">
        <f>STDEV(F3:F11)</f>
        <v>0.11299952575125428</v>
      </c>
      <c r="I3" s="31">
        <f>H3/G3*100</f>
        <v>0.71193738197426337</v>
      </c>
      <c r="J3" s="31">
        <f>(2/3)*(2^(1-0.5*LOG(G3/1000)))</f>
        <v>2.4875406257224917</v>
      </c>
    </row>
    <row r="4" spans="1:10" x14ac:dyDescent="0.35">
      <c r="A4" s="3">
        <f>A3+1</f>
        <v>2</v>
      </c>
      <c r="B4" s="4">
        <v>24.347999999999999</v>
      </c>
      <c r="C4" s="4">
        <v>25.350300000000001</v>
      </c>
      <c r="D4" s="4">
        <f>C4-B4</f>
        <v>1.0023000000000017</v>
      </c>
      <c r="E4" s="4">
        <v>24.507300000000001</v>
      </c>
      <c r="F4" s="17">
        <f t="shared" ref="F4:F11" si="0">(E4-B4)/D4*100</f>
        <v>15.893445076324603</v>
      </c>
      <c r="G4" s="35"/>
      <c r="H4" s="32"/>
      <c r="I4" s="32"/>
      <c r="J4" s="32"/>
    </row>
    <row r="5" spans="1:10" x14ac:dyDescent="0.35">
      <c r="A5" s="3">
        <f t="shared" ref="A5:A11" si="1">A4+1</f>
        <v>3</v>
      </c>
      <c r="B5" s="4">
        <v>24.332100000000001</v>
      </c>
      <c r="C5" s="4">
        <v>25.337700000000002</v>
      </c>
      <c r="D5" s="4">
        <f t="shared" ref="D5:D11" si="2">C5-B5</f>
        <v>1.0056000000000012</v>
      </c>
      <c r="E5" s="4">
        <v>24.491700000000002</v>
      </c>
      <c r="F5" s="17">
        <f t="shared" si="0"/>
        <v>15.871121718377177</v>
      </c>
      <c r="G5" s="35"/>
      <c r="H5" s="32"/>
      <c r="I5" s="32"/>
      <c r="J5" s="32"/>
    </row>
    <row r="6" spans="1:10" x14ac:dyDescent="0.35">
      <c r="A6" s="3">
        <f t="shared" si="1"/>
        <v>4</v>
      </c>
      <c r="B6" s="4">
        <v>25.307600000000001</v>
      </c>
      <c r="C6" s="4">
        <v>26.313800000000001</v>
      </c>
      <c r="D6" s="4">
        <f t="shared" si="2"/>
        <v>1.0061999999999998</v>
      </c>
      <c r="E6" s="4">
        <v>25.4678</v>
      </c>
      <c r="F6" s="17">
        <f t="shared" si="0"/>
        <v>15.921288014311241</v>
      </c>
      <c r="G6" s="35"/>
      <c r="H6" s="32"/>
      <c r="I6" s="32"/>
      <c r="J6" s="32"/>
    </row>
    <row r="7" spans="1:10" x14ac:dyDescent="0.35">
      <c r="A7" s="3">
        <f t="shared" si="1"/>
        <v>5</v>
      </c>
      <c r="B7" s="4">
        <v>25.530200000000001</v>
      </c>
      <c r="C7" s="4">
        <v>26.537500000000001</v>
      </c>
      <c r="D7" s="4">
        <f t="shared" si="2"/>
        <v>1.0073000000000008</v>
      </c>
      <c r="E7" s="4">
        <v>25.69</v>
      </c>
      <c r="F7" s="17">
        <f t="shared" si="0"/>
        <v>15.864191402759904</v>
      </c>
      <c r="G7" s="35"/>
      <c r="H7" s="32"/>
      <c r="I7" s="32"/>
      <c r="J7" s="32"/>
    </row>
    <row r="8" spans="1:10" x14ac:dyDescent="0.35">
      <c r="A8" s="3">
        <f t="shared" si="1"/>
        <v>6</v>
      </c>
      <c r="B8" s="4">
        <v>24.075600000000001</v>
      </c>
      <c r="C8" s="4">
        <v>25.0778</v>
      </c>
      <c r="D8" s="4">
        <f t="shared" si="2"/>
        <v>1.0021999999999984</v>
      </c>
      <c r="E8" s="4">
        <v>24.233899999999998</v>
      </c>
      <c r="F8" s="17">
        <f t="shared" si="0"/>
        <v>15.795250449011899</v>
      </c>
      <c r="G8" s="35"/>
      <c r="H8" s="32"/>
      <c r="I8" s="32"/>
      <c r="J8" s="32"/>
    </row>
    <row r="9" spans="1:10" x14ac:dyDescent="0.35">
      <c r="A9" s="3">
        <f t="shared" si="1"/>
        <v>7</v>
      </c>
      <c r="B9" s="4">
        <v>23.933299999999999</v>
      </c>
      <c r="C9" s="4">
        <v>24.935500000000001</v>
      </c>
      <c r="D9" s="4">
        <f t="shared" si="2"/>
        <v>1.002200000000002</v>
      </c>
      <c r="E9" s="4">
        <v>24.0898</v>
      </c>
      <c r="F9" s="17">
        <f t="shared" si="0"/>
        <v>15.615645579724694</v>
      </c>
      <c r="G9" s="35"/>
      <c r="H9" s="32"/>
      <c r="I9" s="32"/>
      <c r="J9" s="32"/>
    </row>
    <row r="10" spans="1:10" x14ac:dyDescent="0.35">
      <c r="A10" s="3">
        <f t="shared" si="1"/>
        <v>8</v>
      </c>
      <c r="B10" s="4">
        <v>25.3459</v>
      </c>
      <c r="C10" s="4">
        <v>26.348600000000001</v>
      </c>
      <c r="D10" s="4">
        <f t="shared" si="2"/>
        <v>1.0027000000000008</v>
      </c>
      <c r="E10" s="4">
        <v>25.5063</v>
      </c>
      <c r="F10" s="17">
        <f t="shared" si="0"/>
        <v>15.996808616734723</v>
      </c>
      <c r="G10" s="35"/>
      <c r="H10" s="32"/>
      <c r="I10" s="32"/>
      <c r="J10" s="32"/>
    </row>
    <row r="11" spans="1:10" x14ac:dyDescent="0.35">
      <c r="A11" s="3">
        <f t="shared" si="1"/>
        <v>9</v>
      </c>
      <c r="B11" s="4">
        <v>26.120899999999999</v>
      </c>
      <c r="C11" s="4">
        <v>27.1296</v>
      </c>
      <c r="D11" s="4">
        <f t="shared" si="2"/>
        <v>1.008700000000001</v>
      </c>
      <c r="E11" s="4">
        <v>26.281500000000001</v>
      </c>
      <c r="F11" s="17">
        <f t="shared" si="0"/>
        <v>15.921483097055827</v>
      </c>
      <c r="G11" s="35"/>
      <c r="H11" s="32"/>
      <c r="I11" s="32"/>
      <c r="J11" s="32"/>
    </row>
    <row r="12" spans="1:10" x14ac:dyDescent="0.35">
      <c r="F12" s="18"/>
      <c r="G12" s="18"/>
    </row>
    <row r="13" spans="1:10" x14ac:dyDescent="0.35">
      <c r="F13" s="18"/>
      <c r="G13" s="18"/>
    </row>
    <row r="14" spans="1:10" x14ac:dyDescent="0.35">
      <c r="A14" s="1" t="s">
        <v>13</v>
      </c>
      <c r="F14" s="18"/>
      <c r="G14" s="18"/>
    </row>
    <row r="15" spans="1:10" x14ac:dyDescent="0.35">
      <c r="A15" s="2" t="s">
        <v>0</v>
      </c>
      <c r="B15" s="2" t="s">
        <v>2</v>
      </c>
      <c r="C15" s="2" t="s">
        <v>1</v>
      </c>
      <c r="D15" s="2" t="s">
        <v>3</v>
      </c>
      <c r="E15" s="2" t="s">
        <v>4</v>
      </c>
      <c r="F15" s="19" t="s">
        <v>5</v>
      </c>
      <c r="G15" s="20" t="s">
        <v>6</v>
      </c>
      <c r="H15" s="5" t="s">
        <v>9</v>
      </c>
      <c r="I15" s="5" t="s">
        <v>7</v>
      </c>
      <c r="J15" s="5" t="s">
        <v>8</v>
      </c>
    </row>
    <row r="16" spans="1:10" x14ac:dyDescent="0.35">
      <c r="A16" s="3">
        <v>1</v>
      </c>
      <c r="B16" s="4">
        <v>25.9224</v>
      </c>
      <c r="C16" s="4">
        <v>26.929300000000001</v>
      </c>
      <c r="D16" s="4">
        <f>C16-B16</f>
        <v>1.0069000000000017</v>
      </c>
      <c r="E16" s="4">
        <v>26.083200000000001</v>
      </c>
      <c r="F16" s="17">
        <f>(E16-B16)/D16*100</f>
        <v>15.969808322574394</v>
      </c>
      <c r="G16" s="34">
        <f>AVERAGE(F16:F22)</f>
        <v>15.890941154345006</v>
      </c>
      <c r="H16" s="31">
        <f>STDEV(F16:F22)</f>
        <v>5.5294834543651764E-2</v>
      </c>
      <c r="I16" s="31">
        <f>H16/G16*100</f>
        <v>0.34796450384269839</v>
      </c>
      <c r="J16" s="31">
        <f>(2/3)*(2^(1-0.5*LOG(G16/1000)))</f>
        <v>2.4870968516419731</v>
      </c>
    </row>
    <row r="17" spans="1:10" x14ac:dyDescent="0.35">
      <c r="A17" s="3">
        <f t="shared" ref="A17:A22" si="3">A16+1</f>
        <v>2</v>
      </c>
      <c r="B17" s="4">
        <v>24.347999999999999</v>
      </c>
      <c r="C17" s="4">
        <v>25.350300000000001</v>
      </c>
      <c r="D17" s="4">
        <f>C17-B17</f>
        <v>1.0023000000000017</v>
      </c>
      <c r="E17" s="4">
        <v>24.507300000000001</v>
      </c>
      <c r="F17" s="17">
        <f t="shared" ref="F17:F22" si="4">(E17-B17)/D17*100</f>
        <v>15.893445076324603</v>
      </c>
      <c r="G17" s="35"/>
      <c r="H17" s="32"/>
      <c r="I17" s="32"/>
      <c r="J17" s="32"/>
    </row>
    <row r="18" spans="1:10" x14ac:dyDescent="0.35">
      <c r="A18" s="3">
        <f t="shared" si="3"/>
        <v>3</v>
      </c>
      <c r="B18" s="4">
        <v>24.332100000000001</v>
      </c>
      <c r="C18" s="4">
        <v>25.337700000000002</v>
      </c>
      <c r="D18" s="4">
        <f t="shared" ref="D18:D22" si="5">C18-B18</f>
        <v>1.0056000000000012</v>
      </c>
      <c r="E18" s="4">
        <v>24.491700000000002</v>
      </c>
      <c r="F18" s="17">
        <f t="shared" si="4"/>
        <v>15.871121718377177</v>
      </c>
      <c r="G18" s="35"/>
      <c r="H18" s="32"/>
      <c r="I18" s="32"/>
      <c r="J18" s="32"/>
    </row>
    <row r="19" spans="1:10" x14ac:dyDescent="0.35">
      <c r="A19" s="3">
        <f t="shared" si="3"/>
        <v>4</v>
      </c>
      <c r="B19" s="4">
        <v>25.307600000000001</v>
      </c>
      <c r="C19" s="4">
        <v>26.313800000000001</v>
      </c>
      <c r="D19" s="4">
        <f t="shared" si="5"/>
        <v>1.0061999999999998</v>
      </c>
      <c r="E19" s="4">
        <v>25.4678</v>
      </c>
      <c r="F19" s="17">
        <f t="shared" si="4"/>
        <v>15.921288014311241</v>
      </c>
      <c r="G19" s="35"/>
      <c r="H19" s="32"/>
      <c r="I19" s="32"/>
      <c r="J19" s="32"/>
    </row>
    <row r="20" spans="1:10" x14ac:dyDescent="0.35">
      <c r="A20" s="3">
        <f t="shared" si="3"/>
        <v>5</v>
      </c>
      <c r="B20" s="4">
        <v>25.530200000000001</v>
      </c>
      <c r="C20" s="4">
        <v>26.537500000000001</v>
      </c>
      <c r="D20" s="4">
        <f t="shared" si="5"/>
        <v>1.0073000000000008</v>
      </c>
      <c r="E20" s="4">
        <v>25.69</v>
      </c>
      <c r="F20" s="17">
        <f t="shared" si="4"/>
        <v>15.864191402759904</v>
      </c>
      <c r="G20" s="35"/>
      <c r="H20" s="32"/>
      <c r="I20" s="32"/>
      <c r="J20" s="32"/>
    </row>
    <row r="21" spans="1:10" x14ac:dyDescent="0.35">
      <c r="A21" s="3">
        <f t="shared" si="3"/>
        <v>6</v>
      </c>
      <c r="B21" s="4">
        <v>24.075600000000001</v>
      </c>
      <c r="C21" s="4">
        <v>25.0778</v>
      </c>
      <c r="D21" s="4">
        <f t="shared" si="5"/>
        <v>1.0021999999999984</v>
      </c>
      <c r="E21" s="4">
        <v>24.233899999999998</v>
      </c>
      <c r="F21" s="17">
        <f t="shared" si="4"/>
        <v>15.795250449011899</v>
      </c>
      <c r="G21" s="35"/>
      <c r="H21" s="32"/>
      <c r="I21" s="32"/>
      <c r="J21" s="32"/>
    </row>
    <row r="22" spans="1:10" x14ac:dyDescent="0.35">
      <c r="A22" s="3">
        <f t="shared" si="3"/>
        <v>7</v>
      </c>
      <c r="B22" s="4">
        <v>26.120899999999999</v>
      </c>
      <c r="C22" s="4">
        <v>27.1296</v>
      </c>
      <c r="D22" s="4">
        <f t="shared" si="5"/>
        <v>1.008700000000001</v>
      </c>
      <c r="E22" s="4">
        <v>26.281500000000001</v>
      </c>
      <c r="F22" s="17">
        <f t="shared" si="4"/>
        <v>15.921483097055827</v>
      </c>
      <c r="G22" s="36"/>
      <c r="H22" s="33"/>
      <c r="I22" s="33"/>
      <c r="J22" s="33"/>
    </row>
    <row r="24" spans="1:10" x14ac:dyDescent="0.35">
      <c r="E24" t="s">
        <v>11</v>
      </c>
      <c r="I24" t="s">
        <v>12</v>
      </c>
    </row>
  </sheetData>
  <mergeCells count="8">
    <mergeCell ref="G3:G11"/>
    <mergeCell ref="H3:H11"/>
    <mergeCell ref="I3:I11"/>
    <mergeCell ref="J3:J11"/>
    <mergeCell ref="G16:G22"/>
    <mergeCell ref="H16:H22"/>
    <mergeCell ref="I16:I22"/>
    <mergeCell ref="J16:J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K23"/>
  <sheetViews>
    <sheetView workbookViewId="0">
      <selection activeCell="H3" sqref="H3:H10"/>
    </sheetView>
  </sheetViews>
  <sheetFormatPr defaultRowHeight="14.5" x14ac:dyDescent="0.35"/>
  <cols>
    <col min="1" max="1" width="3.81640625" bestFit="1" customWidth="1"/>
    <col min="2" max="2" width="14" customWidth="1"/>
    <col min="4" max="4" width="11.453125" customWidth="1"/>
    <col min="5" max="5" width="15.26953125" customWidth="1"/>
    <col min="6" max="6" width="17.1796875" customWidth="1"/>
    <col min="7" max="7" width="13.81640625" customWidth="1"/>
    <col min="8" max="8" width="12.54296875" bestFit="1" customWidth="1"/>
    <col min="9" max="10" width="5.54296875" bestFit="1" customWidth="1"/>
  </cols>
  <sheetData>
    <row r="1" spans="1:11" x14ac:dyDescent="0.35">
      <c r="A1" s="1" t="s">
        <v>10</v>
      </c>
    </row>
    <row r="2" spans="1:11" ht="29" x14ac:dyDescent="0.35">
      <c r="A2" s="9" t="s">
        <v>0</v>
      </c>
      <c r="B2" s="13" t="s">
        <v>15</v>
      </c>
      <c r="C2" s="8" t="s">
        <v>16</v>
      </c>
      <c r="D2" s="8" t="s">
        <v>17</v>
      </c>
      <c r="E2" s="8" t="s">
        <v>22</v>
      </c>
      <c r="F2" s="8" t="s">
        <v>18</v>
      </c>
      <c r="G2" s="10" t="s">
        <v>19</v>
      </c>
      <c r="H2" s="23" t="s">
        <v>20</v>
      </c>
      <c r="I2" s="22" t="s">
        <v>9</v>
      </c>
      <c r="J2" s="22" t="s">
        <v>7</v>
      </c>
      <c r="K2" s="22" t="s">
        <v>8</v>
      </c>
    </row>
    <row r="3" spans="1:11" x14ac:dyDescent="0.35">
      <c r="A3" s="3">
        <v>1</v>
      </c>
      <c r="B3" s="14">
        <v>0.92730000000000001</v>
      </c>
      <c r="C3" s="15">
        <v>1.9345000000000001</v>
      </c>
      <c r="D3" s="15">
        <f>C3-B3</f>
        <v>1.0072000000000001</v>
      </c>
      <c r="E3" s="16">
        <v>24.4406</v>
      </c>
      <c r="F3" s="15">
        <v>24.531600000000001</v>
      </c>
      <c r="G3" s="21">
        <f>(F3-E3)/D3*100</f>
        <v>9.0349483717236954</v>
      </c>
      <c r="H3" s="39">
        <f>AVERAGE(G3:G10)</f>
        <v>9.2124205718824044</v>
      </c>
      <c r="I3" s="39">
        <f>STDEV(G3:G10)</f>
        <v>0.21520826522190656</v>
      </c>
      <c r="J3" s="39">
        <f>I3/H3*100</f>
        <v>2.3360664392456449</v>
      </c>
      <c r="K3" s="37">
        <f>(2/3)*(2^(1-0.5*LOG(H3/1000)))</f>
        <v>2.6997964145347719</v>
      </c>
    </row>
    <row r="4" spans="1:11" x14ac:dyDescent="0.35">
      <c r="A4" s="3">
        <f>A3+1</f>
        <v>2</v>
      </c>
      <c r="B4" s="14">
        <v>0.92730000000000001</v>
      </c>
      <c r="C4" s="15">
        <v>1.9345000000000001</v>
      </c>
      <c r="D4" s="15">
        <f t="shared" ref="D4:D10" si="0">C4-B4</f>
        <v>1.0072000000000001</v>
      </c>
      <c r="E4" s="16">
        <v>24.344200000000001</v>
      </c>
      <c r="F4" s="15">
        <v>24.436699999999998</v>
      </c>
      <c r="G4" s="21">
        <f t="shared" ref="G4:G10" si="1">(F4-E4)/D4*100</f>
        <v>9.1838760921363747</v>
      </c>
      <c r="H4" s="39"/>
      <c r="I4" s="39"/>
      <c r="J4" s="39"/>
      <c r="K4" s="38"/>
    </row>
    <row r="5" spans="1:11" x14ac:dyDescent="0.35">
      <c r="A5" s="3">
        <f t="shared" ref="A5:A10" si="2">A4+1</f>
        <v>3</v>
      </c>
      <c r="B5" s="14">
        <v>0.92730000000000001</v>
      </c>
      <c r="C5" s="15">
        <v>1.9345000000000001</v>
      </c>
      <c r="D5" s="15">
        <f t="shared" si="0"/>
        <v>1.0072000000000001</v>
      </c>
      <c r="E5" s="16">
        <v>24.4207</v>
      </c>
      <c r="F5" s="15">
        <v>24.513100000000001</v>
      </c>
      <c r="G5" s="21">
        <f t="shared" si="1"/>
        <v>9.173947577442549</v>
      </c>
      <c r="H5" s="39"/>
      <c r="I5" s="39"/>
      <c r="J5" s="39"/>
      <c r="K5" s="38"/>
    </row>
    <row r="6" spans="1:11" x14ac:dyDescent="0.35">
      <c r="A6" s="3">
        <f t="shared" si="2"/>
        <v>4</v>
      </c>
      <c r="B6" s="14">
        <v>0.92730000000000001</v>
      </c>
      <c r="C6" s="15">
        <v>1.9345000000000001</v>
      </c>
      <c r="D6" s="15">
        <f t="shared" si="0"/>
        <v>1.0072000000000001</v>
      </c>
      <c r="E6" s="16">
        <v>24.4176</v>
      </c>
      <c r="F6" s="15">
        <v>24.510300000000001</v>
      </c>
      <c r="G6" s="21">
        <f t="shared" si="1"/>
        <v>9.2037331215250866</v>
      </c>
      <c r="H6" s="39"/>
      <c r="I6" s="39"/>
      <c r="J6" s="39"/>
      <c r="K6" s="38"/>
    </row>
    <row r="7" spans="1:11" x14ac:dyDescent="0.35">
      <c r="A7" s="3">
        <f t="shared" si="2"/>
        <v>5</v>
      </c>
      <c r="B7" s="14">
        <v>0.92730000000000001</v>
      </c>
      <c r="C7" s="15">
        <v>1.9345000000000001</v>
      </c>
      <c r="D7" s="15">
        <f t="shared" si="0"/>
        <v>1.0072000000000001</v>
      </c>
      <c r="E7" s="16">
        <v>24.6846</v>
      </c>
      <c r="F7" s="15">
        <v>24.776199999999999</v>
      </c>
      <c r="G7" s="21">
        <f t="shared" si="1"/>
        <v>9.0945194598887689</v>
      </c>
      <c r="H7" s="39"/>
      <c r="I7" s="39"/>
      <c r="J7" s="39"/>
      <c r="K7" s="38"/>
    </row>
    <row r="8" spans="1:11" x14ac:dyDescent="0.35">
      <c r="A8" s="3">
        <f t="shared" si="2"/>
        <v>6</v>
      </c>
      <c r="B8" s="14">
        <v>0.92730000000000001</v>
      </c>
      <c r="C8" s="15">
        <v>1.9345000000000001</v>
      </c>
      <c r="D8" s="15">
        <f t="shared" si="0"/>
        <v>1.0072000000000001</v>
      </c>
      <c r="E8" s="16">
        <v>24.579000000000001</v>
      </c>
      <c r="F8" s="15">
        <v>24.6691</v>
      </c>
      <c r="G8" s="21">
        <f t="shared" si="1"/>
        <v>8.945591739475736</v>
      </c>
      <c r="H8" s="39"/>
      <c r="I8" s="39"/>
      <c r="J8" s="39"/>
      <c r="K8" s="38"/>
    </row>
    <row r="9" spans="1:11" x14ac:dyDescent="0.35">
      <c r="A9" s="3">
        <f t="shared" si="2"/>
        <v>7</v>
      </c>
      <c r="B9" s="14">
        <v>0.92730000000000001</v>
      </c>
      <c r="C9" s="15">
        <v>1.9345000000000001</v>
      </c>
      <c r="D9" s="15">
        <f t="shared" si="0"/>
        <v>1.0072000000000001</v>
      </c>
      <c r="E9" s="16">
        <v>24.568000000000001</v>
      </c>
      <c r="F9" s="15">
        <v>24.663699999999999</v>
      </c>
      <c r="G9" s="21">
        <f t="shared" si="1"/>
        <v>9.501588562350797</v>
      </c>
      <c r="H9" s="39"/>
      <c r="I9" s="39"/>
      <c r="J9" s="39"/>
      <c r="K9" s="38"/>
    </row>
    <row r="10" spans="1:11" x14ac:dyDescent="0.35">
      <c r="A10" s="3">
        <f t="shared" si="2"/>
        <v>8</v>
      </c>
      <c r="B10" s="14">
        <v>0.92730000000000001</v>
      </c>
      <c r="C10" s="15">
        <v>1.9345000000000001</v>
      </c>
      <c r="D10" s="15">
        <f t="shared" si="0"/>
        <v>1.0072000000000001</v>
      </c>
      <c r="E10" s="16">
        <v>24.3932</v>
      </c>
      <c r="F10" s="15">
        <v>24.4895</v>
      </c>
      <c r="G10" s="21">
        <f t="shared" si="1"/>
        <v>9.5611596505162204</v>
      </c>
      <c r="H10" s="39"/>
      <c r="I10" s="39"/>
      <c r="J10" s="39"/>
      <c r="K10" s="38"/>
    </row>
    <row r="11" spans="1:11" x14ac:dyDescent="0.35">
      <c r="A11" s="7"/>
    </row>
    <row r="12" spans="1:11" x14ac:dyDescent="0.35">
      <c r="A12" s="7"/>
    </row>
    <row r="13" spans="1:11" x14ac:dyDescent="0.35">
      <c r="A13" s="1" t="s">
        <v>13</v>
      </c>
      <c r="F13" s="18"/>
      <c r="G13" s="18"/>
    </row>
    <row r="14" spans="1:11" ht="29" x14ac:dyDescent="0.35">
      <c r="A14" s="9" t="s">
        <v>0</v>
      </c>
      <c r="B14" s="13" t="s">
        <v>15</v>
      </c>
      <c r="C14" s="8" t="s">
        <v>16</v>
      </c>
      <c r="D14" s="8" t="s">
        <v>17</v>
      </c>
      <c r="E14" s="8" t="s">
        <v>22</v>
      </c>
      <c r="F14" s="8" t="s">
        <v>18</v>
      </c>
      <c r="G14" s="10" t="s">
        <v>19</v>
      </c>
      <c r="H14" s="24" t="s">
        <v>6</v>
      </c>
      <c r="I14" s="22" t="s">
        <v>9</v>
      </c>
      <c r="J14" s="22" t="s">
        <v>7</v>
      </c>
      <c r="K14" s="22" t="s">
        <v>8</v>
      </c>
    </row>
    <row r="15" spans="1:11" x14ac:dyDescent="0.35">
      <c r="A15" s="3">
        <v>1</v>
      </c>
      <c r="B15" s="14">
        <v>0.92730000000000001</v>
      </c>
      <c r="C15" s="15">
        <v>1.9345000000000001</v>
      </c>
      <c r="D15" s="15">
        <f>C15-B15</f>
        <v>1.0072000000000001</v>
      </c>
      <c r="E15" s="16">
        <v>24.4406</v>
      </c>
      <c r="F15" s="15">
        <v>24.531600000000001</v>
      </c>
      <c r="G15" s="21">
        <f>(F15-E15)/D15*100</f>
        <v>9.0349483717236954</v>
      </c>
      <c r="H15" s="31">
        <f>AVERAGE(G15:G21)</f>
        <v>9.1626007035061452</v>
      </c>
      <c r="I15" s="31">
        <f>STDEV(G15:G21)</f>
        <v>0.17569343659586861</v>
      </c>
      <c r="J15" s="31">
        <f>I15/H15*100</f>
        <v>1.9175062002716987</v>
      </c>
      <c r="K15" s="31">
        <f>(2/3)*(2^(1-0.5*LOG(H15/1000)))</f>
        <v>2.7020008318877444</v>
      </c>
    </row>
    <row r="16" spans="1:11" x14ac:dyDescent="0.35">
      <c r="A16" s="3">
        <f>A15+1</f>
        <v>2</v>
      </c>
      <c r="B16" s="14">
        <v>0.92730000000000001</v>
      </c>
      <c r="C16" s="15">
        <v>1.9345000000000001</v>
      </c>
      <c r="D16" s="15">
        <f t="shared" ref="D16:D21" si="3">C16-B16</f>
        <v>1.0072000000000001</v>
      </c>
      <c r="E16" s="16">
        <v>24.344200000000001</v>
      </c>
      <c r="F16" s="15">
        <v>24.436699999999998</v>
      </c>
      <c r="G16" s="21">
        <f t="shared" ref="G16:G21" si="4">(F16-E16)/D16*100</f>
        <v>9.1838760921363747</v>
      </c>
      <c r="H16" s="32"/>
      <c r="I16" s="32"/>
      <c r="J16" s="32"/>
      <c r="K16" s="32"/>
    </row>
    <row r="17" spans="1:11" x14ac:dyDescent="0.35">
      <c r="A17" s="3">
        <f t="shared" ref="A17:A21" si="5">A16+1</f>
        <v>3</v>
      </c>
      <c r="B17" s="14">
        <v>0.92730000000000001</v>
      </c>
      <c r="C17" s="15">
        <v>1.9345000000000001</v>
      </c>
      <c r="D17" s="15">
        <f t="shared" si="3"/>
        <v>1.0072000000000001</v>
      </c>
      <c r="E17" s="16">
        <v>24.4207</v>
      </c>
      <c r="F17" s="15">
        <v>24.513100000000001</v>
      </c>
      <c r="G17" s="21">
        <f t="shared" si="4"/>
        <v>9.173947577442549</v>
      </c>
      <c r="H17" s="32"/>
      <c r="I17" s="32"/>
      <c r="J17" s="32"/>
      <c r="K17" s="32"/>
    </row>
    <row r="18" spans="1:11" x14ac:dyDescent="0.35">
      <c r="A18" s="3">
        <f t="shared" si="5"/>
        <v>4</v>
      </c>
      <c r="B18" s="14">
        <v>0.92730000000000001</v>
      </c>
      <c r="C18" s="15">
        <v>1.9345000000000001</v>
      </c>
      <c r="D18" s="15">
        <f t="shared" si="3"/>
        <v>1.0072000000000001</v>
      </c>
      <c r="E18" s="16">
        <v>24.4176</v>
      </c>
      <c r="F18" s="15">
        <v>24.510300000000001</v>
      </c>
      <c r="G18" s="21">
        <f t="shared" si="4"/>
        <v>9.2037331215250866</v>
      </c>
      <c r="H18" s="32"/>
      <c r="I18" s="32"/>
      <c r="J18" s="32"/>
      <c r="K18" s="32"/>
    </row>
    <row r="19" spans="1:11" x14ac:dyDescent="0.35">
      <c r="A19" s="3">
        <f t="shared" si="5"/>
        <v>5</v>
      </c>
      <c r="B19" s="14">
        <v>0.92730000000000001</v>
      </c>
      <c r="C19" s="15">
        <v>1.9345000000000001</v>
      </c>
      <c r="D19" s="15">
        <f t="shared" si="3"/>
        <v>1.0072000000000001</v>
      </c>
      <c r="E19" s="16">
        <v>24.6846</v>
      </c>
      <c r="F19" s="15">
        <v>24.776199999999999</v>
      </c>
      <c r="G19" s="21">
        <f t="shared" si="4"/>
        <v>9.0945194598887689</v>
      </c>
      <c r="H19" s="32"/>
      <c r="I19" s="32"/>
      <c r="J19" s="32"/>
      <c r="K19" s="32"/>
    </row>
    <row r="20" spans="1:11" x14ac:dyDescent="0.35">
      <c r="A20" s="3">
        <f t="shared" si="5"/>
        <v>6</v>
      </c>
      <c r="B20" s="14">
        <v>0.92730000000000001</v>
      </c>
      <c r="C20" s="15">
        <v>1.9345000000000001</v>
      </c>
      <c r="D20" s="15">
        <f t="shared" si="3"/>
        <v>1.0072000000000001</v>
      </c>
      <c r="E20" s="16">
        <v>24.579000000000001</v>
      </c>
      <c r="F20" s="15">
        <v>24.6691</v>
      </c>
      <c r="G20" s="21">
        <f t="shared" si="4"/>
        <v>8.945591739475736</v>
      </c>
      <c r="H20" s="32"/>
      <c r="I20" s="32"/>
      <c r="J20" s="32"/>
      <c r="K20" s="32"/>
    </row>
    <row r="21" spans="1:11" x14ac:dyDescent="0.35">
      <c r="A21" s="3">
        <f t="shared" si="5"/>
        <v>7</v>
      </c>
      <c r="B21" s="14">
        <v>0.92730000000000001</v>
      </c>
      <c r="C21" s="15">
        <v>1.9345000000000001</v>
      </c>
      <c r="D21" s="15">
        <f t="shared" si="3"/>
        <v>1.0072000000000001</v>
      </c>
      <c r="E21" s="16">
        <v>24.568000000000001</v>
      </c>
      <c r="F21" s="15">
        <v>24.663699999999999</v>
      </c>
      <c r="G21" s="21">
        <f t="shared" si="4"/>
        <v>9.501588562350797</v>
      </c>
      <c r="H21" s="33"/>
      <c r="I21" s="33"/>
      <c r="J21" s="33"/>
      <c r="K21" s="33"/>
    </row>
    <row r="23" spans="1:11" x14ac:dyDescent="0.35">
      <c r="E23" t="s">
        <v>11</v>
      </c>
      <c r="I23" t="s">
        <v>12</v>
      </c>
    </row>
  </sheetData>
  <mergeCells count="8">
    <mergeCell ref="K3:K10"/>
    <mergeCell ref="H15:H21"/>
    <mergeCell ref="I15:I21"/>
    <mergeCell ref="J15:J21"/>
    <mergeCell ref="K15:K21"/>
    <mergeCell ref="H3:H10"/>
    <mergeCell ref="I3:I10"/>
    <mergeCell ref="J3:J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I33"/>
  <sheetViews>
    <sheetView topLeftCell="A25" workbookViewId="0">
      <selection activeCell="L25" sqref="L25"/>
    </sheetView>
  </sheetViews>
  <sheetFormatPr defaultRowHeight="14.5" x14ac:dyDescent="0.35"/>
  <cols>
    <col min="4" max="4" width="11.1796875" customWidth="1"/>
    <col min="5" max="5" width="28.1796875" bestFit="1" customWidth="1"/>
  </cols>
  <sheetData>
    <row r="1" spans="1:9" x14ac:dyDescent="0.35">
      <c r="A1" s="1" t="s">
        <v>10</v>
      </c>
    </row>
    <row r="2" spans="1:9" ht="43.5" x14ac:dyDescent="0.35">
      <c r="A2" s="9" t="s">
        <v>0</v>
      </c>
      <c r="B2" s="13" t="s">
        <v>29</v>
      </c>
      <c r="C2" s="8" t="s">
        <v>30</v>
      </c>
      <c r="D2" s="8" t="s">
        <v>31</v>
      </c>
      <c r="E2" s="8" t="s">
        <v>32</v>
      </c>
      <c r="F2" s="23" t="s">
        <v>20</v>
      </c>
      <c r="G2" s="22" t="s">
        <v>9</v>
      </c>
      <c r="H2" s="22" t="s">
        <v>7</v>
      </c>
      <c r="I2" s="22" t="s">
        <v>8</v>
      </c>
    </row>
    <row r="3" spans="1:9" x14ac:dyDescent="0.35">
      <c r="A3" s="9" t="s">
        <v>28</v>
      </c>
      <c r="B3" s="13" t="s">
        <v>21</v>
      </c>
      <c r="C3" s="30">
        <v>0</v>
      </c>
      <c r="D3" s="8" t="s">
        <v>21</v>
      </c>
      <c r="E3" s="8" t="s">
        <v>21</v>
      </c>
      <c r="F3" s="23"/>
      <c r="G3" s="22"/>
      <c r="H3" s="22"/>
      <c r="I3" s="28"/>
    </row>
    <row r="4" spans="1:9" x14ac:dyDescent="0.35">
      <c r="A4" s="3">
        <v>1</v>
      </c>
      <c r="B4" s="14">
        <v>1.0048999999999999</v>
      </c>
      <c r="C4" s="29">
        <v>1.2</v>
      </c>
      <c r="D4" s="42">
        <v>0.22439999999999999</v>
      </c>
      <c r="E4" s="21">
        <f>(C4-C3)*D4*14.007*6.25*100/B4/1000</f>
        <v>2.3458832719673599</v>
      </c>
      <c r="F4" s="31">
        <f>AVERAGE(E4:E11)</f>
        <v>2.4943364281636295</v>
      </c>
      <c r="G4" s="39">
        <f>STDEV(E4:E11)</f>
        <v>9.1565078428114968E-2</v>
      </c>
      <c r="H4" s="39">
        <f>G4/F4*100</f>
        <v>3.6709193432870899</v>
      </c>
      <c r="I4" s="37">
        <f>(2/3)*(2^(1-0.5*LOG(F4/1000)))</f>
        <v>3.2865182232597245</v>
      </c>
    </row>
    <row r="5" spans="1:9" x14ac:dyDescent="0.35">
      <c r="A5" s="3">
        <f>A4+1</f>
        <v>2</v>
      </c>
      <c r="B5" s="14">
        <v>1.0046999999999999</v>
      </c>
      <c r="C5" s="29">
        <v>1.2</v>
      </c>
      <c r="D5" s="43"/>
      <c r="E5" s="21">
        <f>(C5-C3)*D4*14.007*6.25*100/B5/1000</f>
        <v>2.3463502538071066</v>
      </c>
      <c r="F5" s="32"/>
      <c r="G5" s="39"/>
      <c r="H5" s="39"/>
      <c r="I5" s="38"/>
    </row>
    <row r="6" spans="1:9" x14ac:dyDescent="0.35">
      <c r="A6" s="3">
        <f t="shared" ref="A6:A11" si="0">A5+1</f>
        <v>3</v>
      </c>
      <c r="B6" s="14">
        <v>1.0058</v>
      </c>
      <c r="C6" s="29">
        <v>1.3</v>
      </c>
      <c r="D6" s="43"/>
      <c r="E6" s="21">
        <f>(C6-C3)*D4*14.007*6.25*100/B6/1000</f>
        <v>2.5390994979121091</v>
      </c>
      <c r="F6" s="32"/>
      <c r="G6" s="39"/>
      <c r="H6" s="39"/>
      <c r="I6" s="38"/>
    </row>
    <row r="7" spans="1:9" x14ac:dyDescent="0.35">
      <c r="A7" s="3">
        <f t="shared" si="0"/>
        <v>4</v>
      </c>
      <c r="B7" s="14">
        <v>1.0032000000000001</v>
      </c>
      <c r="C7" s="29">
        <v>1.3</v>
      </c>
      <c r="D7" s="43"/>
      <c r="E7" s="21">
        <f>(C7-C3)*D4*14.007*6.25*100/B7/1000</f>
        <v>2.5456800986842101</v>
      </c>
      <c r="F7" s="32"/>
      <c r="G7" s="39"/>
      <c r="H7" s="39"/>
      <c r="I7" s="38"/>
    </row>
    <row r="8" spans="1:9" x14ac:dyDescent="0.35">
      <c r="A8" s="3">
        <f t="shared" si="0"/>
        <v>5</v>
      </c>
      <c r="B8" s="14">
        <v>1.0008999999999999</v>
      </c>
      <c r="C8" s="29">
        <v>1.3</v>
      </c>
      <c r="D8" s="43"/>
      <c r="E8" s="21">
        <f>(C8-C3)*D4*14.007*6.25*100/B8/1000</f>
        <v>2.5515298980917174</v>
      </c>
      <c r="F8" s="32"/>
      <c r="G8" s="39"/>
      <c r="H8" s="39"/>
      <c r="I8" s="38"/>
    </row>
    <row r="9" spans="1:9" x14ac:dyDescent="0.35">
      <c r="A9" s="3">
        <f t="shared" si="0"/>
        <v>6</v>
      </c>
      <c r="B9" s="14">
        <v>1.0036</v>
      </c>
      <c r="C9" s="29">
        <v>1.3</v>
      </c>
      <c r="D9" s="43"/>
      <c r="E9" s="21">
        <f>(C9-C3)*D4*14.007*6.25*100/B9/1000</f>
        <v>2.5446654792746108</v>
      </c>
      <c r="F9" s="32"/>
      <c r="G9" s="39"/>
      <c r="H9" s="39"/>
      <c r="I9" s="38"/>
    </row>
    <row r="10" spans="1:9" x14ac:dyDescent="0.35">
      <c r="A10" s="3">
        <f t="shared" si="0"/>
        <v>7</v>
      </c>
      <c r="B10" s="14">
        <v>1.0052000000000001</v>
      </c>
      <c r="C10" s="29">
        <v>1.3</v>
      </c>
      <c r="D10" s="43"/>
      <c r="E10" s="21">
        <f>(C10-C3)*D4*14.007*6.25*100/B10/1000</f>
        <v>2.5406150766016702</v>
      </c>
      <c r="F10" s="32"/>
      <c r="G10" s="39"/>
      <c r="H10" s="39"/>
      <c r="I10" s="38"/>
    </row>
    <row r="11" spans="1:9" x14ac:dyDescent="0.35">
      <c r="A11" s="3">
        <f t="shared" si="0"/>
        <v>8</v>
      </c>
      <c r="B11" s="14">
        <v>1.0051000000000001</v>
      </c>
      <c r="C11" s="29">
        <v>1.3</v>
      </c>
      <c r="D11" s="44"/>
      <c r="E11" s="21">
        <f>(C11-C3)*D4*14.007*6.25*100/B11/1000</f>
        <v>2.540867848970251</v>
      </c>
      <c r="F11" s="33"/>
      <c r="G11" s="39"/>
      <c r="H11" s="39"/>
      <c r="I11" s="38"/>
    </row>
    <row r="12" spans="1:9" x14ac:dyDescent="0.35">
      <c r="A12" s="7"/>
    </row>
    <row r="13" spans="1:9" x14ac:dyDescent="0.35">
      <c r="A13" s="7"/>
    </row>
    <row r="14" spans="1:9" x14ac:dyDescent="0.35">
      <c r="A14" s="1" t="s">
        <v>13</v>
      </c>
      <c r="F14" s="18"/>
      <c r="G14" s="18"/>
    </row>
    <row r="15" spans="1:9" ht="43.5" x14ac:dyDescent="0.35">
      <c r="A15" s="9" t="s">
        <v>0</v>
      </c>
      <c r="B15" s="13" t="s">
        <v>29</v>
      </c>
      <c r="C15" s="8" t="s">
        <v>30</v>
      </c>
      <c r="D15" s="8" t="s">
        <v>31</v>
      </c>
      <c r="E15" s="8" t="s">
        <v>32</v>
      </c>
      <c r="F15" s="24" t="s">
        <v>6</v>
      </c>
      <c r="G15" s="22" t="s">
        <v>9</v>
      </c>
      <c r="H15" s="22" t="s">
        <v>7</v>
      </c>
      <c r="I15" s="22" t="s">
        <v>8</v>
      </c>
    </row>
    <row r="16" spans="1:9" x14ac:dyDescent="0.35">
      <c r="A16" s="9" t="s">
        <v>28</v>
      </c>
      <c r="B16" s="13" t="s">
        <v>21</v>
      </c>
      <c r="C16" s="30">
        <v>0</v>
      </c>
      <c r="D16" s="8" t="s">
        <v>21</v>
      </c>
      <c r="E16" s="8" t="s">
        <v>21</v>
      </c>
      <c r="F16" s="6" t="s">
        <v>21</v>
      </c>
      <c r="G16" s="6" t="s">
        <v>21</v>
      </c>
      <c r="H16" s="6" t="s">
        <v>21</v>
      </c>
      <c r="I16" s="6" t="s">
        <v>21</v>
      </c>
    </row>
    <row r="17" spans="1:9" x14ac:dyDescent="0.35">
      <c r="A17" s="3">
        <v>1</v>
      </c>
      <c r="B17" s="14">
        <v>1.0046999999999999</v>
      </c>
      <c r="C17" s="29">
        <v>1.2</v>
      </c>
      <c r="D17" s="45">
        <v>0.22439999999999999</v>
      </c>
      <c r="E17" s="21">
        <f>(C17-C16)*D17*14.007*6.25*100/B17/1000</f>
        <v>2.3463502538071066</v>
      </c>
      <c r="F17" s="31">
        <f>AVERAGE(E17:E23)</f>
        <v>2.5155440219059537</v>
      </c>
      <c r="G17" s="31">
        <f>STDEV(E17:E23)</f>
        <v>7.4724461971764022E-2</v>
      </c>
      <c r="H17" s="31">
        <f>G17/F17*100</f>
        <v>2.9705090159840455</v>
      </c>
      <c r="I17" s="31">
        <f>(2/3)*(2^(1-0.5*LOG(F17/1000)))</f>
        <v>3.2823328349231442</v>
      </c>
    </row>
    <row r="18" spans="1:9" x14ac:dyDescent="0.35">
      <c r="A18" s="3">
        <f>A17+1</f>
        <v>2</v>
      </c>
      <c r="B18" s="14">
        <v>1.0058</v>
      </c>
      <c r="C18" s="29">
        <v>1.3</v>
      </c>
      <c r="D18" s="45"/>
      <c r="E18" s="21">
        <f>(C18-C16)*D17*14.007*6.25*100/B18/1000</f>
        <v>2.5390994979121091</v>
      </c>
      <c r="F18" s="32"/>
      <c r="G18" s="32"/>
      <c r="H18" s="32"/>
      <c r="I18" s="32"/>
    </row>
    <row r="19" spans="1:9" x14ac:dyDescent="0.35">
      <c r="A19" s="3">
        <f t="shared" ref="A19:A23" si="1">A18+1</f>
        <v>3</v>
      </c>
      <c r="B19" s="14">
        <v>1.0032000000000001</v>
      </c>
      <c r="C19" s="29">
        <v>1.3</v>
      </c>
      <c r="D19" s="45"/>
      <c r="E19" s="21">
        <f>(C19-C16)*D17*14.007*6.25*100/B19/1000</f>
        <v>2.5456800986842101</v>
      </c>
      <c r="F19" s="32"/>
      <c r="G19" s="32"/>
      <c r="H19" s="32"/>
      <c r="I19" s="32"/>
    </row>
    <row r="20" spans="1:9" x14ac:dyDescent="0.35">
      <c r="A20" s="3">
        <f t="shared" si="1"/>
        <v>4</v>
      </c>
      <c r="B20" s="14">
        <v>1.0008999999999999</v>
      </c>
      <c r="C20" s="29">
        <v>1.3</v>
      </c>
      <c r="D20" s="45"/>
      <c r="E20" s="21">
        <f>(C20-C16)*D17*14.007*6.25*100/B20/1000</f>
        <v>2.5515298980917174</v>
      </c>
      <c r="F20" s="32"/>
      <c r="G20" s="32"/>
      <c r="H20" s="32"/>
      <c r="I20" s="32"/>
    </row>
    <row r="21" spans="1:9" x14ac:dyDescent="0.35">
      <c r="A21" s="3">
        <f t="shared" si="1"/>
        <v>5</v>
      </c>
      <c r="B21" s="14">
        <v>1.0036</v>
      </c>
      <c r="C21" s="29">
        <v>1.3</v>
      </c>
      <c r="D21" s="45"/>
      <c r="E21" s="21">
        <f>(C21-C16)*D17*14.007*6.25*100/B21/1000</f>
        <v>2.5446654792746108</v>
      </c>
      <c r="F21" s="32"/>
      <c r="G21" s="32"/>
      <c r="H21" s="32"/>
      <c r="I21" s="32"/>
    </row>
    <row r="22" spans="1:9" x14ac:dyDescent="0.35">
      <c r="A22" s="3">
        <f t="shared" si="1"/>
        <v>6</v>
      </c>
      <c r="B22" s="14">
        <v>1.0052000000000001</v>
      </c>
      <c r="C22" s="29">
        <v>1.3</v>
      </c>
      <c r="D22" s="45"/>
      <c r="E22" s="21">
        <f>(C22-C16)*D17*14.007*6.25*100/B22/1000</f>
        <v>2.5406150766016702</v>
      </c>
      <c r="F22" s="32"/>
      <c r="G22" s="32"/>
      <c r="H22" s="32"/>
      <c r="I22" s="32"/>
    </row>
    <row r="23" spans="1:9" x14ac:dyDescent="0.35">
      <c r="A23" s="3">
        <f t="shared" si="1"/>
        <v>7</v>
      </c>
      <c r="B23" s="14">
        <v>1.0051000000000001</v>
      </c>
      <c r="C23" s="29">
        <v>1.3</v>
      </c>
      <c r="D23" s="45"/>
      <c r="E23" s="21">
        <f>(C23-C16)*D17*14.007*6.25*100/B23/1000</f>
        <v>2.540867848970251</v>
      </c>
      <c r="F23" s="33"/>
      <c r="G23" s="33"/>
      <c r="H23" s="33"/>
      <c r="I23" s="33"/>
    </row>
    <row r="25" spans="1:9" x14ac:dyDescent="0.35">
      <c r="E25" t="s">
        <v>11</v>
      </c>
      <c r="H25" t="s">
        <v>12</v>
      </c>
    </row>
    <row r="30" spans="1:9" x14ac:dyDescent="0.35">
      <c r="A30" t="s">
        <v>23</v>
      </c>
    </row>
    <row r="31" spans="1:9" ht="58" x14ac:dyDescent="0.35">
      <c r="A31" s="25" t="s">
        <v>25</v>
      </c>
      <c r="B31" s="25" t="s">
        <v>26</v>
      </c>
      <c r="C31" s="26" t="s">
        <v>24</v>
      </c>
      <c r="D31" s="15" t="s">
        <v>27</v>
      </c>
    </row>
    <row r="32" spans="1:9" x14ac:dyDescent="0.35">
      <c r="A32" s="11">
        <v>0.2001</v>
      </c>
      <c r="B32" s="27">
        <v>17</v>
      </c>
      <c r="C32" s="12">
        <f>A32/105.994/B32*1000*2</f>
        <v>0.22209914212680185</v>
      </c>
      <c r="D32" s="40">
        <f>(C32+C33)/2</f>
        <v>0.2243745206443428</v>
      </c>
    </row>
    <row r="33" spans="1:4" x14ac:dyDescent="0.35">
      <c r="A33" s="11">
        <v>0.20419999999999999</v>
      </c>
      <c r="B33" s="27">
        <v>17</v>
      </c>
      <c r="C33" s="12">
        <f>A33/105.994/B33*1000*2</f>
        <v>0.22664989916188374</v>
      </c>
      <c r="D33" s="41"/>
    </row>
  </sheetData>
  <mergeCells count="11">
    <mergeCell ref="H17:H23"/>
    <mergeCell ref="I17:I23"/>
    <mergeCell ref="D32:D33"/>
    <mergeCell ref="D4:D11"/>
    <mergeCell ref="F4:F11"/>
    <mergeCell ref="G4:G11"/>
    <mergeCell ref="D17:D23"/>
    <mergeCell ref="F17:F23"/>
    <mergeCell ref="G17:G23"/>
    <mergeCell ref="H4:H11"/>
    <mergeCell ref="I4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KADAR AIR</vt:lpstr>
      <vt:lpstr>KADAR ABU</vt:lpstr>
      <vt:lpstr>KADAR LEMAK</vt:lpstr>
      <vt:lpstr>KADAR PROTEIN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2021-01-19T07:06:51Z</dcterms:created>
  <dcterms:modified xsi:type="dcterms:W3CDTF">2021-11-04T02:21:27Z</dcterms:modified>
</cp:coreProperties>
</file>