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ELAS\WS DEVELOPER\18 JUNI 2023\"/>
    </mc:Choice>
  </mc:AlternateContent>
  <xr:revisionPtr revIDLastSave="0" documentId="13_ncr:1_{E2AC111D-474B-4F9A-A75D-D234248A6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ck Count" sheetId="1" r:id="rId1"/>
    <sheet name="Harga Kredit" sheetId="6" r:id="rId2"/>
    <sheet name="Proyeksi Cashflow - Penerimaan" sheetId="3" r:id="rId3"/>
    <sheet name="Proyeksi Cashflow - Pengeluaran" sheetId="4" r:id="rId4"/>
    <sheet name="Proyeksi Cashflow - N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bLYvYLiQ3+fuWtkRrmYY+KEnqDw=="/>
    </ext>
  </extLst>
</workbook>
</file>

<file path=xl/calcChain.xml><?xml version="1.0" encoding="utf-8"?>
<calcChain xmlns="http://schemas.openxmlformats.org/spreadsheetml/2006/main">
  <c r="DX23" i="5" l="1"/>
  <c r="DY23" i="5"/>
  <c r="DZ23" i="5"/>
  <c r="EA23" i="5"/>
  <c r="EB23" i="5"/>
  <c r="EC23" i="5"/>
  <c r="ED23" i="5"/>
  <c r="DX24" i="5"/>
  <c r="DY24" i="5"/>
  <c r="DZ24" i="5"/>
  <c r="EA24" i="5"/>
  <c r="EB24" i="5"/>
  <c r="EC24" i="5"/>
  <c r="ED24" i="5"/>
  <c r="DX25" i="5"/>
  <c r="DY25" i="5"/>
  <c r="DZ25" i="5"/>
  <c r="EA25" i="5"/>
  <c r="EB25" i="5"/>
  <c r="EC25" i="5"/>
  <c r="ED25" i="5"/>
  <c r="DX26" i="5"/>
  <c r="DY26" i="5"/>
  <c r="DZ26" i="5"/>
  <c r="EA26" i="5"/>
  <c r="EB26" i="5"/>
  <c r="EC26" i="5"/>
  <c r="ED26" i="5"/>
  <c r="DX28" i="5"/>
  <c r="DY28" i="5"/>
  <c r="DZ28" i="5"/>
  <c r="EA28" i="5"/>
  <c r="EB28" i="5"/>
  <c r="EC28" i="5"/>
  <c r="ED28" i="5"/>
  <c r="DX29" i="5"/>
  <c r="DY29" i="5"/>
  <c r="DZ29" i="5"/>
  <c r="EA29" i="5"/>
  <c r="EB29" i="5"/>
  <c r="EC29" i="5"/>
  <c r="ED29" i="5"/>
  <c r="DX30" i="5"/>
  <c r="DY30" i="5"/>
  <c r="DZ30" i="5"/>
  <c r="EA30" i="5"/>
  <c r="EB30" i="5"/>
  <c r="EC30" i="5"/>
  <c r="ED30" i="5"/>
  <c r="DX31" i="5"/>
  <c r="DY31" i="5"/>
  <c r="DZ31" i="5"/>
  <c r="EA31" i="5"/>
  <c r="EB31" i="5"/>
  <c r="EC31" i="5"/>
  <c r="ED31" i="5"/>
  <c r="DX33" i="5"/>
  <c r="DY33" i="5"/>
  <c r="DZ33" i="5"/>
  <c r="EA33" i="5"/>
  <c r="EB33" i="5"/>
  <c r="EC33" i="5"/>
  <c r="ED33" i="5"/>
  <c r="DX34" i="5"/>
  <c r="DY34" i="5"/>
  <c r="DZ34" i="5"/>
  <c r="EA34" i="5"/>
  <c r="EB34" i="5"/>
  <c r="EC34" i="5"/>
  <c r="ED34" i="5"/>
  <c r="DX35" i="5"/>
  <c r="DY35" i="5"/>
  <c r="DZ35" i="5"/>
  <c r="EA35" i="5"/>
  <c r="EB35" i="5"/>
  <c r="EC35" i="5"/>
  <c r="ED35" i="5"/>
  <c r="DX36" i="5"/>
  <c r="DY36" i="5"/>
  <c r="DZ36" i="5"/>
  <c r="EA36" i="5"/>
  <c r="EB36" i="5"/>
  <c r="EC36" i="5"/>
  <c r="ED36" i="5"/>
  <c r="DX37" i="5"/>
  <c r="DY37" i="5"/>
  <c r="DZ37" i="5"/>
  <c r="EA37" i="5"/>
  <c r="EB37" i="5"/>
  <c r="EC37" i="5"/>
  <c r="ED37" i="5"/>
  <c r="DX38" i="5"/>
  <c r="DY38" i="5"/>
  <c r="DZ38" i="5"/>
  <c r="EA38" i="5"/>
  <c r="EB38" i="5"/>
  <c r="EC38" i="5"/>
  <c r="ED38" i="5"/>
  <c r="DX39" i="5"/>
  <c r="DY39" i="5"/>
  <c r="DZ39" i="5"/>
  <c r="EA39" i="5"/>
  <c r="EB39" i="5"/>
  <c r="EC39" i="5"/>
  <c r="ED39" i="5"/>
  <c r="DX40" i="5"/>
  <c r="DY40" i="5"/>
  <c r="DZ40" i="5"/>
  <c r="EA40" i="5"/>
  <c r="EB40" i="5"/>
  <c r="EC40" i="5"/>
  <c r="ED40" i="5"/>
  <c r="DX41" i="5"/>
  <c r="DY41" i="5"/>
  <c r="DZ41" i="5"/>
  <c r="EA41" i="5"/>
  <c r="EB41" i="5"/>
  <c r="EC41" i="5"/>
  <c r="ED41" i="5"/>
  <c r="DX42" i="5"/>
  <c r="DY42" i="5"/>
  <c r="DZ42" i="5"/>
  <c r="EA42" i="5"/>
  <c r="EB42" i="5"/>
  <c r="EC42" i="5"/>
  <c r="ED42" i="5"/>
  <c r="DU23" i="5"/>
  <c r="DV23" i="5"/>
  <c r="DW23" i="5"/>
  <c r="DU24" i="5"/>
  <c r="DV24" i="5"/>
  <c r="DW24" i="5"/>
  <c r="DU25" i="5"/>
  <c r="DV25" i="5"/>
  <c r="DW25" i="5"/>
  <c r="DU26" i="5"/>
  <c r="DV26" i="5"/>
  <c r="DW26" i="5"/>
  <c r="DU28" i="5"/>
  <c r="DV28" i="5"/>
  <c r="DW28" i="5"/>
  <c r="DU29" i="5"/>
  <c r="DV29" i="5"/>
  <c r="DW29" i="5"/>
  <c r="DU30" i="5"/>
  <c r="DV30" i="5"/>
  <c r="DW30" i="5"/>
  <c r="DU31" i="5"/>
  <c r="DV31" i="5"/>
  <c r="DW31" i="5"/>
  <c r="DU33" i="5"/>
  <c r="DV33" i="5"/>
  <c r="DW33" i="5"/>
  <c r="DU34" i="5"/>
  <c r="DV34" i="5"/>
  <c r="DW34" i="5"/>
  <c r="DU35" i="5"/>
  <c r="DV35" i="5"/>
  <c r="DW35" i="5"/>
  <c r="DU36" i="5"/>
  <c r="DV36" i="5"/>
  <c r="DW36" i="5"/>
  <c r="DU37" i="5"/>
  <c r="DV37" i="5"/>
  <c r="DW37" i="5"/>
  <c r="DU38" i="5"/>
  <c r="DV38" i="5"/>
  <c r="DW38" i="5"/>
  <c r="DU39" i="5"/>
  <c r="DV39" i="5"/>
  <c r="DW39" i="5"/>
  <c r="DU40" i="5"/>
  <c r="DV40" i="5"/>
  <c r="DW40" i="5"/>
  <c r="DU41" i="5"/>
  <c r="DV41" i="5"/>
  <c r="DW41" i="5"/>
  <c r="DU42" i="5"/>
  <c r="DV42" i="5"/>
  <c r="DW42" i="5"/>
  <c r="DT23" i="5"/>
  <c r="DT24" i="5"/>
  <c r="DT25" i="5"/>
  <c r="DT40" i="5"/>
  <c r="DT41" i="5"/>
  <c r="DT42" i="5"/>
  <c r="DT20" i="4"/>
  <c r="N194" i="4"/>
  <c r="M194" i="4"/>
  <c r="N193" i="4"/>
  <c r="M193" i="4"/>
  <c r="M192" i="4"/>
  <c r="L192" i="4"/>
  <c r="M191" i="4"/>
  <c r="L191" i="4"/>
  <c r="M190" i="4"/>
  <c r="L190" i="4"/>
  <c r="L189" i="4"/>
  <c r="K189" i="4"/>
  <c r="L188" i="4"/>
  <c r="K188" i="4"/>
  <c r="L187" i="4"/>
  <c r="K187" i="4"/>
  <c r="K186" i="4"/>
  <c r="J186" i="4"/>
  <c r="K185" i="4"/>
  <c r="J185" i="4"/>
  <c r="K184" i="4"/>
  <c r="J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F218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T38" i="5" s="1"/>
  <c r="H12" i="3"/>
  <c r="D15" i="1" l="1"/>
  <c r="I42" i="1" s="1"/>
  <c r="H18" i="4" s="1"/>
  <c r="I24" i="1"/>
  <c r="D36" i="1" l="1"/>
  <c r="I16" i="1"/>
  <c r="D45" i="1" l="1"/>
  <c r="J195" i="4"/>
  <c r="F40" i="5" s="1"/>
  <c r="K195" i="4"/>
  <c r="G40" i="5" s="1"/>
  <c r="L195" i="4"/>
  <c r="H40" i="5" s="1"/>
  <c r="M195" i="4"/>
  <c r="I40" i="5" s="1"/>
  <c r="N195" i="4"/>
  <c r="J40" i="5" s="1"/>
  <c r="O195" i="4"/>
  <c r="K40" i="5" s="1"/>
  <c r="P195" i="4"/>
  <c r="L40" i="5" s="1"/>
  <c r="Q195" i="4"/>
  <c r="M40" i="5" s="1"/>
  <c r="R195" i="4"/>
  <c r="N40" i="5" s="1"/>
  <c r="S195" i="4"/>
  <c r="O40" i="5" s="1"/>
  <c r="T195" i="4"/>
  <c r="P40" i="5" s="1"/>
  <c r="U195" i="4"/>
  <c r="Q40" i="5" s="1"/>
  <c r="V195" i="4"/>
  <c r="R40" i="5" s="1"/>
  <c r="W195" i="4"/>
  <c r="S40" i="5" s="1"/>
  <c r="X195" i="4"/>
  <c r="T40" i="5" s="1"/>
  <c r="Y195" i="4"/>
  <c r="U40" i="5" s="1"/>
  <c r="Z195" i="4"/>
  <c r="V40" i="5" s="1"/>
  <c r="AA195" i="4"/>
  <c r="W40" i="5" s="1"/>
  <c r="AB195" i="4"/>
  <c r="X40" i="5" s="1"/>
  <c r="AC195" i="4"/>
  <c r="Y40" i="5" s="1"/>
  <c r="AD195" i="4"/>
  <c r="Z40" i="5" s="1"/>
  <c r="AE195" i="4"/>
  <c r="AA40" i="5" s="1"/>
  <c r="AF195" i="4"/>
  <c r="AB40" i="5" s="1"/>
  <c r="AG195" i="4"/>
  <c r="AC40" i="5" s="1"/>
  <c r="AH195" i="4"/>
  <c r="AD40" i="5" s="1"/>
  <c r="AI195" i="4"/>
  <c r="AE40" i="5" s="1"/>
  <c r="AJ195" i="4"/>
  <c r="AF40" i="5" s="1"/>
  <c r="AK195" i="4"/>
  <c r="AG40" i="5" s="1"/>
  <c r="AL195" i="4"/>
  <c r="AH40" i="5" s="1"/>
  <c r="AM195" i="4"/>
  <c r="AI40" i="5" s="1"/>
  <c r="AN195" i="4"/>
  <c r="AJ40" i="5" s="1"/>
  <c r="AO195" i="4"/>
  <c r="AK40" i="5" s="1"/>
  <c r="AP195" i="4"/>
  <c r="AL40" i="5" s="1"/>
  <c r="AQ195" i="4"/>
  <c r="AM40" i="5" s="1"/>
  <c r="AR195" i="4"/>
  <c r="AN40" i="5" s="1"/>
  <c r="AS195" i="4"/>
  <c r="AO40" i="5" s="1"/>
  <c r="AT195" i="4"/>
  <c r="AP40" i="5" s="1"/>
  <c r="AU195" i="4"/>
  <c r="AQ40" i="5" s="1"/>
  <c r="AV195" i="4"/>
  <c r="AR40" i="5" s="1"/>
  <c r="AW195" i="4"/>
  <c r="AS40" i="5" s="1"/>
  <c r="AX195" i="4"/>
  <c r="AT40" i="5" s="1"/>
  <c r="AY195" i="4"/>
  <c r="AU40" i="5" s="1"/>
  <c r="AZ195" i="4"/>
  <c r="AV40" i="5" s="1"/>
  <c r="BA195" i="4"/>
  <c r="AW40" i="5" s="1"/>
  <c r="BB195" i="4"/>
  <c r="AX40" i="5" s="1"/>
  <c r="BC195" i="4"/>
  <c r="AY40" i="5" s="1"/>
  <c r="BD195" i="4"/>
  <c r="AZ40" i="5" s="1"/>
  <c r="BE195" i="4"/>
  <c r="BA40" i="5" s="1"/>
  <c r="BF195" i="4"/>
  <c r="BB40" i="5" s="1"/>
  <c r="BG195" i="4"/>
  <c r="BC40" i="5" s="1"/>
  <c r="BH195" i="4"/>
  <c r="BD40" i="5" s="1"/>
  <c r="BI195" i="4"/>
  <c r="BE40" i="5" s="1"/>
  <c r="BJ195" i="4"/>
  <c r="BF40" i="5" s="1"/>
  <c r="BK195" i="4"/>
  <c r="BG40" i="5" s="1"/>
  <c r="BL195" i="4"/>
  <c r="BH40" i="5" s="1"/>
  <c r="BM195" i="4"/>
  <c r="BI40" i="5" s="1"/>
  <c r="BN195" i="4"/>
  <c r="BJ40" i="5" s="1"/>
  <c r="BO195" i="4"/>
  <c r="BK40" i="5" s="1"/>
  <c r="BP195" i="4"/>
  <c r="BL40" i="5" s="1"/>
  <c r="BQ195" i="4"/>
  <c r="BM40" i="5" s="1"/>
  <c r="BR195" i="4"/>
  <c r="BN40" i="5" s="1"/>
  <c r="BS195" i="4"/>
  <c r="BO40" i="5" s="1"/>
  <c r="BT195" i="4"/>
  <c r="BP40" i="5" s="1"/>
  <c r="BU195" i="4"/>
  <c r="BQ40" i="5" s="1"/>
  <c r="BV195" i="4"/>
  <c r="BR40" i="5" s="1"/>
  <c r="BW195" i="4"/>
  <c r="BS40" i="5" s="1"/>
  <c r="BX195" i="4"/>
  <c r="BT40" i="5" s="1"/>
  <c r="BY195" i="4"/>
  <c r="BU40" i="5" s="1"/>
  <c r="BZ195" i="4"/>
  <c r="BV40" i="5" s="1"/>
  <c r="CA195" i="4"/>
  <c r="BW40" i="5" s="1"/>
  <c r="CB195" i="4"/>
  <c r="BX40" i="5" s="1"/>
  <c r="CC195" i="4"/>
  <c r="BY40" i="5" s="1"/>
  <c r="CD195" i="4"/>
  <c r="BZ40" i="5" s="1"/>
  <c r="CE195" i="4"/>
  <c r="CA40" i="5" s="1"/>
  <c r="CF195" i="4"/>
  <c r="CB40" i="5" s="1"/>
  <c r="CG195" i="4"/>
  <c r="CC40" i="5" s="1"/>
  <c r="CH195" i="4"/>
  <c r="CD40" i="5" s="1"/>
  <c r="CI195" i="4"/>
  <c r="CE40" i="5" s="1"/>
  <c r="CJ195" i="4"/>
  <c r="CF40" i="5" s="1"/>
  <c r="CK195" i="4"/>
  <c r="CG40" i="5" s="1"/>
  <c r="CL195" i="4"/>
  <c r="CH40" i="5" s="1"/>
  <c r="CM195" i="4"/>
  <c r="CI40" i="5" s="1"/>
  <c r="CN195" i="4"/>
  <c r="CJ40" i="5" s="1"/>
  <c r="CO195" i="4"/>
  <c r="CK40" i="5" s="1"/>
  <c r="CP195" i="4"/>
  <c r="CL40" i="5" s="1"/>
  <c r="CQ195" i="4"/>
  <c r="CM40" i="5" s="1"/>
  <c r="CR195" i="4"/>
  <c r="CN40" i="5" s="1"/>
  <c r="CS195" i="4"/>
  <c r="CO40" i="5" s="1"/>
  <c r="CT195" i="4"/>
  <c r="CP40" i="5" s="1"/>
  <c r="CU195" i="4"/>
  <c r="CQ40" i="5" s="1"/>
  <c r="CV195" i="4"/>
  <c r="CR40" i="5" s="1"/>
  <c r="CW195" i="4"/>
  <c r="CS40" i="5" s="1"/>
  <c r="CX195" i="4"/>
  <c r="CT40" i="5" s="1"/>
  <c r="CY195" i="4"/>
  <c r="CU40" i="5" s="1"/>
  <c r="CZ195" i="4"/>
  <c r="CV40" i="5" s="1"/>
  <c r="DA195" i="4"/>
  <c r="CW40" i="5" s="1"/>
  <c r="DB195" i="4"/>
  <c r="CX40" i="5" s="1"/>
  <c r="DC195" i="4"/>
  <c r="CY40" i="5" s="1"/>
  <c r="DD195" i="4"/>
  <c r="CZ40" i="5" s="1"/>
  <c r="DE195" i="4"/>
  <c r="DA40" i="5" s="1"/>
  <c r="DF195" i="4"/>
  <c r="DB40" i="5" s="1"/>
  <c r="DG195" i="4"/>
  <c r="DC40" i="5" s="1"/>
  <c r="DH195" i="4"/>
  <c r="DD40" i="5" s="1"/>
  <c r="DI195" i="4"/>
  <c r="DE40" i="5" s="1"/>
  <c r="DJ195" i="4"/>
  <c r="DF40" i="5" s="1"/>
  <c r="DK195" i="4"/>
  <c r="DG40" i="5" s="1"/>
  <c r="DL195" i="4"/>
  <c r="DH40" i="5" s="1"/>
  <c r="DM195" i="4"/>
  <c r="DI40" i="5" s="1"/>
  <c r="DN195" i="4"/>
  <c r="DJ40" i="5" s="1"/>
  <c r="DO195" i="4"/>
  <c r="DK40" i="5" s="1"/>
  <c r="DP195" i="4"/>
  <c r="DL40" i="5" s="1"/>
  <c r="DQ195" i="4"/>
  <c r="DM40" i="5" s="1"/>
  <c r="DR195" i="4"/>
  <c r="DN40" i="5" s="1"/>
  <c r="DS195" i="4"/>
  <c r="DO40" i="5" s="1"/>
  <c r="DT195" i="4"/>
  <c r="DP40" i="5" s="1"/>
  <c r="DU195" i="4"/>
  <c r="DQ40" i="5" s="1"/>
  <c r="DV195" i="4"/>
  <c r="DR40" i="5" s="1"/>
  <c r="DW195" i="4"/>
  <c r="DS40" i="5" s="1"/>
  <c r="H195" i="4"/>
  <c r="D40" i="5" s="1"/>
  <c r="I195" i="4"/>
  <c r="G195" i="4" l="1"/>
  <c r="E40" i="5"/>
  <c r="C40" i="5" s="1"/>
  <c r="F221" i="4" l="1"/>
  <c r="D41" i="1" s="1"/>
  <c r="D39" i="1"/>
  <c r="D40" i="1"/>
  <c r="G127" i="4"/>
  <c r="G124" i="4"/>
  <c r="G121" i="4"/>
  <c r="G120" i="4"/>
  <c r="K128" i="4"/>
  <c r="L128" i="4"/>
  <c r="M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T36" i="5" s="1"/>
  <c r="H128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T34" i="5" s="1"/>
  <c r="G106" i="4"/>
  <c r="G105" i="4"/>
  <c r="G104" i="4"/>
  <c r="G103" i="4"/>
  <c r="G102" i="4"/>
  <c r="G85" i="4"/>
  <c r="G84" i="4"/>
  <c r="G83" i="4"/>
  <c r="G79" i="4"/>
  <c r="G76" i="4"/>
  <c r="G75" i="4"/>
  <c r="G72" i="4"/>
  <c r="G71" i="4"/>
  <c r="G67" i="4"/>
  <c r="G66" i="4"/>
  <c r="G64" i="4"/>
  <c r="G63" i="4"/>
  <c r="G61" i="4"/>
  <c r="G60" i="4"/>
  <c r="G59" i="4"/>
  <c r="G57" i="4"/>
  <c r="G49" i="4"/>
  <c r="G46" i="4"/>
  <c r="G45" i="4"/>
  <c r="G37" i="4"/>
  <c r="G36" i="4"/>
  <c r="G35" i="4"/>
  <c r="G31" i="4"/>
  <c r="G28" i="4"/>
  <c r="G27" i="4"/>
  <c r="G26" i="4"/>
  <c r="G25" i="4"/>
  <c r="G24" i="4"/>
  <c r="G19" i="4"/>
  <c r="G112" i="4"/>
  <c r="G11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DN170" i="4"/>
  <c r="DO170" i="4"/>
  <c r="DP170" i="4"/>
  <c r="DQ170" i="4"/>
  <c r="DR170" i="4"/>
  <c r="DS170" i="4"/>
  <c r="DT170" i="4"/>
  <c r="DU170" i="4"/>
  <c r="DV170" i="4"/>
  <c r="DW170" i="4"/>
  <c r="DT39" i="5" s="1"/>
  <c r="H170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T33" i="5" s="1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T35" i="5" s="1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DN132" i="4"/>
  <c r="DO132" i="4"/>
  <c r="DP132" i="4"/>
  <c r="DQ132" i="4"/>
  <c r="DR132" i="4"/>
  <c r="DS132" i="4"/>
  <c r="DT132" i="4"/>
  <c r="DU132" i="4"/>
  <c r="DV132" i="4"/>
  <c r="DW132" i="4"/>
  <c r="DT37" i="5" s="1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T28" i="5" s="1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T29" i="5" s="1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T30" i="5" s="1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T31" i="5" s="1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T26" i="5" s="1"/>
  <c r="H50" i="4"/>
  <c r="I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L163" i="4"/>
  <c r="L170" i="4" s="1"/>
  <c r="K163" i="4"/>
  <c r="K170" i="4" s="1"/>
  <c r="J163" i="4"/>
  <c r="J170" i="4" s="1"/>
  <c r="F39" i="5" s="1"/>
  <c r="I163" i="4"/>
  <c r="I170" i="4" s="1"/>
  <c r="A86" i="4"/>
  <c r="J86" i="4"/>
  <c r="I86" i="4"/>
  <c r="Q80" i="4"/>
  <c r="P80" i="4"/>
  <c r="O80" i="4"/>
  <c r="N80" i="4"/>
  <c r="K74" i="4"/>
  <c r="J74" i="4"/>
  <c r="N73" i="4"/>
  <c r="M73" i="4"/>
  <c r="L73" i="4"/>
  <c r="K73" i="4"/>
  <c r="M70" i="4"/>
  <c r="L70" i="4"/>
  <c r="R69" i="4"/>
  <c r="Q69" i="4"/>
  <c r="P69" i="4"/>
  <c r="O69" i="4"/>
  <c r="Q68" i="4"/>
  <c r="P68" i="4"/>
  <c r="O68" i="4"/>
  <c r="N68" i="4"/>
  <c r="P65" i="4"/>
  <c r="O65" i="4"/>
  <c r="N65" i="4"/>
  <c r="M65" i="4"/>
  <c r="N62" i="4"/>
  <c r="M62" i="4"/>
  <c r="L62" i="4"/>
  <c r="K62" i="4"/>
  <c r="F163" i="4"/>
  <c r="DR92" i="4" l="1"/>
  <c r="DC92" i="4"/>
  <c r="CM92" i="4"/>
  <c r="CA92" i="4"/>
  <c r="BK92" i="4"/>
  <c r="DC133" i="4"/>
  <c r="BW133" i="4"/>
  <c r="DW92" i="4"/>
  <c r="DK92" i="4"/>
  <c r="CU92" i="4"/>
  <c r="CI92" i="4"/>
  <c r="BO92" i="4"/>
  <c r="CM133" i="4"/>
  <c r="BK133" i="4"/>
  <c r="CL92" i="4"/>
  <c r="BF92" i="4"/>
  <c r="DO92" i="4"/>
  <c r="CQ92" i="4"/>
  <c r="CE92" i="4"/>
  <c r="BS92" i="4"/>
  <c r="DW133" i="4"/>
  <c r="DG133" i="4"/>
  <c r="CA133" i="4"/>
  <c r="CG133" i="4"/>
  <c r="DS92" i="4"/>
  <c r="DG92" i="4"/>
  <c r="CY92" i="4"/>
  <c r="BW92" i="4"/>
  <c r="BG92" i="4"/>
  <c r="DS133" i="4"/>
  <c r="CQ133" i="4"/>
  <c r="BG133" i="4"/>
  <c r="G70" i="4"/>
  <c r="G86" i="4"/>
  <c r="BX133" i="4"/>
  <c r="DT92" i="4"/>
  <c r="DH92" i="4"/>
  <c r="CZ92" i="4"/>
  <c r="CR92" i="4"/>
  <c r="CJ92" i="4"/>
  <c r="CB92" i="4"/>
  <c r="BT92" i="4"/>
  <c r="BL92" i="4"/>
  <c r="BD92" i="4"/>
  <c r="CZ133" i="4"/>
  <c r="DO133" i="4"/>
  <c r="DK133" i="4"/>
  <c r="CY133" i="4"/>
  <c r="CU133" i="4"/>
  <c r="CI133" i="4"/>
  <c r="CE133" i="4"/>
  <c r="BS133" i="4"/>
  <c r="BO133" i="4"/>
  <c r="G170" i="4"/>
  <c r="DP92" i="4"/>
  <c r="DL92" i="4"/>
  <c r="DD92" i="4"/>
  <c r="CV92" i="4"/>
  <c r="CN92" i="4"/>
  <c r="CF92" i="4"/>
  <c r="BX92" i="4"/>
  <c r="BP92" i="4"/>
  <c r="BH92" i="4"/>
  <c r="DH133" i="4"/>
  <c r="CF133" i="4"/>
  <c r="G65" i="4"/>
  <c r="G68" i="4"/>
  <c r="G69" i="4"/>
  <c r="G73" i="4"/>
  <c r="G74" i="4"/>
  <c r="DJ92" i="4"/>
  <c r="DB92" i="4"/>
  <c r="CT92" i="4"/>
  <c r="CD92" i="4"/>
  <c r="BV92" i="4"/>
  <c r="BN92" i="4"/>
  <c r="DF133" i="4"/>
  <c r="DB133" i="4"/>
  <c r="CH133" i="4"/>
  <c r="BN133" i="4"/>
  <c r="BQ133" i="4"/>
  <c r="DV92" i="4"/>
  <c r="DF92" i="4"/>
  <c r="CP92" i="4"/>
  <c r="BR92" i="4"/>
  <c r="BJ92" i="4"/>
  <c r="DR133" i="4"/>
  <c r="DJ133" i="4"/>
  <c r="CT133" i="4"/>
  <c r="CL133" i="4"/>
  <c r="CD133" i="4"/>
  <c r="BV133" i="4"/>
  <c r="BF133" i="4"/>
  <c r="DM133" i="4"/>
  <c r="CW133" i="4"/>
  <c r="DN92" i="4"/>
  <c r="CX92" i="4"/>
  <c r="CH92" i="4"/>
  <c r="BZ92" i="4"/>
  <c r="DV133" i="4"/>
  <c r="DN133" i="4"/>
  <c r="CX133" i="4"/>
  <c r="CP133" i="4"/>
  <c r="BZ133" i="4"/>
  <c r="BR133" i="4"/>
  <c r="BJ133" i="4"/>
  <c r="DU133" i="4"/>
  <c r="DI133" i="4"/>
  <c r="DA133" i="4"/>
  <c r="CO133" i="4"/>
  <c r="BY133" i="4"/>
  <c r="BM133" i="4"/>
  <c r="BE133" i="4"/>
  <c r="G62" i="4"/>
  <c r="DU92" i="4"/>
  <c r="DQ92" i="4"/>
  <c r="DM92" i="4"/>
  <c r="DI92" i="4"/>
  <c r="DE92" i="4"/>
  <c r="DA92" i="4"/>
  <c r="CW92" i="4"/>
  <c r="CS92" i="4"/>
  <c r="CO92" i="4"/>
  <c r="CK92" i="4"/>
  <c r="CG92" i="4"/>
  <c r="CC92" i="4"/>
  <c r="BY92" i="4"/>
  <c r="BU92" i="4"/>
  <c r="BQ92" i="4"/>
  <c r="BM92" i="4"/>
  <c r="BI92" i="4"/>
  <c r="BE92" i="4"/>
  <c r="DQ133" i="4"/>
  <c r="DE133" i="4"/>
  <c r="CS133" i="4"/>
  <c r="CK133" i="4"/>
  <c r="CC133" i="4"/>
  <c r="BU133" i="4"/>
  <c r="BI133" i="4"/>
  <c r="G80" i="4"/>
  <c r="DT133" i="4"/>
  <c r="DP133" i="4"/>
  <c r="DL133" i="4"/>
  <c r="DD133" i="4"/>
  <c r="CV133" i="4"/>
  <c r="CR133" i="4"/>
  <c r="CN133" i="4"/>
  <c r="CJ133" i="4"/>
  <c r="CB133" i="4"/>
  <c r="BT133" i="4"/>
  <c r="BP133" i="4"/>
  <c r="BL133" i="4"/>
  <c r="BH133" i="4"/>
  <c r="BD133" i="4"/>
  <c r="DW241" i="4" l="1"/>
  <c r="DS42" i="5" s="1"/>
  <c r="DV241" i="4"/>
  <c r="DR42" i="5" s="1"/>
  <c r="DU241" i="4"/>
  <c r="DQ42" i="5" s="1"/>
  <c r="DT241" i="4"/>
  <c r="DP42" i="5" s="1"/>
  <c r="DS241" i="4"/>
  <c r="DO42" i="5" s="1"/>
  <c r="DR241" i="4"/>
  <c r="DN42" i="5" s="1"/>
  <c r="DQ241" i="4"/>
  <c r="DM42" i="5" s="1"/>
  <c r="DP241" i="4"/>
  <c r="DL42" i="5" s="1"/>
  <c r="DO241" i="4"/>
  <c r="DK42" i="5" s="1"/>
  <c r="DN241" i="4"/>
  <c r="DJ42" i="5" s="1"/>
  <c r="DM241" i="4"/>
  <c r="DI42" i="5" s="1"/>
  <c r="DL241" i="4"/>
  <c r="DH42" i="5" s="1"/>
  <c r="DK241" i="4"/>
  <c r="DG42" i="5" s="1"/>
  <c r="DJ241" i="4"/>
  <c r="DF42" i="5" s="1"/>
  <c r="DI241" i="4"/>
  <c r="DE42" i="5" s="1"/>
  <c r="DH241" i="4"/>
  <c r="DD42" i="5" s="1"/>
  <c r="DG241" i="4"/>
  <c r="DC42" i="5" s="1"/>
  <c r="DF241" i="4"/>
  <c r="DB42" i="5" s="1"/>
  <c r="DE241" i="4"/>
  <c r="DA42" i="5" s="1"/>
  <c r="DD241" i="4"/>
  <c r="CZ42" i="5" s="1"/>
  <c r="DC241" i="4"/>
  <c r="CY42" i="5" s="1"/>
  <c r="DB241" i="4"/>
  <c r="CX42" i="5" s="1"/>
  <c r="DA241" i="4"/>
  <c r="CW42" i="5" s="1"/>
  <c r="CZ241" i="4"/>
  <c r="CV42" i="5" s="1"/>
  <c r="CY241" i="4"/>
  <c r="CU42" i="5" s="1"/>
  <c r="CX241" i="4"/>
  <c r="CT42" i="5" s="1"/>
  <c r="CW241" i="4"/>
  <c r="CS42" i="5" s="1"/>
  <c r="CV241" i="4"/>
  <c r="CR42" i="5" s="1"/>
  <c r="CU241" i="4"/>
  <c r="CQ42" i="5" s="1"/>
  <c r="CT241" i="4"/>
  <c r="CP42" i="5" s="1"/>
  <c r="CS241" i="4"/>
  <c r="CO42" i="5" s="1"/>
  <c r="CR241" i="4"/>
  <c r="CN42" i="5" s="1"/>
  <c r="CQ241" i="4"/>
  <c r="CM42" i="5" s="1"/>
  <c r="CP241" i="4"/>
  <c r="CL42" i="5" s="1"/>
  <c r="CO241" i="4"/>
  <c r="CK42" i="5" s="1"/>
  <c r="CN241" i="4"/>
  <c r="CJ42" i="5" s="1"/>
  <c r="CM241" i="4"/>
  <c r="CI42" i="5" s="1"/>
  <c r="CL241" i="4"/>
  <c r="CH42" i="5" s="1"/>
  <c r="CK241" i="4"/>
  <c r="CG42" i="5" s="1"/>
  <c r="CJ241" i="4"/>
  <c r="CF42" i="5" s="1"/>
  <c r="CI241" i="4"/>
  <c r="CE42" i="5" s="1"/>
  <c r="CH241" i="4"/>
  <c r="CD42" i="5" s="1"/>
  <c r="CG241" i="4"/>
  <c r="CC42" i="5" s="1"/>
  <c r="CF241" i="4"/>
  <c r="CB42" i="5" s="1"/>
  <c r="CE241" i="4"/>
  <c r="CA42" i="5" s="1"/>
  <c r="CD241" i="4"/>
  <c r="BZ42" i="5" s="1"/>
  <c r="CC241" i="4"/>
  <c r="BY42" i="5" s="1"/>
  <c r="CB241" i="4"/>
  <c r="BX42" i="5" s="1"/>
  <c r="CA241" i="4"/>
  <c r="BW42" i="5" s="1"/>
  <c r="BZ241" i="4"/>
  <c r="BV42" i="5" s="1"/>
  <c r="BY241" i="4"/>
  <c r="BU42" i="5" s="1"/>
  <c r="BX241" i="4"/>
  <c r="BT42" i="5" s="1"/>
  <c r="BW241" i="4"/>
  <c r="BS42" i="5" s="1"/>
  <c r="BV241" i="4"/>
  <c r="BR42" i="5" s="1"/>
  <c r="BU241" i="4"/>
  <c r="BQ42" i="5" s="1"/>
  <c r="BT241" i="4"/>
  <c r="BP42" i="5" s="1"/>
  <c r="BS241" i="4"/>
  <c r="BO42" i="5" s="1"/>
  <c r="BR241" i="4"/>
  <c r="BN42" i="5" s="1"/>
  <c r="BQ241" i="4"/>
  <c r="BM42" i="5" s="1"/>
  <c r="BP241" i="4"/>
  <c r="BL42" i="5" s="1"/>
  <c r="BO241" i="4"/>
  <c r="BK42" i="5" s="1"/>
  <c r="BN241" i="4"/>
  <c r="BJ42" i="5" s="1"/>
  <c r="BM241" i="4"/>
  <c r="BI42" i="5" s="1"/>
  <c r="BL241" i="4"/>
  <c r="BH42" i="5" s="1"/>
  <c r="BK241" i="4"/>
  <c r="BG42" i="5" s="1"/>
  <c r="BJ241" i="4"/>
  <c r="BF42" i="5" s="1"/>
  <c r="BI241" i="4"/>
  <c r="BE42" i="5" s="1"/>
  <c r="BH241" i="4"/>
  <c r="BD42" i="5" s="1"/>
  <c r="BG241" i="4"/>
  <c r="BC42" i="5" s="1"/>
  <c r="BF241" i="4"/>
  <c r="BB42" i="5" s="1"/>
  <c r="BE241" i="4"/>
  <c r="BA42" i="5" s="1"/>
  <c r="BD241" i="4"/>
  <c r="AZ42" i="5" s="1"/>
  <c r="BC241" i="4"/>
  <c r="AY42" i="5" s="1"/>
  <c r="BB241" i="4"/>
  <c r="AX42" i="5" s="1"/>
  <c r="BA241" i="4"/>
  <c r="AW42" i="5" s="1"/>
  <c r="AZ241" i="4"/>
  <c r="AV42" i="5" s="1"/>
  <c r="AY241" i="4"/>
  <c r="AU42" i="5" s="1"/>
  <c r="AX241" i="4"/>
  <c r="AT42" i="5" s="1"/>
  <c r="AW241" i="4"/>
  <c r="AS42" i="5" s="1"/>
  <c r="AV241" i="4"/>
  <c r="AR42" i="5" s="1"/>
  <c r="AU241" i="4"/>
  <c r="AQ42" i="5" s="1"/>
  <c r="AT241" i="4"/>
  <c r="AP42" i="5" s="1"/>
  <c r="AS241" i="4"/>
  <c r="AO42" i="5" s="1"/>
  <c r="AR241" i="4"/>
  <c r="AN42" i="5" s="1"/>
  <c r="AQ241" i="4"/>
  <c r="AM42" i="5" s="1"/>
  <c r="AP241" i="4"/>
  <c r="AL42" i="5" s="1"/>
  <c r="AO241" i="4"/>
  <c r="AK42" i="5" s="1"/>
  <c r="AN241" i="4"/>
  <c r="AJ42" i="5" s="1"/>
  <c r="AM241" i="4"/>
  <c r="AI42" i="5" s="1"/>
  <c r="AL241" i="4"/>
  <c r="AH42" i="5" s="1"/>
  <c r="AK241" i="4"/>
  <c r="AG42" i="5" s="1"/>
  <c r="AJ241" i="4"/>
  <c r="AF42" i="5" s="1"/>
  <c r="AI241" i="4"/>
  <c r="AE42" i="5" s="1"/>
  <c r="AH241" i="4"/>
  <c r="AD42" i="5" s="1"/>
  <c r="AG241" i="4"/>
  <c r="AC42" i="5" s="1"/>
  <c r="AF241" i="4"/>
  <c r="AB42" i="5" s="1"/>
  <c r="AD241" i="4"/>
  <c r="Z42" i="5" s="1"/>
  <c r="AC241" i="4"/>
  <c r="Y42" i="5" s="1"/>
  <c r="AB241" i="4"/>
  <c r="X42" i="5" s="1"/>
  <c r="AA241" i="4"/>
  <c r="W42" i="5" s="1"/>
  <c r="Z241" i="4"/>
  <c r="V42" i="5" s="1"/>
  <c r="Y241" i="4"/>
  <c r="U42" i="5" s="1"/>
  <c r="X241" i="4"/>
  <c r="T42" i="5" s="1"/>
  <c r="W241" i="4"/>
  <c r="S42" i="5" s="1"/>
  <c r="V241" i="4"/>
  <c r="R42" i="5" s="1"/>
  <c r="U241" i="4"/>
  <c r="Q42" i="5" s="1"/>
  <c r="T241" i="4"/>
  <c r="P42" i="5" s="1"/>
  <c r="S241" i="4"/>
  <c r="O42" i="5" s="1"/>
  <c r="R241" i="4"/>
  <c r="N42" i="5" s="1"/>
  <c r="Q241" i="4"/>
  <c r="M42" i="5" s="1"/>
  <c r="P241" i="4"/>
  <c r="L42" i="5" s="1"/>
  <c r="O241" i="4"/>
  <c r="K42" i="5" s="1"/>
  <c r="N241" i="4"/>
  <c r="J42" i="5" s="1"/>
  <c r="M241" i="4"/>
  <c r="I42" i="5" s="1"/>
  <c r="L241" i="4"/>
  <c r="H42" i="5" s="1"/>
  <c r="K241" i="4"/>
  <c r="G42" i="5" s="1"/>
  <c r="J241" i="4"/>
  <c r="F42" i="5" s="1"/>
  <c r="I241" i="4"/>
  <c r="E42" i="5" s="1"/>
  <c r="H241" i="4"/>
  <c r="D42" i="5" s="1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I222" i="4"/>
  <c r="J222" i="4" s="1"/>
  <c r="K222" i="4" s="1"/>
  <c r="L222" i="4" s="1"/>
  <c r="M222" i="4" s="1"/>
  <c r="N222" i="4" s="1"/>
  <c r="O222" i="4" s="1"/>
  <c r="P222" i="4" s="1"/>
  <c r="Q222" i="4" s="1"/>
  <c r="R222" i="4" s="1"/>
  <c r="S222" i="4" s="1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AD222" i="4" s="1"/>
  <c r="AE222" i="4" s="1"/>
  <c r="AF222" i="4" s="1"/>
  <c r="AG222" i="4" s="1"/>
  <c r="AH222" i="4" s="1"/>
  <c r="AI222" i="4" s="1"/>
  <c r="AJ222" i="4" s="1"/>
  <c r="AK222" i="4" s="1"/>
  <c r="AL222" i="4" s="1"/>
  <c r="AM222" i="4" s="1"/>
  <c r="AN222" i="4" s="1"/>
  <c r="AO222" i="4" s="1"/>
  <c r="AP222" i="4" s="1"/>
  <c r="AQ222" i="4" s="1"/>
  <c r="AR222" i="4" s="1"/>
  <c r="AS222" i="4" s="1"/>
  <c r="AT222" i="4" s="1"/>
  <c r="AU222" i="4" s="1"/>
  <c r="AV222" i="4" s="1"/>
  <c r="AW222" i="4" s="1"/>
  <c r="AX222" i="4" s="1"/>
  <c r="AY222" i="4" s="1"/>
  <c r="AZ222" i="4" s="1"/>
  <c r="BA222" i="4" s="1"/>
  <c r="BB222" i="4" s="1"/>
  <c r="BC222" i="4" s="1"/>
  <c r="BD222" i="4" s="1"/>
  <c r="BE222" i="4" s="1"/>
  <c r="BF222" i="4" s="1"/>
  <c r="BG222" i="4" s="1"/>
  <c r="BH222" i="4" s="1"/>
  <c r="BI222" i="4" s="1"/>
  <c r="BJ222" i="4" s="1"/>
  <c r="BK222" i="4" s="1"/>
  <c r="BL222" i="4" s="1"/>
  <c r="BM222" i="4" s="1"/>
  <c r="BN222" i="4" s="1"/>
  <c r="BO222" i="4" s="1"/>
  <c r="BP222" i="4" s="1"/>
  <c r="BQ222" i="4" s="1"/>
  <c r="BR222" i="4" s="1"/>
  <c r="BS222" i="4" s="1"/>
  <c r="BT222" i="4" s="1"/>
  <c r="BU222" i="4" s="1"/>
  <c r="BV222" i="4" s="1"/>
  <c r="BW222" i="4" s="1"/>
  <c r="BX222" i="4" s="1"/>
  <c r="BY222" i="4" s="1"/>
  <c r="BZ222" i="4" s="1"/>
  <c r="CA222" i="4" s="1"/>
  <c r="CB222" i="4" s="1"/>
  <c r="CC222" i="4" s="1"/>
  <c r="CD222" i="4" s="1"/>
  <c r="CE222" i="4" s="1"/>
  <c r="CF222" i="4" s="1"/>
  <c r="CG222" i="4" s="1"/>
  <c r="CH222" i="4" s="1"/>
  <c r="CI222" i="4" s="1"/>
  <c r="CJ222" i="4" s="1"/>
  <c r="CK222" i="4" s="1"/>
  <c r="CL222" i="4" s="1"/>
  <c r="CM222" i="4" s="1"/>
  <c r="CN222" i="4" s="1"/>
  <c r="CO222" i="4" s="1"/>
  <c r="CP222" i="4" s="1"/>
  <c r="CQ222" i="4" s="1"/>
  <c r="CR222" i="4" s="1"/>
  <c r="CS222" i="4" s="1"/>
  <c r="CT222" i="4" s="1"/>
  <c r="CU222" i="4" s="1"/>
  <c r="CV222" i="4" s="1"/>
  <c r="CW222" i="4" s="1"/>
  <c r="CX222" i="4" s="1"/>
  <c r="CY222" i="4" s="1"/>
  <c r="CZ222" i="4" s="1"/>
  <c r="DA222" i="4" s="1"/>
  <c r="DB222" i="4" s="1"/>
  <c r="DC222" i="4" s="1"/>
  <c r="DD222" i="4" s="1"/>
  <c r="DE222" i="4" s="1"/>
  <c r="DF222" i="4" s="1"/>
  <c r="DG222" i="4" s="1"/>
  <c r="DH222" i="4" s="1"/>
  <c r="DI222" i="4" s="1"/>
  <c r="DJ222" i="4" s="1"/>
  <c r="DK222" i="4" s="1"/>
  <c r="DL222" i="4" s="1"/>
  <c r="DM222" i="4" s="1"/>
  <c r="DN222" i="4" s="1"/>
  <c r="DO222" i="4" s="1"/>
  <c r="DP222" i="4" s="1"/>
  <c r="DQ222" i="4" s="1"/>
  <c r="DR222" i="4" s="1"/>
  <c r="DS222" i="4" s="1"/>
  <c r="DT222" i="4" s="1"/>
  <c r="DU222" i="4" s="1"/>
  <c r="DV222" i="4" s="1"/>
  <c r="DW222" i="4" s="1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179" i="4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8" i="4"/>
  <c r="F178" i="4" s="1"/>
  <c r="E179" i="4"/>
  <c r="F179" i="4" s="1"/>
  <c r="G168" i="4"/>
  <c r="N48" i="3"/>
  <c r="J48" i="3"/>
  <c r="K48" i="3"/>
  <c r="L48" i="3"/>
  <c r="M48" i="3"/>
  <c r="I48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A16" i="5" s="1"/>
  <c r="EG47" i="3"/>
  <c r="EB16" i="5" s="1"/>
  <c r="EH47" i="3"/>
  <c r="EI47" i="3"/>
  <c r="ED16" i="5" s="1"/>
  <c r="P17" i="3"/>
  <c r="D41" i="6"/>
  <c r="D42" i="6" s="1"/>
  <c r="D44" i="6" s="1"/>
  <c r="D45" i="6" s="1"/>
  <c r="D29" i="6"/>
  <c r="D30" i="6" s="1"/>
  <c r="D27" i="6"/>
  <c r="I19" i="6"/>
  <c r="I17" i="6"/>
  <c r="I18" i="6" s="1"/>
  <c r="H16" i="6"/>
  <c r="D12" i="6"/>
  <c r="F195" i="4" l="1"/>
  <c r="I23" i="1" s="1"/>
  <c r="F241" i="4"/>
  <c r="I25" i="1" s="1"/>
  <c r="AE241" i="4"/>
  <c r="D31" i="6"/>
  <c r="D32" i="6" s="1"/>
  <c r="G241" i="4" l="1"/>
  <c r="AA42" i="5"/>
  <c r="F44" i="3"/>
  <c r="F42" i="3"/>
  <c r="F40" i="3"/>
  <c r="F38" i="3"/>
  <c r="M38" i="3" s="1"/>
  <c r="F168" i="4"/>
  <c r="N38" i="3" l="1"/>
  <c r="O38" i="3" s="1"/>
  <c r="P38" i="3" s="1"/>
  <c r="Q38" i="3" s="1"/>
  <c r="R38" i="3" s="1"/>
  <c r="S41" i="3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T43" i="3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T45" i="3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N42" i="3"/>
  <c r="M40" i="3"/>
  <c r="N44" i="3"/>
  <c r="O44" i="3" s="1"/>
  <c r="P44" i="3" s="1"/>
  <c r="Q44" i="3" s="1"/>
  <c r="R44" i="3" s="1"/>
  <c r="S44" i="3" s="1"/>
  <c r="S39" i="3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G194" i="4"/>
  <c r="G193" i="4"/>
  <c r="G192" i="4"/>
  <c r="G191" i="4"/>
  <c r="F156" i="4"/>
  <c r="F155" i="4"/>
  <c r="F154" i="4"/>
  <c r="F153" i="4"/>
  <c r="F86" i="4"/>
  <c r="F89" i="4"/>
  <c r="N40" i="3" l="1"/>
  <c r="O40" i="3" s="1"/>
  <c r="P40" i="3" s="1"/>
  <c r="Q40" i="3" s="1"/>
  <c r="R40" i="3" s="1"/>
  <c r="H40" i="3"/>
  <c r="H38" i="3"/>
  <c r="Z155" i="4"/>
  <c r="Y155" i="4"/>
  <c r="X155" i="4"/>
  <c r="W155" i="4"/>
  <c r="Z156" i="4"/>
  <c r="Y156" i="4"/>
  <c r="X156" i="4"/>
  <c r="W156" i="4"/>
  <c r="Y153" i="4"/>
  <c r="X153" i="4"/>
  <c r="W153" i="4"/>
  <c r="V153" i="4"/>
  <c r="Y154" i="4"/>
  <c r="X154" i="4"/>
  <c r="W154" i="4"/>
  <c r="V154" i="4"/>
  <c r="AA157" i="4"/>
  <c r="EI48" i="3"/>
  <c r="EI49" i="3" s="1"/>
  <c r="O42" i="3"/>
  <c r="P42" i="3" s="1"/>
  <c r="Q42" i="3" s="1"/>
  <c r="R42" i="3" s="1"/>
  <c r="S42" i="3" s="1"/>
  <c r="ED17" i="5"/>
  <c r="H44" i="3"/>
  <c r="H42" i="3" l="1"/>
  <c r="G156" i="4"/>
  <c r="G154" i="4"/>
  <c r="G153" i="4"/>
  <c r="G155" i="4"/>
  <c r="DS37" i="5" l="1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B11" i="5"/>
  <c r="AC11" i="5" s="1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G190" i="4"/>
  <c r="G189" i="4"/>
  <c r="G188" i="4"/>
  <c r="G187" i="4"/>
  <c r="G186" i="4"/>
  <c r="G185" i="4"/>
  <c r="G183" i="4"/>
  <c r="G182" i="4"/>
  <c r="G181" i="4"/>
  <c r="I176" i="4"/>
  <c r="J176" i="4" s="1"/>
  <c r="K176" i="4" s="1"/>
  <c r="L176" i="4" s="1"/>
  <c r="M176" i="4" s="1"/>
  <c r="N176" i="4" s="1"/>
  <c r="O176" i="4" s="1"/>
  <c r="P176" i="4" s="1"/>
  <c r="Q176" i="4" s="1"/>
  <c r="R176" i="4" s="1"/>
  <c r="S176" i="4" s="1"/>
  <c r="T176" i="4" s="1"/>
  <c r="U176" i="4" s="1"/>
  <c r="V176" i="4" s="1"/>
  <c r="W176" i="4" s="1"/>
  <c r="X176" i="4" s="1"/>
  <c r="Y176" i="4" s="1"/>
  <c r="Z176" i="4" s="1"/>
  <c r="AA176" i="4" s="1"/>
  <c r="AB176" i="4" s="1"/>
  <c r="AC176" i="4" s="1"/>
  <c r="AD176" i="4" s="1"/>
  <c r="AE176" i="4" s="1"/>
  <c r="AF176" i="4" s="1"/>
  <c r="AG176" i="4" s="1"/>
  <c r="AH176" i="4" s="1"/>
  <c r="AI176" i="4" s="1"/>
  <c r="AJ176" i="4" s="1"/>
  <c r="AK176" i="4" s="1"/>
  <c r="AL176" i="4" s="1"/>
  <c r="AM176" i="4" s="1"/>
  <c r="AN176" i="4" s="1"/>
  <c r="AO176" i="4" s="1"/>
  <c r="AP176" i="4" s="1"/>
  <c r="AQ176" i="4" s="1"/>
  <c r="AR176" i="4" s="1"/>
  <c r="AS176" i="4" s="1"/>
  <c r="AT176" i="4" s="1"/>
  <c r="AU176" i="4" s="1"/>
  <c r="AV176" i="4" s="1"/>
  <c r="AW176" i="4" s="1"/>
  <c r="AX176" i="4" s="1"/>
  <c r="AY176" i="4" s="1"/>
  <c r="AZ176" i="4" s="1"/>
  <c r="BA176" i="4" s="1"/>
  <c r="BB176" i="4" s="1"/>
  <c r="BC176" i="4" s="1"/>
  <c r="BD176" i="4" s="1"/>
  <c r="BE176" i="4" s="1"/>
  <c r="BF176" i="4" s="1"/>
  <c r="BG176" i="4" s="1"/>
  <c r="BH176" i="4" s="1"/>
  <c r="BI176" i="4" s="1"/>
  <c r="BJ176" i="4" s="1"/>
  <c r="BK176" i="4" s="1"/>
  <c r="BL176" i="4" s="1"/>
  <c r="BM176" i="4" s="1"/>
  <c r="BN176" i="4" s="1"/>
  <c r="BO176" i="4" s="1"/>
  <c r="BP176" i="4" s="1"/>
  <c r="BQ176" i="4" s="1"/>
  <c r="BR176" i="4" s="1"/>
  <c r="BS176" i="4" s="1"/>
  <c r="BT176" i="4" s="1"/>
  <c r="BU176" i="4" s="1"/>
  <c r="BV176" i="4" s="1"/>
  <c r="BW176" i="4" s="1"/>
  <c r="BX176" i="4" s="1"/>
  <c r="BY176" i="4" s="1"/>
  <c r="BZ176" i="4" s="1"/>
  <c r="CA176" i="4" s="1"/>
  <c r="CB176" i="4" s="1"/>
  <c r="CC176" i="4" s="1"/>
  <c r="CD176" i="4" s="1"/>
  <c r="CE176" i="4" s="1"/>
  <c r="CF176" i="4" s="1"/>
  <c r="CG176" i="4" s="1"/>
  <c r="CH176" i="4" s="1"/>
  <c r="CI176" i="4" s="1"/>
  <c r="CJ176" i="4" s="1"/>
  <c r="CK176" i="4" s="1"/>
  <c r="CL176" i="4" s="1"/>
  <c r="CM176" i="4" s="1"/>
  <c r="CN176" i="4" s="1"/>
  <c r="CO176" i="4" s="1"/>
  <c r="CP176" i="4" s="1"/>
  <c r="CQ176" i="4" s="1"/>
  <c r="CR176" i="4" s="1"/>
  <c r="CS176" i="4" s="1"/>
  <c r="CT176" i="4" s="1"/>
  <c r="CU176" i="4" s="1"/>
  <c r="CV176" i="4" s="1"/>
  <c r="CW176" i="4" s="1"/>
  <c r="CX176" i="4" s="1"/>
  <c r="CY176" i="4" s="1"/>
  <c r="CZ176" i="4" s="1"/>
  <c r="DA176" i="4" s="1"/>
  <c r="DB176" i="4" s="1"/>
  <c r="DC176" i="4" s="1"/>
  <c r="DD176" i="4" s="1"/>
  <c r="DE176" i="4" s="1"/>
  <c r="DF176" i="4" s="1"/>
  <c r="DG176" i="4" s="1"/>
  <c r="DH176" i="4" s="1"/>
  <c r="DI176" i="4" s="1"/>
  <c r="DJ176" i="4" s="1"/>
  <c r="DK176" i="4" s="1"/>
  <c r="DL176" i="4" s="1"/>
  <c r="DM176" i="4" s="1"/>
  <c r="DN176" i="4" s="1"/>
  <c r="DO176" i="4" s="1"/>
  <c r="DP176" i="4" s="1"/>
  <c r="DQ176" i="4" s="1"/>
  <c r="DR176" i="4" s="1"/>
  <c r="DS176" i="4" s="1"/>
  <c r="DT176" i="4" s="1"/>
  <c r="DU176" i="4" s="1"/>
  <c r="DV176" i="4" s="1"/>
  <c r="DW176" i="4" s="1"/>
  <c r="DW218" i="4"/>
  <c r="DS41" i="5" s="1"/>
  <c r="DV218" i="4"/>
  <c r="DR41" i="5" s="1"/>
  <c r="DU218" i="4"/>
  <c r="DQ41" i="5" s="1"/>
  <c r="DT218" i="4"/>
  <c r="DP41" i="5" s="1"/>
  <c r="DS218" i="4"/>
  <c r="DO41" i="5" s="1"/>
  <c r="DR218" i="4"/>
  <c r="DN41" i="5" s="1"/>
  <c r="DQ218" i="4"/>
  <c r="DM41" i="5" s="1"/>
  <c r="DP218" i="4"/>
  <c r="DL41" i="5" s="1"/>
  <c r="DO218" i="4"/>
  <c r="DK41" i="5" s="1"/>
  <c r="DN218" i="4"/>
  <c r="DJ41" i="5" s="1"/>
  <c r="DM218" i="4"/>
  <c r="DI41" i="5" s="1"/>
  <c r="DL218" i="4"/>
  <c r="DH41" i="5" s="1"/>
  <c r="DK218" i="4"/>
  <c r="DG41" i="5" s="1"/>
  <c r="DJ218" i="4"/>
  <c r="DF41" i="5" s="1"/>
  <c r="DI218" i="4"/>
  <c r="DE41" i="5" s="1"/>
  <c r="DH218" i="4"/>
  <c r="DD41" i="5" s="1"/>
  <c r="DG218" i="4"/>
  <c r="DC41" i="5" s="1"/>
  <c r="DF218" i="4"/>
  <c r="DB41" i="5" s="1"/>
  <c r="DE218" i="4"/>
  <c r="DA41" i="5" s="1"/>
  <c r="DD218" i="4"/>
  <c r="CZ41" i="5" s="1"/>
  <c r="DC218" i="4"/>
  <c r="CY41" i="5" s="1"/>
  <c r="DB218" i="4"/>
  <c r="CX41" i="5" s="1"/>
  <c r="DA218" i="4"/>
  <c r="CW41" i="5" s="1"/>
  <c r="CZ218" i="4"/>
  <c r="CV41" i="5" s="1"/>
  <c r="CY218" i="4"/>
  <c r="CU41" i="5" s="1"/>
  <c r="CX218" i="4"/>
  <c r="CT41" i="5" s="1"/>
  <c r="CW218" i="4"/>
  <c r="CS41" i="5" s="1"/>
  <c r="CV218" i="4"/>
  <c r="CR41" i="5" s="1"/>
  <c r="CU218" i="4"/>
  <c r="CQ41" i="5" s="1"/>
  <c r="CT218" i="4"/>
  <c r="CP41" i="5" s="1"/>
  <c r="CS218" i="4"/>
  <c r="CO41" i="5" s="1"/>
  <c r="CR218" i="4"/>
  <c r="CN41" i="5" s="1"/>
  <c r="CQ218" i="4"/>
  <c r="CM41" i="5" s="1"/>
  <c r="CP218" i="4"/>
  <c r="CL41" i="5" s="1"/>
  <c r="CO218" i="4"/>
  <c r="CK41" i="5" s="1"/>
  <c r="CN218" i="4"/>
  <c r="CJ41" i="5" s="1"/>
  <c r="CM218" i="4"/>
  <c r="CI41" i="5" s="1"/>
  <c r="CL218" i="4"/>
  <c r="CH41" i="5" s="1"/>
  <c r="CK218" i="4"/>
  <c r="CG41" i="5" s="1"/>
  <c r="CJ218" i="4"/>
  <c r="CF41" i="5" s="1"/>
  <c r="CI218" i="4"/>
  <c r="CE41" i="5" s="1"/>
  <c r="CH218" i="4"/>
  <c r="CD41" i="5" s="1"/>
  <c r="CG218" i="4"/>
  <c r="CC41" i="5" s="1"/>
  <c r="CF218" i="4"/>
  <c r="CB41" i="5" s="1"/>
  <c r="CE218" i="4"/>
  <c r="CA41" i="5" s="1"/>
  <c r="CD218" i="4"/>
  <c r="BZ41" i="5" s="1"/>
  <c r="CC218" i="4"/>
  <c r="BY41" i="5" s="1"/>
  <c r="CB218" i="4"/>
  <c r="BX41" i="5" s="1"/>
  <c r="CA218" i="4"/>
  <c r="BW41" i="5" s="1"/>
  <c r="BZ218" i="4"/>
  <c r="BV41" i="5" s="1"/>
  <c r="BY218" i="4"/>
  <c r="BU41" i="5" s="1"/>
  <c r="BX218" i="4"/>
  <c r="BT41" i="5" s="1"/>
  <c r="BW218" i="4"/>
  <c r="BS41" i="5" s="1"/>
  <c r="BV218" i="4"/>
  <c r="BR41" i="5" s="1"/>
  <c r="BU218" i="4"/>
  <c r="BQ41" i="5" s="1"/>
  <c r="BT218" i="4"/>
  <c r="BP41" i="5" s="1"/>
  <c r="BS218" i="4"/>
  <c r="BO41" i="5" s="1"/>
  <c r="BR218" i="4"/>
  <c r="BN41" i="5" s="1"/>
  <c r="BQ218" i="4"/>
  <c r="BM41" i="5" s="1"/>
  <c r="BP218" i="4"/>
  <c r="BL41" i="5" s="1"/>
  <c r="BO218" i="4"/>
  <c r="BK41" i="5" s="1"/>
  <c r="BN218" i="4"/>
  <c r="BJ41" i="5" s="1"/>
  <c r="BM218" i="4"/>
  <c r="BI41" i="5" s="1"/>
  <c r="BL218" i="4"/>
  <c r="BH41" i="5" s="1"/>
  <c r="BK218" i="4"/>
  <c r="BG41" i="5" s="1"/>
  <c r="BJ218" i="4"/>
  <c r="BF41" i="5" s="1"/>
  <c r="BI218" i="4"/>
  <c r="BE41" i="5" s="1"/>
  <c r="BH218" i="4"/>
  <c r="BD41" i="5" s="1"/>
  <c r="BG218" i="4"/>
  <c r="BC41" i="5" s="1"/>
  <c r="BF218" i="4"/>
  <c r="BB41" i="5" s="1"/>
  <c r="BE218" i="4"/>
  <c r="BA41" i="5" s="1"/>
  <c r="BD218" i="4"/>
  <c r="AZ41" i="5" s="1"/>
  <c r="BC218" i="4"/>
  <c r="AY41" i="5" s="1"/>
  <c r="BB218" i="4"/>
  <c r="AX41" i="5" s="1"/>
  <c r="BA218" i="4"/>
  <c r="AW41" i="5" s="1"/>
  <c r="AZ218" i="4"/>
  <c r="AV41" i="5" s="1"/>
  <c r="AY218" i="4"/>
  <c r="AU41" i="5" s="1"/>
  <c r="AX218" i="4"/>
  <c r="AT41" i="5" s="1"/>
  <c r="AW218" i="4"/>
  <c r="AS41" i="5" s="1"/>
  <c r="AV218" i="4"/>
  <c r="AR41" i="5" s="1"/>
  <c r="AU218" i="4"/>
  <c r="AQ41" i="5" s="1"/>
  <c r="AT218" i="4"/>
  <c r="AP41" i="5" s="1"/>
  <c r="AS218" i="4"/>
  <c r="AO41" i="5" s="1"/>
  <c r="AR218" i="4"/>
  <c r="AN41" i="5" s="1"/>
  <c r="AQ218" i="4"/>
  <c r="AM41" i="5" s="1"/>
  <c r="AP218" i="4"/>
  <c r="AL41" i="5" s="1"/>
  <c r="AO218" i="4"/>
  <c r="AK41" i="5" s="1"/>
  <c r="AN218" i="4"/>
  <c r="AJ41" i="5" s="1"/>
  <c r="AM218" i="4"/>
  <c r="AI41" i="5" s="1"/>
  <c r="AL218" i="4"/>
  <c r="AH41" i="5" s="1"/>
  <c r="AK218" i="4"/>
  <c r="AG41" i="5" s="1"/>
  <c r="AJ218" i="4"/>
  <c r="AF41" i="5" s="1"/>
  <c r="AI218" i="4"/>
  <c r="AE41" i="5" s="1"/>
  <c r="AH218" i="4"/>
  <c r="AD41" i="5" s="1"/>
  <c r="AG218" i="4"/>
  <c r="AC41" i="5" s="1"/>
  <c r="AF218" i="4"/>
  <c r="AB41" i="5" s="1"/>
  <c r="AD218" i="4"/>
  <c r="Z41" i="5" s="1"/>
  <c r="AC218" i="4"/>
  <c r="Y41" i="5" s="1"/>
  <c r="AB218" i="4"/>
  <c r="X41" i="5" s="1"/>
  <c r="AA218" i="4"/>
  <c r="W41" i="5" s="1"/>
  <c r="Z218" i="4"/>
  <c r="V41" i="5" s="1"/>
  <c r="Y218" i="4"/>
  <c r="U41" i="5" s="1"/>
  <c r="X218" i="4"/>
  <c r="T41" i="5" s="1"/>
  <c r="W218" i="4"/>
  <c r="S41" i="5" s="1"/>
  <c r="V218" i="4"/>
  <c r="R41" i="5" s="1"/>
  <c r="U218" i="4"/>
  <c r="Q41" i="5" s="1"/>
  <c r="T218" i="4"/>
  <c r="P41" i="5" s="1"/>
  <c r="R218" i="4"/>
  <c r="N41" i="5" s="1"/>
  <c r="Q218" i="4"/>
  <c r="M41" i="5" s="1"/>
  <c r="P218" i="4"/>
  <c r="L41" i="5" s="1"/>
  <c r="O218" i="4"/>
  <c r="K41" i="5" s="1"/>
  <c r="N218" i="4"/>
  <c r="J41" i="5" s="1"/>
  <c r="M218" i="4"/>
  <c r="I41" i="5" s="1"/>
  <c r="L218" i="4"/>
  <c r="H41" i="5" s="1"/>
  <c r="K218" i="4"/>
  <c r="G41" i="5" s="1"/>
  <c r="J218" i="4"/>
  <c r="F41" i="5" s="1"/>
  <c r="I218" i="4"/>
  <c r="E41" i="5" s="1"/>
  <c r="H218" i="4"/>
  <c r="D41" i="5" s="1"/>
  <c r="I199" i="4"/>
  <c r="J199" i="4" s="1"/>
  <c r="K199" i="4" s="1"/>
  <c r="L199" i="4" s="1"/>
  <c r="M199" i="4" s="1"/>
  <c r="N199" i="4" s="1"/>
  <c r="O199" i="4" s="1"/>
  <c r="P199" i="4" s="1"/>
  <c r="Q199" i="4" s="1"/>
  <c r="R199" i="4" s="1"/>
  <c r="S199" i="4" s="1"/>
  <c r="T199" i="4" s="1"/>
  <c r="U199" i="4" s="1"/>
  <c r="V199" i="4" s="1"/>
  <c r="W199" i="4" s="1"/>
  <c r="X199" i="4" s="1"/>
  <c r="Y199" i="4" s="1"/>
  <c r="Z199" i="4" s="1"/>
  <c r="AA199" i="4" s="1"/>
  <c r="AB199" i="4" s="1"/>
  <c r="AC199" i="4" s="1"/>
  <c r="AD199" i="4" s="1"/>
  <c r="AE199" i="4" s="1"/>
  <c r="AF199" i="4" s="1"/>
  <c r="AG199" i="4" s="1"/>
  <c r="AH199" i="4" s="1"/>
  <c r="AI199" i="4" s="1"/>
  <c r="AJ199" i="4" s="1"/>
  <c r="AK199" i="4" s="1"/>
  <c r="AL199" i="4" s="1"/>
  <c r="AM199" i="4" s="1"/>
  <c r="AN199" i="4" s="1"/>
  <c r="AO199" i="4" s="1"/>
  <c r="AP199" i="4" s="1"/>
  <c r="AQ199" i="4" s="1"/>
  <c r="AR199" i="4" s="1"/>
  <c r="AS199" i="4" s="1"/>
  <c r="AT199" i="4" s="1"/>
  <c r="AU199" i="4" s="1"/>
  <c r="AV199" i="4" s="1"/>
  <c r="AW199" i="4" s="1"/>
  <c r="AX199" i="4" s="1"/>
  <c r="AY199" i="4" s="1"/>
  <c r="AZ199" i="4" s="1"/>
  <c r="BA199" i="4" s="1"/>
  <c r="BB199" i="4" s="1"/>
  <c r="BC199" i="4" s="1"/>
  <c r="BD199" i="4" s="1"/>
  <c r="BE199" i="4" s="1"/>
  <c r="BF199" i="4" s="1"/>
  <c r="BG199" i="4" s="1"/>
  <c r="BH199" i="4" s="1"/>
  <c r="BI199" i="4" s="1"/>
  <c r="BJ199" i="4" s="1"/>
  <c r="BK199" i="4" s="1"/>
  <c r="BL199" i="4" s="1"/>
  <c r="BM199" i="4" s="1"/>
  <c r="BN199" i="4" s="1"/>
  <c r="BO199" i="4" s="1"/>
  <c r="BP199" i="4" s="1"/>
  <c r="BQ199" i="4" s="1"/>
  <c r="BR199" i="4" s="1"/>
  <c r="BS199" i="4" s="1"/>
  <c r="BT199" i="4" s="1"/>
  <c r="BU199" i="4" s="1"/>
  <c r="BV199" i="4" s="1"/>
  <c r="BW199" i="4" s="1"/>
  <c r="BX199" i="4" s="1"/>
  <c r="BY199" i="4" s="1"/>
  <c r="BZ199" i="4" s="1"/>
  <c r="CA199" i="4" s="1"/>
  <c r="CB199" i="4" s="1"/>
  <c r="CC199" i="4" s="1"/>
  <c r="CD199" i="4" s="1"/>
  <c r="CE199" i="4" s="1"/>
  <c r="CF199" i="4" s="1"/>
  <c r="CG199" i="4" s="1"/>
  <c r="CH199" i="4" s="1"/>
  <c r="CI199" i="4" s="1"/>
  <c r="CJ199" i="4" s="1"/>
  <c r="CK199" i="4" s="1"/>
  <c r="CL199" i="4" s="1"/>
  <c r="CM199" i="4" s="1"/>
  <c r="CN199" i="4" s="1"/>
  <c r="CO199" i="4" s="1"/>
  <c r="CP199" i="4" s="1"/>
  <c r="CQ199" i="4" s="1"/>
  <c r="CR199" i="4" s="1"/>
  <c r="CS199" i="4" s="1"/>
  <c r="CT199" i="4" s="1"/>
  <c r="CU199" i="4" s="1"/>
  <c r="CV199" i="4" s="1"/>
  <c r="CW199" i="4" s="1"/>
  <c r="CX199" i="4" s="1"/>
  <c r="CY199" i="4" s="1"/>
  <c r="CZ199" i="4" s="1"/>
  <c r="DA199" i="4" s="1"/>
  <c r="DB199" i="4" s="1"/>
  <c r="DC199" i="4" s="1"/>
  <c r="DD199" i="4" s="1"/>
  <c r="DE199" i="4" s="1"/>
  <c r="DF199" i="4" s="1"/>
  <c r="DG199" i="4" s="1"/>
  <c r="DH199" i="4" s="1"/>
  <c r="DI199" i="4" s="1"/>
  <c r="DJ199" i="4" s="1"/>
  <c r="DK199" i="4" s="1"/>
  <c r="DL199" i="4" s="1"/>
  <c r="DM199" i="4" s="1"/>
  <c r="DN199" i="4" s="1"/>
  <c r="DO199" i="4" s="1"/>
  <c r="DP199" i="4" s="1"/>
  <c r="DQ199" i="4" s="1"/>
  <c r="DR199" i="4" s="1"/>
  <c r="DS199" i="4" s="1"/>
  <c r="DT199" i="4" s="1"/>
  <c r="DU199" i="4" s="1"/>
  <c r="DV199" i="4" s="1"/>
  <c r="DW199" i="4" s="1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V39" i="5"/>
  <c r="U39" i="5"/>
  <c r="T39" i="5"/>
  <c r="I39" i="5"/>
  <c r="H39" i="5"/>
  <c r="G39" i="5"/>
  <c r="E39" i="5"/>
  <c r="D39" i="5"/>
  <c r="J39" i="5"/>
  <c r="F169" i="4"/>
  <c r="R39" i="5"/>
  <c r="Q39" i="5"/>
  <c r="F167" i="4"/>
  <c r="F166" i="4"/>
  <c r="F165" i="4"/>
  <c r="W39" i="5"/>
  <c r="S39" i="5"/>
  <c r="F164" i="4"/>
  <c r="I161" i="4"/>
  <c r="J161" i="4" s="1"/>
  <c r="K161" i="4" s="1"/>
  <c r="L161" i="4" s="1"/>
  <c r="M161" i="4" s="1"/>
  <c r="N161" i="4" s="1"/>
  <c r="O161" i="4" s="1"/>
  <c r="P161" i="4" s="1"/>
  <c r="Q161" i="4" s="1"/>
  <c r="R161" i="4" s="1"/>
  <c r="S161" i="4" s="1"/>
  <c r="T161" i="4" s="1"/>
  <c r="U161" i="4" s="1"/>
  <c r="V161" i="4" s="1"/>
  <c r="W161" i="4" s="1"/>
  <c r="X161" i="4" s="1"/>
  <c r="Y161" i="4" s="1"/>
  <c r="Z161" i="4" s="1"/>
  <c r="AA161" i="4" s="1"/>
  <c r="AB161" i="4" s="1"/>
  <c r="AC161" i="4" s="1"/>
  <c r="AD161" i="4" s="1"/>
  <c r="AE161" i="4" s="1"/>
  <c r="AF161" i="4" s="1"/>
  <c r="AG161" i="4" s="1"/>
  <c r="AH161" i="4" s="1"/>
  <c r="AI161" i="4" s="1"/>
  <c r="AJ161" i="4" s="1"/>
  <c r="AK161" i="4" s="1"/>
  <c r="AL161" i="4" s="1"/>
  <c r="AM161" i="4" s="1"/>
  <c r="AN161" i="4" s="1"/>
  <c r="AO161" i="4" s="1"/>
  <c r="AP161" i="4" s="1"/>
  <c r="AQ161" i="4" s="1"/>
  <c r="AR161" i="4" s="1"/>
  <c r="AS161" i="4" s="1"/>
  <c r="AT161" i="4" s="1"/>
  <c r="AU161" i="4" s="1"/>
  <c r="AV161" i="4" s="1"/>
  <c r="AW161" i="4" s="1"/>
  <c r="AX161" i="4" s="1"/>
  <c r="AY161" i="4" s="1"/>
  <c r="AZ161" i="4" s="1"/>
  <c r="BA161" i="4" s="1"/>
  <c r="BB161" i="4" s="1"/>
  <c r="BC161" i="4" s="1"/>
  <c r="BD161" i="4" s="1"/>
  <c r="BE161" i="4" s="1"/>
  <c r="BF161" i="4" s="1"/>
  <c r="BG161" i="4" s="1"/>
  <c r="BH161" i="4" s="1"/>
  <c r="BI161" i="4" s="1"/>
  <c r="BJ161" i="4" s="1"/>
  <c r="BK161" i="4" s="1"/>
  <c r="BL161" i="4" s="1"/>
  <c r="BM161" i="4" s="1"/>
  <c r="BN161" i="4" s="1"/>
  <c r="BO161" i="4" s="1"/>
  <c r="BP161" i="4" s="1"/>
  <c r="BQ161" i="4" s="1"/>
  <c r="BR161" i="4" s="1"/>
  <c r="BS161" i="4" s="1"/>
  <c r="BT161" i="4" s="1"/>
  <c r="BU161" i="4" s="1"/>
  <c r="BV161" i="4" s="1"/>
  <c r="BW161" i="4" s="1"/>
  <c r="BX161" i="4" s="1"/>
  <c r="BY161" i="4" s="1"/>
  <c r="BZ161" i="4" s="1"/>
  <c r="CA161" i="4" s="1"/>
  <c r="CB161" i="4" s="1"/>
  <c r="CC161" i="4" s="1"/>
  <c r="CD161" i="4" s="1"/>
  <c r="CE161" i="4" s="1"/>
  <c r="CF161" i="4" s="1"/>
  <c r="CG161" i="4" s="1"/>
  <c r="CH161" i="4" s="1"/>
  <c r="CI161" i="4" s="1"/>
  <c r="CJ161" i="4" s="1"/>
  <c r="CK161" i="4" s="1"/>
  <c r="CL161" i="4" s="1"/>
  <c r="CM161" i="4" s="1"/>
  <c r="CN161" i="4" s="1"/>
  <c r="CO161" i="4" s="1"/>
  <c r="CP161" i="4" s="1"/>
  <c r="CQ161" i="4" s="1"/>
  <c r="CR161" i="4" s="1"/>
  <c r="CS161" i="4" s="1"/>
  <c r="CT161" i="4" s="1"/>
  <c r="CU161" i="4" s="1"/>
  <c r="CV161" i="4" s="1"/>
  <c r="CW161" i="4" s="1"/>
  <c r="CX161" i="4" s="1"/>
  <c r="CY161" i="4" s="1"/>
  <c r="CZ161" i="4" s="1"/>
  <c r="DA161" i="4" s="1"/>
  <c r="DB161" i="4" s="1"/>
  <c r="DC161" i="4" s="1"/>
  <c r="DD161" i="4" s="1"/>
  <c r="DE161" i="4" s="1"/>
  <c r="DF161" i="4" s="1"/>
  <c r="DG161" i="4" s="1"/>
  <c r="DH161" i="4" s="1"/>
  <c r="DI161" i="4" s="1"/>
  <c r="DJ161" i="4" s="1"/>
  <c r="DK161" i="4" s="1"/>
  <c r="DL161" i="4" s="1"/>
  <c r="DM161" i="4" s="1"/>
  <c r="DN161" i="4" s="1"/>
  <c r="DO161" i="4" s="1"/>
  <c r="DP161" i="4" s="1"/>
  <c r="DQ161" i="4" s="1"/>
  <c r="DR161" i="4" s="1"/>
  <c r="DS161" i="4" s="1"/>
  <c r="DT161" i="4" s="1"/>
  <c r="DU161" i="4" s="1"/>
  <c r="DV161" i="4" s="1"/>
  <c r="DW161" i="4" s="1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J157" i="4"/>
  <c r="F38" i="5" s="1"/>
  <c r="I157" i="4"/>
  <c r="E38" i="5" s="1"/>
  <c r="H157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I138" i="4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N138" i="4" s="1"/>
  <c r="AO138" i="4" s="1"/>
  <c r="AP138" i="4" s="1"/>
  <c r="AQ138" i="4" s="1"/>
  <c r="AR138" i="4" s="1"/>
  <c r="AS138" i="4" s="1"/>
  <c r="AT138" i="4" s="1"/>
  <c r="AU138" i="4" s="1"/>
  <c r="AV138" i="4" s="1"/>
  <c r="AW138" i="4" s="1"/>
  <c r="AX138" i="4" s="1"/>
  <c r="AY138" i="4" s="1"/>
  <c r="AZ138" i="4" s="1"/>
  <c r="BA138" i="4" s="1"/>
  <c r="BB138" i="4" s="1"/>
  <c r="BC138" i="4" s="1"/>
  <c r="BD138" i="4" s="1"/>
  <c r="BE138" i="4" s="1"/>
  <c r="BF138" i="4" s="1"/>
  <c r="BG138" i="4" s="1"/>
  <c r="BH138" i="4" s="1"/>
  <c r="BI138" i="4" s="1"/>
  <c r="BJ138" i="4" s="1"/>
  <c r="BK138" i="4" s="1"/>
  <c r="BL138" i="4" s="1"/>
  <c r="BM138" i="4" s="1"/>
  <c r="BN138" i="4" s="1"/>
  <c r="BO138" i="4" s="1"/>
  <c r="BP138" i="4" s="1"/>
  <c r="BQ138" i="4" s="1"/>
  <c r="BR138" i="4" s="1"/>
  <c r="BS138" i="4" s="1"/>
  <c r="BT138" i="4" s="1"/>
  <c r="BU138" i="4" s="1"/>
  <c r="BV138" i="4" s="1"/>
  <c r="BW138" i="4" s="1"/>
  <c r="BX138" i="4" s="1"/>
  <c r="BY138" i="4" s="1"/>
  <c r="BZ138" i="4" s="1"/>
  <c r="CA138" i="4" s="1"/>
  <c r="CB138" i="4" s="1"/>
  <c r="CC138" i="4" s="1"/>
  <c r="CD138" i="4" s="1"/>
  <c r="CE138" i="4" s="1"/>
  <c r="CF138" i="4" s="1"/>
  <c r="CG138" i="4" s="1"/>
  <c r="CH138" i="4" s="1"/>
  <c r="CI138" i="4" s="1"/>
  <c r="CJ138" i="4" s="1"/>
  <c r="CK138" i="4" s="1"/>
  <c r="CL138" i="4" s="1"/>
  <c r="CM138" i="4" s="1"/>
  <c r="CN138" i="4" s="1"/>
  <c r="CO138" i="4" s="1"/>
  <c r="CP138" i="4" s="1"/>
  <c r="CQ138" i="4" s="1"/>
  <c r="CR138" i="4" s="1"/>
  <c r="CS138" i="4" s="1"/>
  <c r="CT138" i="4" s="1"/>
  <c r="CU138" i="4" s="1"/>
  <c r="CV138" i="4" s="1"/>
  <c r="CW138" i="4" s="1"/>
  <c r="CX138" i="4" s="1"/>
  <c r="CY138" i="4" s="1"/>
  <c r="CZ138" i="4" s="1"/>
  <c r="DA138" i="4" s="1"/>
  <c r="DB138" i="4" s="1"/>
  <c r="DC138" i="4" s="1"/>
  <c r="DD138" i="4" s="1"/>
  <c r="DE138" i="4" s="1"/>
  <c r="DF138" i="4" s="1"/>
  <c r="DG138" i="4" s="1"/>
  <c r="DH138" i="4" s="1"/>
  <c r="DI138" i="4" s="1"/>
  <c r="DJ138" i="4" s="1"/>
  <c r="DK138" i="4" s="1"/>
  <c r="DL138" i="4" s="1"/>
  <c r="DM138" i="4" s="1"/>
  <c r="DN138" i="4" s="1"/>
  <c r="DO138" i="4" s="1"/>
  <c r="DP138" i="4" s="1"/>
  <c r="DQ138" i="4" s="1"/>
  <c r="DR138" i="4" s="1"/>
  <c r="DS138" i="4" s="1"/>
  <c r="DT138" i="4" s="1"/>
  <c r="DU138" i="4" s="1"/>
  <c r="DV138" i="4" s="1"/>
  <c r="DW138" i="4" s="1"/>
  <c r="BC132" i="4"/>
  <c r="AY37" i="5" s="1"/>
  <c r="BB132" i="4"/>
  <c r="AX37" i="5" s="1"/>
  <c r="BA132" i="4"/>
  <c r="AW37" i="5" s="1"/>
  <c r="AZ132" i="4"/>
  <c r="AV37" i="5" s="1"/>
  <c r="AY132" i="4"/>
  <c r="AU37" i="5" s="1"/>
  <c r="AX132" i="4"/>
  <c r="AT37" i="5" s="1"/>
  <c r="AW132" i="4"/>
  <c r="AS37" i="5" s="1"/>
  <c r="AV132" i="4"/>
  <c r="AR37" i="5" s="1"/>
  <c r="AU132" i="4"/>
  <c r="AQ37" i="5" s="1"/>
  <c r="AT132" i="4"/>
  <c r="AP37" i="5" s="1"/>
  <c r="AS132" i="4"/>
  <c r="AO37" i="5" s="1"/>
  <c r="AR132" i="4"/>
  <c r="AN37" i="5" s="1"/>
  <c r="AQ132" i="4"/>
  <c r="AM37" i="5" s="1"/>
  <c r="AP132" i="4"/>
  <c r="AL37" i="5" s="1"/>
  <c r="AO132" i="4"/>
  <c r="AK37" i="5" s="1"/>
  <c r="AN132" i="4"/>
  <c r="AJ37" i="5" s="1"/>
  <c r="AM132" i="4"/>
  <c r="AI37" i="5" s="1"/>
  <c r="AL132" i="4"/>
  <c r="AH37" i="5" s="1"/>
  <c r="AK132" i="4"/>
  <c r="AG37" i="5" s="1"/>
  <c r="AJ132" i="4"/>
  <c r="AF37" i="5" s="1"/>
  <c r="AI132" i="4"/>
  <c r="AE37" i="5" s="1"/>
  <c r="AH132" i="4"/>
  <c r="AD37" i="5" s="1"/>
  <c r="AG132" i="4"/>
  <c r="AC37" i="5" s="1"/>
  <c r="AF132" i="4"/>
  <c r="AB37" i="5" s="1"/>
  <c r="F131" i="4"/>
  <c r="H131" i="4" s="1"/>
  <c r="H132" i="4" s="1"/>
  <c r="F130" i="4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F127" i="4"/>
  <c r="F126" i="4"/>
  <c r="I126" i="4" s="1"/>
  <c r="G126" i="4" s="1"/>
  <c r="F125" i="4"/>
  <c r="I125" i="4" s="1"/>
  <c r="F124" i="4"/>
  <c r="F123" i="4"/>
  <c r="J123" i="4" s="1"/>
  <c r="F122" i="4"/>
  <c r="N122" i="4" s="1"/>
  <c r="F121" i="4"/>
  <c r="F120" i="4"/>
  <c r="BC118" i="4"/>
  <c r="AY35" i="5" s="1"/>
  <c r="BB118" i="4"/>
  <c r="AX35" i="5" s="1"/>
  <c r="BA118" i="4"/>
  <c r="AW35" i="5" s="1"/>
  <c r="AZ118" i="4"/>
  <c r="AV35" i="5" s="1"/>
  <c r="AY118" i="4"/>
  <c r="AU35" i="5" s="1"/>
  <c r="AX118" i="4"/>
  <c r="AT35" i="5" s="1"/>
  <c r="AW118" i="4"/>
  <c r="AS35" i="5" s="1"/>
  <c r="AV118" i="4"/>
  <c r="AR35" i="5" s="1"/>
  <c r="AU118" i="4"/>
  <c r="AQ35" i="5" s="1"/>
  <c r="AT118" i="4"/>
  <c r="AP35" i="5" s="1"/>
  <c r="AS118" i="4"/>
  <c r="AO35" i="5" s="1"/>
  <c r="AR118" i="4"/>
  <c r="AN35" i="5" s="1"/>
  <c r="AQ118" i="4"/>
  <c r="AM35" i="5" s="1"/>
  <c r="AP118" i="4"/>
  <c r="AL35" i="5" s="1"/>
  <c r="AO118" i="4"/>
  <c r="AK35" i="5" s="1"/>
  <c r="AN118" i="4"/>
  <c r="AJ35" i="5" s="1"/>
  <c r="AM118" i="4"/>
  <c r="AI35" i="5" s="1"/>
  <c r="AL118" i="4"/>
  <c r="AH35" i="5" s="1"/>
  <c r="AK118" i="4"/>
  <c r="AG35" i="5" s="1"/>
  <c r="AJ118" i="4"/>
  <c r="AF35" i="5" s="1"/>
  <c r="AI118" i="4"/>
  <c r="AE35" i="5" s="1"/>
  <c r="AH118" i="4"/>
  <c r="AD35" i="5" s="1"/>
  <c r="AG118" i="4"/>
  <c r="AC35" i="5" s="1"/>
  <c r="AF118" i="4"/>
  <c r="AB35" i="5" s="1"/>
  <c r="G117" i="4"/>
  <c r="F117" i="4"/>
  <c r="H116" i="4"/>
  <c r="F116" i="4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F113" i="4"/>
  <c r="H113" i="4" s="1"/>
  <c r="F112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F111" i="4"/>
  <c r="F110" i="4"/>
  <c r="I109" i="4"/>
  <c r="F109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A33" i="5" s="1"/>
  <c r="AD107" i="4"/>
  <c r="Z33" i="5" s="1"/>
  <c r="AC107" i="4"/>
  <c r="Y33" i="5" s="1"/>
  <c r="AB107" i="4"/>
  <c r="X33" i="5" s="1"/>
  <c r="AA107" i="4"/>
  <c r="W33" i="5" s="1"/>
  <c r="Z107" i="4"/>
  <c r="V33" i="5" s="1"/>
  <c r="Y107" i="4"/>
  <c r="U33" i="5" s="1"/>
  <c r="X107" i="4"/>
  <c r="T33" i="5" s="1"/>
  <c r="W107" i="4"/>
  <c r="S33" i="5" s="1"/>
  <c r="V107" i="4"/>
  <c r="R33" i="5" s="1"/>
  <c r="U107" i="4"/>
  <c r="Q33" i="5" s="1"/>
  <c r="T107" i="4"/>
  <c r="P33" i="5" s="1"/>
  <c r="F106" i="4"/>
  <c r="F105" i="4"/>
  <c r="F104" i="4"/>
  <c r="F103" i="4"/>
  <c r="F101" i="4"/>
  <c r="J101" i="4" s="1"/>
  <c r="G101" i="4" s="1"/>
  <c r="F100" i="4"/>
  <c r="P100" i="4" s="1"/>
  <c r="G100" i="4" s="1"/>
  <c r="F99" i="4"/>
  <c r="H99" i="4" s="1"/>
  <c r="I96" i="4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N96" i="4" s="1"/>
  <c r="AO96" i="4" s="1"/>
  <c r="AP96" i="4" s="1"/>
  <c r="AQ96" i="4" s="1"/>
  <c r="AR96" i="4" s="1"/>
  <c r="AS96" i="4" s="1"/>
  <c r="AT96" i="4" s="1"/>
  <c r="AU96" i="4" s="1"/>
  <c r="AV96" i="4" s="1"/>
  <c r="AW96" i="4" s="1"/>
  <c r="AX96" i="4" s="1"/>
  <c r="AY96" i="4" s="1"/>
  <c r="AZ96" i="4" s="1"/>
  <c r="BA96" i="4" s="1"/>
  <c r="BB96" i="4" s="1"/>
  <c r="BC96" i="4" s="1"/>
  <c r="BD96" i="4" s="1"/>
  <c r="BE96" i="4" s="1"/>
  <c r="BF96" i="4" s="1"/>
  <c r="BG96" i="4" s="1"/>
  <c r="BH96" i="4" s="1"/>
  <c r="BI96" i="4" s="1"/>
  <c r="BJ96" i="4" s="1"/>
  <c r="BK96" i="4" s="1"/>
  <c r="BL96" i="4" s="1"/>
  <c r="BM96" i="4" s="1"/>
  <c r="BN96" i="4" s="1"/>
  <c r="BO96" i="4" s="1"/>
  <c r="BP96" i="4" s="1"/>
  <c r="BQ96" i="4" s="1"/>
  <c r="BR96" i="4" s="1"/>
  <c r="BS96" i="4" s="1"/>
  <c r="BT96" i="4" s="1"/>
  <c r="BU96" i="4" s="1"/>
  <c r="BV96" i="4" s="1"/>
  <c r="BW96" i="4" s="1"/>
  <c r="BX96" i="4" s="1"/>
  <c r="BY96" i="4" s="1"/>
  <c r="BZ96" i="4" s="1"/>
  <c r="CA96" i="4" s="1"/>
  <c r="CB96" i="4" s="1"/>
  <c r="CC96" i="4" s="1"/>
  <c r="CD96" i="4" s="1"/>
  <c r="CE96" i="4" s="1"/>
  <c r="CF96" i="4" s="1"/>
  <c r="CG96" i="4" s="1"/>
  <c r="CH96" i="4" s="1"/>
  <c r="CI96" i="4" s="1"/>
  <c r="CJ96" i="4" s="1"/>
  <c r="CK96" i="4" s="1"/>
  <c r="CL96" i="4" s="1"/>
  <c r="CM96" i="4" s="1"/>
  <c r="CN96" i="4" s="1"/>
  <c r="CO96" i="4" s="1"/>
  <c r="CP96" i="4" s="1"/>
  <c r="CQ96" i="4" s="1"/>
  <c r="CR96" i="4" s="1"/>
  <c r="CS96" i="4" s="1"/>
  <c r="CT96" i="4" s="1"/>
  <c r="CU96" i="4" s="1"/>
  <c r="CV96" i="4" s="1"/>
  <c r="CW96" i="4" s="1"/>
  <c r="CX96" i="4" s="1"/>
  <c r="CY96" i="4" s="1"/>
  <c r="CZ96" i="4" s="1"/>
  <c r="DA96" i="4" s="1"/>
  <c r="DB96" i="4" s="1"/>
  <c r="DC96" i="4" s="1"/>
  <c r="DD96" i="4" s="1"/>
  <c r="DE96" i="4" s="1"/>
  <c r="DF96" i="4" s="1"/>
  <c r="DG96" i="4" s="1"/>
  <c r="DH96" i="4" s="1"/>
  <c r="DI96" i="4" s="1"/>
  <c r="DJ96" i="4" s="1"/>
  <c r="DK96" i="4" s="1"/>
  <c r="DL96" i="4" s="1"/>
  <c r="DM96" i="4" s="1"/>
  <c r="DN96" i="4" s="1"/>
  <c r="DO96" i="4" s="1"/>
  <c r="DP96" i="4" s="1"/>
  <c r="DQ96" i="4" s="1"/>
  <c r="DR96" i="4" s="1"/>
  <c r="DS96" i="4" s="1"/>
  <c r="DT96" i="4" s="1"/>
  <c r="DU96" i="4" s="1"/>
  <c r="DV96" i="4" s="1"/>
  <c r="DW96" i="4" s="1"/>
  <c r="BC91" i="4"/>
  <c r="AY31" i="5" s="1"/>
  <c r="BB91" i="4"/>
  <c r="AX31" i="5" s="1"/>
  <c r="BA91" i="4"/>
  <c r="AW31" i="5" s="1"/>
  <c r="AZ91" i="4"/>
  <c r="AV31" i="5" s="1"/>
  <c r="AY91" i="4"/>
  <c r="AU31" i="5" s="1"/>
  <c r="AX91" i="4"/>
  <c r="AT31" i="5" s="1"/>
  <c r="AW91" i="4"/>
  <c r="AS31" i="5" s="1"/>
  <c r="AV91" i="4"/>
  <c r="AR31" i="5" s="1"/>
  <c r="AU91" i="4"/>
  <c r="AQ31" i="5" s="1"/>
  <c r="AT91" i="4"/>
  <c r="AP31" i="5" s="1"/>
  <c r="AS91" i="4"/>
  <c r="AO31" i="5" s="1"/>
  <c r="AR91" i="4"/>
  <c r="AN31" i="5" s="1"/>
  <c r="AQ91" i="4"/>
  <c r="AM31" i="5" s="1"/>
  <c r="AP91" i="4"/>
  <c r="AL31" i="5" s="1"/>
  <c r="AO91" i="4"/>
  <c r="AK31" i="5" s="1"/>
  <c r="AN91" i="4"/>
  <c r="AJ31" i="5" s="1"/>
  <c r="AM91" i="4"/>
  <c r="AI31" i="5" s="1"/>
  <c r="AL91" i="4"/>
  <c r="AH31" i="5" s="1"/>
  <c r="AK91" i="4"/>
  <c r="AG31" i="5" s="1"/>
  <c r="AJ91" i="4"/>
  <c r="AF31" i="5" s="1"/>
  <c r="AI91" i="4"/>
  <c r="AE31" i="5" s="1"/>
  <c r="AH91" i="4"/>
  <c r="AD31" i="5" s="1"/>
  <c r="AG91" i="4"/>
  <c r="AC31" i="5" s="1"/>
  <c r="F91" i="4"/>
  <c r="H89" i="4"/>
  <c r="BC87" i="4"/>
  <c r="AY30" i="5" s="1"/>
  <c r="BB87" i="4"/>
  <c r="AX30" i="5" s="1"/>
  <c r="BA87" i="4"/>
  <c r="AW30" i="5" s="1"/>
  <c r="AZ87" i="4"/>
  <c r="AV30" i="5" s="1"/>
  <c r="AY87" i="4"/>
  <c r="AU30" i="5" s="1"/>
  <c r="AX87" i="4"/>
  <c r="AT30" i="5" s="1"/>
  <c r="AW87" i="4"/>
  <c r="AS30" i="5" s="1"/>
  <c r="AV87" i="4"/>
  <c r="AR30" i="5" s="1"/>
  <c r="AU87" i="4"/>
  <c r="AQ30" i="5" s="1"/>
  <c r="AT87" i="4"/>
  <c r="AP30" i="5" s="1"/>
  <c r="AS87" i="4"/>
  <c r="AO30" i="5" s="1"/>
  <c r="AR87" i="4"/>
  <c r="AN30" i="5" s="1"/>
  <c r="AQ87" i="4"/>
  <c r="AM30" i="5" s="1"/>
  <c r="AP87" i="4"/>
  <c r="AL30" i="5" s="1"/>
  <c r="AO87" i="4"/>
  <c r="AK30" i="5" s="1"/>
  <c r="AN87" i="4"/>
  <c r="AJ30" i="5" s="1"/>
  <c r="AM87" i="4"/>
  <c r="AI30" i="5" s="1"/>
  <c r="AL87" i="4"/>
  <c r="AH30" i="5" s="1"/>
  <c r="AK87" i="4"/>
  <c r="AG30" i="5" s="1"/>
  <c r="AJ87" i="4"/>
  <c r="AF30" i="5" s="1"/>
  <c r="AI87" i="4"/>
  <c r="AE30" i="5" s="1"/>
  <c r="AH87" i="4"/>
  <c r="AD30" i="5" s="1"/>
  <c r="AG87" i="4"/>
  <c r="AC30" i="5" s="1"/>
  <c r="AF87" i="4"/>
  <c r="AB30" i="5" s="1"/>
  <c r="AE87" i="4"/>
  <c r="AA30" i="5" s="1"/>
  <c r="AD87" i="4"/>
  <c r="Z30" i="5" s="1"/>
  <c r="AC87" i="4"/>
  <c r="Y30" i="5" s="1"/>
  <c r="AB87" i="4"/>
  <c r="X30" i="5" s="1"/>
  <c r="Z87" i="4"/>
  <c r="V30" i="5" s="1"/>
  <c r="R87" i="4"/>
  <c r="N30" i="5" s="1"/>
  <c r="N87" i="4"/>
  <c r="J30" i="5" s="1"/>
  <c r="J87" i="4"/>
  <c r="F30" i="5" s="1"/>
  <c r="F85" i="4"/>
  <c r="F84" i="4"/>
  <c r="F83" i="4"/>
  <c r="BC81" i="4"/>
  <c r="AY29" i="5" s="1"/>
  <c r="BB81" i="4"/>
  <c r="AX29" i="5" s="1"/>
  <c r="BA81" i="4"/>
  <c r="AW29" i="5" s="1"/>
  <c r="AZ81" i="4"/>
  <c r="AV29" i="5" s="1"/>
  <c r="AY81" i="4"/>
  <c r="AU29" i="5" s="1"/>
  <c r="AX81" i="4"/>
  <c r="AT29" i="5" s="1"/>
  <c r="AW81" i="4"/>
  <c r="AS29" i="5" s="1"/>
  <c r="AV81" i="4"/>
  <c r="AR29" i="5" s="1"/>
  <c r="AU81" i="4"/>
  <c r="AQ29" i="5" s="1"/>
  <c r="AT81" i="4"/>
  <c r="AP29" i="5" s="1"/>
  <c r="AS81" i="4"/>
  <c r="AO29" i="5" s="1"/>
  <c r="AR81" i="4"/>
  <c r="AN29" i="5" s="1"/>
  <c r="AQ81" i="4"/>
  <c r="AM29" i="5" s="1"/>
  <c r="AP81" i="4"/>
  <c r="AL29" i="5" s="1"/>
  <c r="AO81" i="4"/>
  <c r="AK29" i="5" s="1"/>
  <c r="AN81" i="4"/>
  <c r="AJ29" i="5" s="1"/>
  <c r="AM81" i="4"/>
  <c r="AI29" i="5" s="1"/>
  <c r="AL81" i="4"/>
  <c r="AH29" i="5" s="1"/>
  <c r="AK81" i="4"/>
  <c r="AG29" i="5" s="1"/>
  <c r="AJ81" i="4"/>
  <c r="AF29" i="5" s="1"/>
  <c r="AI81" i="4"/>
  <c r="AE29" i="5" s="1"/>
  <c r="AH81" i="4"/>
  <c r="AD29" i="5" s="1"/>
  <c r="AG81" i="4"/>
  <c r="AC29" i="5" s="1"/>
  <c r="AF81" i="4"/>
  <c r="AB29" i="5" s="1"/>
  <c r="AE81" i="4"/>
  <c r="AA29" i="5" s="1"/>
  <c r="Z81" i="4"/>
  <c r="V29" i="5" s="1"/>
  <c r="Y81" i="4"/>
  <c r="U29" i="5" s="1"/>
  <c r="X81" i="4"/>
  <c r="T29" i="5" s="1"/>
  <c r="W81" i="4"/>
  <c r="S29" i="5" s="1"/>
  <c r="V81" i="4"/>
  <c r="R29" i="5" s="1"/>
  <c r="U81" i="4"/>
  <c r="Q29" i="5" s="1"/>
  <c r="T81" i="4"/>
  <c r="P29" i="5" s="1"/>
  <c r="S81" i="4"/>
  <c r="O29" i="5" s="1"/>
  <c r="R81" i="4"/>
  <c r="N29" i="5" s="1"/>
  <c r="Q81" i="4"/>
  <c r="M29" i="5" s="1"/>
  <c r="P81" i="4"/>
  <c r="L29" i="5" s="1"/>
  <c r="O81" i="4"/>
  <c r="K29" i="5" s="1"/>
  <c r="N81" i="4"/>
  <c r="J29" i="5" s="1"/>
  <c r="M81" i="4"/>
  <c r="I29" i="5" s="1"/>
  <c r="L81" i="4"/>
  <c r="H29" i="5" s="1"/>
  <c r="K81" i="4"/>
  <c r="G29" i="5" s="1"/>
  <c r="J81" i="4"/>
  <c r="F29" i="5" s="1"/>
  <c r="I81" i="4"/>
  <c r="E29" i="5" s="1"/>
  <c r="H81" i="4"/>
  <c r="F80" i="4"/>
  <c r="AB81" i="4" s="1"/>
  <c r="X29" i="5" s="1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K77" i="4"/>
  <c r="P77" i="4"/>
  <c r="N77" i="4"/>
  <c r="F75" i="4"/>
  <c r="F74" i="4"/>
  <c r="C73" i="4"/>
  <c r="F73" i="4" s="1"/>
  <c r="F72" i="4"/>
  <c r="F71" i="4"/>
  <c r="F70" i="4"/>
  <c r="F69" i="4"/>
  <c r="F68" i="4"/>
  <c r="F66" i="4"/>
  <c r="F65" i="4"/>
  <c r="F64" i="4"/>
  <c r="F62" i="4"/>
  <c r="F60" i="4"/>
  <c r="F59" i="4"/>
  <c r="F58" i="4"/>
  <c r="I58" i="4" s="1"/>
  <c r="G58" i="4" s="1"/>
  <c r="F57" i="4"/>
  <c r="H77" i="4" s="1"/>
  <c r="I54" i="4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V54" i="4" s="1"/>
  <c r="AW54" i="4" s="1"/>
  <c r="AX54" i="4" s="1"/>
  <c r="AY54" i="4" s="1"/>
  <c r="AZ54" i="4" s="1"/>
  <c r="BA54" i="4" s="1"/>
  <c r="BB54" i="4" s="1"/>
  <c r="BC54" i="4" s="1"/>
  <c r="BD54" i="4" s="1"/>
  <c r="BE54" i="4" s="1"/>
  <c r="BF54" i="4" s="1"/>
  <c r="BG54" i="4" s="1"/>
  <c r="BH54" i="4" s="1"/>
  <c r="BI54" i="4" s="1"/>
  <c r="BJ54" i="4" s="1"/>
  <c r="BK54" i="4" s="1"/>
  <c r="BL54" i="4" s="1"/>
  <c r="BM54" i="4" s="1"/>
  <c r="BN54" i="4" s="1"/>
  <c r="BO54" i="4" s="1"/>
  <c r="BP54" i="4" s="1"/>
  <c r="BQ54" i="4" s="1"/>
  <c r="BR54" i="4" s="1"/>
  <c r="BS54" i="4" s="1"/>
  <c r="BT54" i="4" s="1"/>
  <c r="BU54" i="4" s="1"/>
  <c r="BV54" i="4" s="1"/>
  <c r="BW54" i="4" s="1"/>
  <c r="BX54" i="4" s="1"/>
  <c r="BY54" i="4" s="1"/>
  <c r="BZ54" i="4" s="1"/>
  <c r="CA54" i="4" s="1"/>
  <c r="CB54" i="4" s="1"/>
  <c r="CC54" i="4" s="1"/>
  <c r="CD54" i="4" s="1"/>
  <c r="CE54" i="4" s="1"/>
  <c r="CF54" i="4" s="1"/>
  <c r="CG54" i="4" s="1"/>
  <c r="CH54" i="4" s="1"/>
  <c r="CI54" i="4" s="1"/>
  <c r="CJ54" i="4" s="1"/>
  <c r="CK54" i="4" s="1"/>
  <c r="CL54" i="4" s="1"/>
  <c r="CM54" i="4" s="1"/>
  <c r="CN54" i="4" s="1"/>
  <c r="CO54" i="4" s="1"/>
  <c r="CP54" i="4" s="1"/>
  <c r="CQ54" i="4" s="1"/>
  <c r="CR54" i="4" s="1"/>
  <c r="CS54" i="4" s="1"/>
  <c r="CT54" i="4" s="1"/>
  <c r="CU54" i="4" s="1"/>
  <c r="CV54" i="4" s="1"/>
  <c r="CW54" i="4" s="1"/>
  <c r="CX54" i="4" s="1"/>
  <c r="CY54" i="4" s="1"/>
  <c r="CZ54" i="4" s="1"/>
  <c r="DA54" i="4" s="1"/>
  <c r="DB54" i="4" s="1"/>
  <c r="DC54" i="4" s="1"/>
  <c r="DD54" i="4" s="1"/>
  <c r="DE54" i="4" s="1"/>
  <c r="DF54" i="4" s="1"/>
  <c r="DG54" i="4" s="1"/>
  <c r="DH54" i="4" s="1"/>
  <c r="DI54" i="4" s="1"/>
  <c r="DJ54" i="4" s="1"/>
  <c r="DK54" i="4" s="1"/>
  <c r="DL54" i="4" s="1"/>
  <c r="DM54" i="4" s="1"/>
  <c r="DN54" i="4" s="1"/>
  <c r="DO54" i="4" s="1"/>
  <c r="DP54" i="4" s="1"/>
  <c r="DQ54" i="4" s="1"/>
  <c r="DR54" i="4" s="1"/>
  <c r="DS54" i="4" s="1"/>
  <c r="DT54" i="4" s="1"/>
  <c r="DU54" i="4" s="1"/>
  <c r="DV54" i="4" s="1"/>
  <c r="DW54" i="4" s="1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F49" i="4"/>
  <c r="E48" i="4"/>
  <c r="F48" i="4" s="1"/>
  <c r="K48" i="4" s="1"/>
  <c r="F47" i="4"/>
  <c r="J47" i="4" s="1"/>
  <c r="F46" i="4"/>
  <c r="F45" i="4"/>
  <c r="I43" i="4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L43" i="4" s="1"/>
  <c r="BM43" i="4" s="1"/>
  <c r="BN43" i="4" s="1"/>
  <c r="BO43" i="4" s="1"/>
  <c r="BP43" i="4" s="1"/>
  <c r="BQ43" i="4" s="1"/>
  <c r="BR43" i="4" s="1"/>
  <c r="BS43" i="4" s="1"/>
  <c r="BT43" i="4" s="1"/>
  <c r="BU43" i="4" s="1"/>
  <c r="BV43" i="4" s="1"/>
  <c r="BW43" i="4" s="1"/>
  <c r="BX43" i="4" s="1"/>
  <c r="BY43" i="4" s="1"/>
  <c r="BZ43" i="4" s="1"/>
  <c r="CA43" i="4" s="1"/>
  <c r="CB43" i="4" s="1"/>
  <c r="CC43" i="4" s="1"/>
  <c r="CD43" i="4" s="1"/>
  <c r="CE43" i="4" s="1"/>
  <c r="CF43" i="4" s="1"/>
  <c r="CG43" i="4" s="1"/>
  <c r="CH43" i="4" s="1"/>
  <c r="CI43" i="4" s="1"/>
  <c r="CJ43" i="4" s="1"/>
  <c r="CK43" i="4" s="1"/>
  <c r="CL43" i="4" s="1"/>
  <c r="CM43" i="4" s="1"/>
  <c r="CN43" i="4" s="1"/>
  <c r="CO43" i="4" s="1"/>
  <c r="CP43" i="4" s="1"/>
  <c r="CQ43" i="4" s="1"/>
  <c r="CR43" i="4" s="1"/>
  <c r="CS43" i="4" s="1"/>
  <c r="CT43" i="4" s="1"/>
  <c r="CU43" i="4" s="1"/>
  <c r="CV43" i="4" s="1"/>
  <c r="CW43" i="4" s="1"/>
  <c r="CX43" i="4" s="1"/>
  <c r="CY43" i="4" s="1"/>
  <c r="CZ43" i="4" s="1"/>
  <c r="DA43" i="4" s="1"/>
  <c r="DB43" i="4" s="1"/>
  <c r="DC43" i="4" s="1"/>
  <c r="DD43" i="4" s="1"/>
  <c r="DE43" i="4" s="1"/>
  <c r="DF43" i="4" s="1"/>
  <c r="DG43" i="4" s="1"/>
  <c r="DH43" i="4" s="1"/>
  <c r="DI43" i="4" s="1"/>
  <c r="DJ43" i="4" s="1"/>
  <c r="DK43" i="4" s="1"/>
  <c r="DL43" i="4" s="1"/>
  <c r="DM43" i="4" s="1"/>
  <c r="DN43" i="4" s="1"/>
  <c r="DO43" i="4" s="1"/>
  <c r="DP43" i="4" s="1"/>
  <c r="DQ43" i="4" s="1"/>
  <c r="DR43" i="4" s="1"/>
  <c r="DS43" i="4" s="1"/>
  <c r="DT43" i="4" s="1"/>
  <c r="DU43" i="4" s="1"/>
  <c r="DV43" i="4" s="1"/>
  <c r="DW43" i="4" s="1"/>
  <c r="BC38" i="4"/>
  <c r="AY25" i="5" s="1"/>
  <c r="BB38" i="4"/>
  <c r="AX25" i="5" s="1"/>
  <c r="BA38" i="4"/>
  <c r="AW25" i="5" s="1"/>
  <c r="AZ38" i="4"/>
  <c r="AV25" i="5" s="1"/>
  <c r="AY38" i="4"/>
  <c r="AU25" i="5" s="1"/>
  <c r="AX38" i="4"/>
  <c r="AT25" i="5" s="1"/>
  <c r="AW38" i="4"/>
  <c r="AS25" i="5" s="1"/>
  <c r="AV38" i="4"/>
  <c r="AR25" i="5" s="1"/>
  <c r="AU38" i="4"/>
  <c r="AQ25" i="5" s="1"/>
  <c r="AT38" i="4"/>
  <c r="AP25" i="5" s="1"/>
  <c r="AS38" i="4"/>
  <c r="AO25" i="5" s="1"/>
  <c r="AR38" i="4"/>
  <c r="AN25" i="5" s="1"/>
  <c r="AQ38" i="4"/>
  <c r="AM25" i="5" s="1"/>
  <c r="AP38" i="4"/>
  <c r="AL25" i="5" s="1"/>
  <c r="AO38" i="4"/>
  <c r="AK25" i="5" s="1"/>
  <c r="AN38" i="4"/>
  <c r="AJ25" i="5" s="1"/>
  <c r="AM38" i="4"/>
  <c r="AI25" i="5" s="1"/>
  <c r="AL38" i="4"/>
  <c r="AH25" i="5" s="1"/>
  <c r="AK38" i="4"/>
  <c r="AG25" i="5" s="1"/>
  <c r="AJ38" i="4"/>
  <c r="AF25" i="5" s="1"/>
  <c r="AI38" i="4"/>
  <c r="AE25" i="5" s="1"/>
  <c r="AH38" i="4"/>
  <c r="AD25" i="5" s="1"/>
  <c r="AG38" i="4"/>
  <c r="AC25" i="5" s="1"/>
  <c r="AF38" i="4"/>
  <c r="AB25" i="5" s="1"/>
  <c r="AE38" i="4"/>
  <c r="AA25" i="5" s="1"/>
  <c r="AD38" i="4"/>
  <c r="Z25" i="5" s="1"/>
  <c r="AC38" i="4"/>
  <c r="Y25" i="5" s="1"/>
  <c r="AB38" i="4"/>
  <c r="X25" i="5" s="1"/>
  <c r="AA38" i="4"/>
  <c r="W25" i="5" s="1"/>
  <c r="Z38" i="4"/>
  <c r="V25" i="5" s="1"/>
  <c r="Y38" i="4"/>
  <c r="U25" i="5" s="1"/>
  <c r="X38" i="4"/>
  <c r="T25" i="5" s="1"/>
  <c r="W38" i="4"/>
  <c r="S25" i="5" s="1"/>
  <c r="V38" i="4"/>
  <c r="R25" i="5" s="1"/>
  <c r="U38" i="4"/>
  <c r="Q25" i="5" s="1"/>
  <c r="T38" i="4"/>
  <c r="P25" i="5" s="1"/>
  <c r="S38" i="4"/>
  <c r="O25" i="5" s="1"/>
  <c r="R38" i="4"/>
  <c r="N25" i="5" s="1"/>
  <c r="Q38" i="4"/>
  <c r="M25" i="5" s="1"/>
  <c r="P38" i="4"/>
  <c r="L25" i="5" s="1"/>
  <c r="O38" i="4"/>
  <c r="K25" i="5" s="1"/>
  <c r="N38" i="4"/>
  <c r="J25" i="5" s="1"/>
  <c r="M38" i="4"/>
  <c r="I25" i="5" s="1"/>
  <c r="L38" i="4"/>
  <c r="H25" i="5" s="1"/>
  <c r="K38" i="4"/>
  <c r="G25" i="5" s="1"/>
  <c r="J38" i="4"/>
  <c r="F25" i="5" s="1"/>
  <c r="I38" i="4"/>
  <c r="E25" i="5" s="1"/>
  <c r="H38" i="4"/>
  <c r="F37" i="4"/>
  <c r="F35" i="4"/>
  <c r="BC33" i="4"/>
  <c r="AY24" i="5" s="1"/>
  <c r="BB33" i="4"/>
  <c r="AX24" i="5" s="1"/>
  <c r="BA33" i="4"/>
  <c r="AW24" i="5" s="1"/>
  <c r="AZ33" i="4"/>
  <c r="AV24" i="5" s="1"/>
  <c r="AY33" i="4"/>
  <c r="AU24" i="5" s="1"/>
  <c r="AX33" i="4"/>
  <c r="AT24" i="5" s="1"/>
  <c r="AW33" i="4"/>
  <c r="AS24" i="5" s="1"/>
  <c r="AV33" i="4"/>
  <c r="AR24" i="5" s="1"/>
  <c r="AU33" i="4"/>
  <c r="AQ24" i="5" s="1"/>
  <c r="AT33" i="4"/>
  <c r="AP24" i="5" s="1"/>
  <c r="AS33" i="4"/>
  <c r="AO24" i="5" s="1"/>
  <c r="AR33" i="4"/>
  <c r="AN24" i="5" s="1"/>
  <c r="AQ33" i="4"/>
  <c r="AM24" i="5" s="1"/>
  <c r="AP33" i="4"/>
  <c r="AL24" i="5" s="1"/>
  <c r="AO33" i="4"/>
  <c r="AK24" i="5" s="1"/>
  <c r="AN33" i="4"/>
  <c r="AJ24" i="5" s="1"/>
  <c r="AM33" i="4"/>
  <c r="AI24" i="5" s="1"/>
  <c r="AL33" i="4"/>
  <c r="AH24" i="5" s="1"/>
  <c r="AK33" i="4"/>
  <c r="AG24" i="5" s="1"/>
  <c r="AJ33" i="4"/>
  <c r="AF24" i="5" s="1"/>
  <c r="AI33" i="4"/>
  <c r="AE24" i="5" s="1"/>
  <c r="AH33" i="4"/>
  <c r="AD24" i="5" s="1"/>
  <c r="AG33" i="4"/>
  <c r="AC24" i="5" s="1"/>
  <c r="AF33" i="4"/>
  <c r="AB24" i="5" s="1"/>
  <c r="AE33" i="4"/>
  <c r="AA24" i="5" s="1"/>
  <c r="AD33" i="4"/>
  <c r="Z24" i="5" s="1"/>
  <c r="AC33" i="4"/>
  <c r="Y24" i="5" s="1"/>
  <c r="AB33" i="4"/>
  <c r="X24" i="5" s="1"/>
  <c r="AA33" i="4"/>
  <c r="W24" i="5" s="1"/>
  <c r="Z33" i="4"/>
  <c r="V24" i="5" s="1"/>
  <c r="Y33" i="4"/>
  <c r="U24" i="5" s="1"/>
  <c r="X33" i="4"/>
  <c r="T24" i="5" s="1"/>
  <c r="W33" i="4"/>
  <c r="S24" i="5" s="1"/>
  <c r="V33" i="4"/>
  <c r="R24" i="5" s="1"/>
  <c r="U33" i="4"/>
  <c r="Q24" i="5" s="1"/>
  <c r="T33" i="4"/>
  <c r="P24" i="5" s="1"/>
  <c r="S33" i="4"/>
  <c r="O24" i="5" s="1"/>
  <c r="R33" i="4"/>
  <c r="N24" i="5" s="1"/>
  <c r="Q33" i="4"/>
  <c r="M24" i="5" s="1"/>
  <c r="P33" i="4"/>
  <c r="L24" i="5" s="1"/>
  <c r="O33" i="4"/>
  <c r="K24" i="5" s="1"/>
  <c r="N33" i="4"/>
  <c r="J24" i="5" s="1"/>
  <c r="M33" i="4"/>
  <c r="I24" i="5" s="1"/>
  <c r="L33" i="4"/>
  <c r="H24" i="5" s="1"/>
  <c r="K33" i="4"/>
  <c r="G24" i="5" s="1"/>
  <c r="J33" i="4"/>
  <c r="F24" i="5" s="1"/>
  <c r="I33" i="4"/>
  <c r="E24" i="5" s="1"/>
  <c r="F32" i="4"/>
  <c r="H32" i="4" s="1"/>
  <c r="G32" i="4" s="1"/>
  <c r="F31" i="4"/>
  <c r="BC29" i="4"/>
  <c r="AY23" i="5" s="1"/>
  <c r="BB29" i="4"/>
  <c r="AX23" i="5" s="1"/>
  <c r="BA29" i="4"/>
  <c r="AW23" i="5" s="1"/>
  <c r="AZ29" i="4"/>
  <c r="AV23" i="5" s="1"/>
  <c r="AY29" i="4"/>
  <c r="AU23" i="5" s="1"/>
  <c r="AX29" i="4"/>
  <c r="AT23" i="5" s="1"/>
  <c r="AW29" i="4"/>
  <c r="AS23" i="5" s="1"/>
  <c r="AV29" i="4"/>
  <c r="AR23" i="5" s="1"/>
  <c r="AU29" i="4"/>
  <c r="AQ23" i="5" s="1"/>
  <c r="AT29" i="4"/>
  <c r="AP23" i="5" s="1"/>
  <c r="AS29" i="4"/>
  <c r="AO23" i="5" s="1"/>
  <c r="AR29" i="4"/>
  <c r="AN23" i="5" s="1"/>
  <c r="AQ29" i="4"/>
  <c r="AM23" i="5" s="1"/>
  <c r="AP29" i="4"/>
  <c r="AL23" i="5" s="1"/>
  <c r="AO29" i="4"/>
  <c r="AK23" i="5" s="1"/>
  <c r="AN29" i="4"/>
  <c r="AJ23" i="5" s="1"/>
  <c r="AM29" i="4"/>
  <c r="AI23" i="5" s="1"/>
  <c r="AL29" i="4"/>
  <c r="AH23" i="5" s="1"/>
  <c r="AK29" i="4"/>
  <c r="AG23" i="5" s="1"/>
  <c r="AJ29" i="4"/>
  <c r="AF23" i="5" s="1"/>
  <c r="AI29" i="4"/>
  <c r="AE23" i="5" s="1"/>
  <c r="AH29" i="4"/>
  <c r="AD23" i="5" s="1"/>
  <c r="AG29" i="4"/>
  <c r="AC23" i="5" s="1"/>
  <c r="AF29" i="4"/>
  <c r="AB23" i="5" s="1"/>
  <c r="AE29" i="4"/>
  <c r="AA23" i="5" s="1"/>
  <c r="AD29" i="4"/>
  <c r="Z23" i="5" s="1"/>
  <c r="AC29" i="4"/>
  <c r="Y23" i="5" s="1"/>
  <c r="AB29" i="4"/>
  <c r="X23" i="5" s="1"/>
  <c r="AA29" i="4"/>
  <c r="W23" i="5" s="1"/>
  <c r="Z29" i="4"/>
  <c r="V23" i="5" s="1"/>
  <c r="Y29" i="4"/>
  <c r="U23" i="5" s="1"/>
  <c r="X29" i="4"/>
  <c r="T23" i="5" s="1"/>
  <c r="W29" i="4"/>
  <c r="S23" i="5" s="1"/>
  <c r="V29" i="4"/>
  <c r="R23" i="5" s="1"/>
  <c r="U29" i="4"/>
  <c r="Q23" i="5" s="1"/>
  <c r="T29" i="4"/>
  <c r="P23" i="5" s="1"/>
  <c r="S29" i="4"/>
  <c r="O23" i="5" s="1"/>
  <c r="R29" i="4"/>
  <c r="N23" i="5" s="1"/>
  <c r="Q29" i="4"/>
  <c r="M23" i="5" s="1"/>
  <c r="P29" i="4"/>
  <c r="L23" i="5" s="1"/>
  <c r="O29" i="4"/>
  <c r="K23" i="5" s="1"/>
  <c r="N29" i="4"/>
  <c r="J23" i="5" s="1"/>
  <c r="M29" i="4"/>
  <c r="I23" i="5" s="1"/>
  <c r="L29" i="4"/>
  <c r="H23" i="5" s="1"/>
  <c r="K29" i="4"/>
  <c r="G23" i="5" s="1"/>
  <c r="J29" i="4"/>
  <c r="F23" i="5" s="1"/>
  <c r="I29" i="4"/>
  <c r="E23" i="5" s="1"/>
  <c r="F28" i="4"/>
  <c r="F27" i="4"/>
  <c r="F26" i="4"/>
  <c r="F25" i="4"/>
  <c r="F24" i="4"/>
  <c r="F23" i="4"/>
  <c r="H23" i="4" s="1"/>
  <c r="G23" i="4" s="1"/>
  <c r="F22" i="4"/>
  <c r="H22" i="4" s="1"/>
  <c r="G22" i="4" s="1"/>
  <c r="DV20" i="4"/>
  <c r="DU20" i="4"/>
  <c r="DS20" i="4"/>
  <c r="DR20" i="4"/>
  <c r="DP20" i="4"/>
  <c r="DO20" i="4"/>
  <c r="DN20" i="4"/>
  <c r="DM20" i="4"/>
  <c r="DL20" i="4"/>
  <c r="DJ20" i="4"/>
  <c r="DI20" i="4"/>
  <c r="DH20" i="4"/>
  <c r="DG20" i="4"/>
  <c r="DF20" i="4"/>
  <c r="DD20" i="4"/>
  <c r="DC20" i="4"/>
  <c r="DB20" i="4"/>
  <c r="DA20" i="4"/>
  <c r="CZ20" i="4"/>
  <c r="CX20" i="4"/>
  <c r="CW20" i="4"/>
  <c r="CV20" i="4"/>
  <c r="CU20" i="4"/>
  <c r="CT20" i="4"/>
  <c r="CR20" i="4"/>
  <c r="CQ20" i="4"/>
  <c r="CP20" i="4"/>
  <c r="CO20" i="4"/>
  <c r="CK22" i="5" s="1"/>
  <c r="CN20" i="4"/>
  <c r="CJ22" i="5" s="1"/>
  <c r="CL20" i="4"/>
  <c r="CH22" i="5" s="1"/>
  <c r="CK20" i="4"/>
  <c r="CJ20" i="4"/>
  <c r="CF22" i="5" s="1"/>
  <c r="CI20" i="4"/>
  <c r="CE22" i="5" s="1"/>
  <c r="CH20" i="4"/>
  <c r="CD22" i="5" s="1"/>
  <c r="CF20" i="4"/>
  <c r="CB22" i="5" s="1"/>
  <c r="CE20" i="4"/>
  <c r="CA22" i="5" s="1"/>
  <c r="CD20" i="4"/>
  <c r="CC20" i="4"/>
  <c r="BY22" i="5" s="1"/>
  <c r="CB20" i="4"/>
  <c r="BX22" i="5" s="1"/>
  <c r="BY20" i="4"/>
  <c r="BU22" i="5" s="1"/>
  <c r="BX20" i="4"/>
  <c r="BT22" i="5" s="1"/>
  <c r="BW20" i="4"/>
  <c r="BV20" i="4"/>
  <c r="BR22" i="5" s="1"/>
  <c r="BT20" i="4"/>
  <c r="BP22" i="5" s="1"/>
  <c r="BS20" i="4"/>
  <c r="BO22" i="5" s="1"/>
  <c r="BR20" i="4"/>
  <c r="BN22" i="5" s="1"/>
  <c r="BQ20" i="4"/>
  <c r="BM22" i="5" s="1"/>
  <c r="BP20" i="4"/>
  <c r="BN20" i="4"/>
  <c r="BJ22" i="5" s="1"/>
  <c r="BM20" i="4"/>
  <c r="BI22" i="5" s="1"/>
  <c r="BL20" i="4"/>
  <c r="BH22" i="5" s="1"/>
  <c r="BK20" i="4"/>
  <c r="BG22" i="5" s="1"/>
  <c r="BJ20" i="4"/>
  <c r="BF22" i="5" s="1"/>
  <c r="BH20" i="4"/>
  <c r="BD22" i="5" s="1"/>
  <c r="BG20" i="4"/>
  <c r="BC22" i="5" s="1"/>
  <c r="BF20" i="4"/>
  <c r="BB22" i="5" s="1"/>
  <c r="BE20" i="4"/>
  <c r="BA22" i="5" s="1"/>
  <c r="BD20" i="4"/>
  <c r="AZ22" i="5" s="1"/>
  <c r="BB20" i="4"/>
  <c r="BA20" i="4"/>
  <c r="AZ20" i="4"/>
  <c r="AY20" i="4"/>
  <c r="AX20" i="4"/>
  <c r="AV20" i="4"/>
  <c r="AU20" i="4"/>
  <c r="AT20" i="4"/>
  <c r="AS20" i="4"/>
  <c r="AR20" i="4"/>
  <c r="AP20" i="4"/>
  <c r="AO20" i="4"/>
  <c r="AN20" i="4"/>
  <c r="AM20" i="4"/>
  <c r="AL20" i="4"/>
  <c r="AJ20" i="4"/>
  <c r="AI20" i="4"/>
  <c r="AH20" i="4"/>
  <c r="AG20" i="4"/>
  <c r="AF20" i="4"/>
  <c r="AD20" i="4"/>
  <c r="AC20" i="4"/>
  <c r="AB20" i="4"/>
  <c r="AA20" i="4"/>
  <c r="Z20" i="4"/>
  <c r="X20" i="4"/>
  <c r="W20" i="4"/>
  <c r="V20" i="4"/>
  <c r="U20" i="4"/>
  <c r="T20" i="4"/>
  <c r="R20" i="4"/>
  <c r="Q20" i="4"/>
  <c r="P20" i="4"/>
  <c r="O20" i="4"/>
  <c r="N20" i="4"/>
  <c r="L20" i="4"/>
  <c r="K20" i="4"/>
  <c r="J20" i="4"/>
  <c r="F22" i="5" s="1"/>
  <c r="I20" i="4"/>
  <c r="E22" i="5" s="1"/>
  <c r="F19" i="4"/>
  <c r="BZ20" i="4"/>
  <c r="BV22" i="5" s="1"/>
  <c r="F18" i="4"/>
  <c r="I15" i="4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I17" i="5"/>
  <c r="H17" i="5"/>
  <c r="G17" i="5"/>
  <c r="F17" i="5"/>
  <c r="D17" i="5"/>
  <c r="DY16" i="5"/>
  <c r="DX16" i="5"/>
  <c r="DW16" i="5"/>
  <c r="DT16" i="5"/>
  <c r="DS16" i="5"/>
  <c r="DP16" i="5"/>
  <c r="DO16" i="5"/>
  <c r="DL16" i="5"/>
  <c r="DK16" i="5"/>
  <c r="DI16" i="5"/>
  <c r="DH16" i="5"/>
  <c r="DG16" i="5"/>
  <c r="DD16" i="5"/>
  <c r="DC16" i="5"/>
  <c r="CZ16" i="5"/>
  <c r="CY16" i="5"/>
  <c r="CV16" i="5"/>
  <c r="CU16" i="5"/>
  <c r="CS16" i="5"/>
  <c r="CR16" i="5"/>
  <c r="CQ16" i="5"/>
  <c r="CN16" i="5"/>
  <c r="CM16" i="5"/>
  <c r="CJ16" i="5"/>
  <c r="CI16" i="5"/>
  <c r="CF16" i="5"/>
  <c r="CC16" i="5"/>
  <c r="CB16" i="5"/>
  <c r="BX16" i="5"/>
  <c r="BT16" i="5"/>
  <c r="BS16" i="5"/>
  <c r="BP16" i="5"/>
  <c r="BM16" i="5"/>
  <c r="BL16" i="5"/>
  <c r="BH16" i="5"/>
  <c r="BD16" i="5"/>
  <c r="BC16" i="5"/>
  <c r="AZ16" i="5"/>
  <c r="AW16" i="5"/>
  <c r="AV16" i="5"/>
  <c r="AR16" i="5"/>
  <c r="AN16" i="5"/>
  <c r="AM16" i="5"/>
  <c r="AJ16" i="5"/>
  <c r="AG16" i="5"/>
  <c r="AF16" i="5"/>
  <c r="AB16" i="5"/>
  <c r="X16" i="5"/>
  <c r="W16" i="5"/>
  <c r="T16" i="5"/>
  <c r="F36" i="3"/>
  <c r="F34" i="3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F32" i="3"/>
  <c r="F30" i="3"/>
  <c r="F28" i="3"/>
  <c r="F26" i="3"/>
  <c r="F24" i="3"/>
  <c r="E17" i="5"/>
  <c r="F22" i="3"/>
  <c r="P23" i="3" s="1"/>
  <c r="F20" i="3"/>
  <c r="R18" i="3"/>
  <c r="F18" i="3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F16" i="3"/>
  <c r="Q17" i="3" s="1"/>
  <c r="F14" i="3"/>
  <c r="O15" i="3" s="1"/>
  <c r="O48" i="3" s="1"/>
  <c r="F12" i="3"/>
  <c r="J9" i="3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D18" i="1"/>
  <c r="D17" i="1"/>
  <c r="G18" i="4"/>
  <c r="U141" i="4" l="1"/>
  <c r="T141" i="4"/>
  <c r="S141" i="4"/>
  <c r="R141" i="4"/>
  <c r="V145" i="4"/>
  <c r="U145" i="4"/>
  <c r="T145" i="4"/>
  <c r="S145" i="4"/>
  <c r="X149" i="4"/>
  <c r="W149" i="4"/>
  <c r="V149" i="4"/>
  <c r="U149" i="4"/>
  <c r="U142" i="4"/>
  <c r="T142" i="4"/>
  <c r="S142" i="4"/>
  <c r="R142" i="4"/>
  <c r="W146" i="4"/>
  <c r="V146" i="4"/>
  <c r="U146" i="4"/>
  <c r="T146" i="4"/>
  <c r="X150" i="4"/>
  <c r="W150" i="4"/>
  <c r="V150" i="4"/>
  <c r="U150" i="4"/>
  <c r="V143" i="4"/>
  <c r="U143" i="4"/>
  <c r="T143" i="4"/>
  <c r="S143" i="4"/>
  <c r="W147" i="4"/>
  <c r="V147" i="4"/>
  <c r="U147" i="4"/>
  <c r="T147" i="4"/>
  <c r="X151" i="4"/>
  <c r="W151" i="4"/>
  <c r="V151" i="4"/>
  <c r="U151" i="4"/>
  <c r="Q140" i="4"/>
  <c r="P140" i="4"/>
  <c r="O140" i="4"/>
  <c r="O157" i="4" s="1"/>
  <c r="N140" i="4"/>
  <c r="N157" i="4" s="1"/>
  <c r="V144" i="4"/>
  <c r="U144" i="4"/>
  <c r="T144" i="4"/>
  <c r="S144" i="4"/>
  <c r="W148" i="4"/>
  <c r="V148" i="4"/>
  <c r="U148" i="4"/>
  <c r="T148" i="4"/>
  <c r="Y152" i="4"/>
  <c r="X152" i="4"/>
  <c r="W152" i="4"/>
  <c r="V152" i="4"/>
  <c r="Z157" i="4"/>
  <c r="V38" i="5" s="1"/>
  <c r="AZ43" i="5"/>
  <c r="F170" i="4"/>
  <c r="CV39" i="4"/>
  <c r="CR22" i="5"/>
  <c r="DA39" i="4"/>
  <c r="CW22" i="5"/>
  <c r="DF39" i="4"/>
  <c r="DB22" i="5"/>
  <c r="DJ39" i="4"/>
  <c r="DF22" i="5"/>
  <c r="DO39" i="4"/>
  <c r="DK22" i="5"/>
  <c r="DW22" i="5" s="1"/>
  <c r="DW43" i="5" s="1"/>
  <c r="DT39" i="4"/>
  <c r="DP22" i="5"/>
  <c r="EB22" i="5" s="1"/>
  <c r="EB43" i="5" s="1"/>
  <c r="F157" i="4"/>
  <c r="I21" i="1" s="1"/>
  <c r="CP39" i="4"/>
  <c r="CL22" i="5"/>
  <c r="CZ39" i="4"/>
  <c r="CV22" i="5"/>
  <c r="CV43" i="5" s="1"/>
  <c r="DI39" i="4"/>
  <c r="DE22" i="5"/>
  <c r="CD39" i="4"/>
  <c r="BZ22" i="5"/>
  <c r="CR39" i="4"/>
  <c r="CN22" i="5"/>
  <c r="CW39" i="4"/>
  <c r="CS22" i="5"/>
  <c r="DB39" i="4"/>
  <c r="CX22" i="5"/>
  <c r="DG39" i="4"/>
  <c r="DC22" i="5"/>
  <c r="DL39" i="4"/>
  <c r="DH22" i="5"/>
  <c r="DT22" i="5" s="1"/>
  <c r="DT43" i="5" s="1"/>
  <c r="DP39" i="4"/>
  <c r="DL22" i="5"/>
  <c r="DX22" i="5" s="1"/>
  <c r="DX43" i="5" s="1"/>
  <c r="DU39" i="4"/>
  <c r="DQ22" i="5"/>
  <c r="EC22" i="5" s="1"/>
  <c r="EC43" i="5" s="1"/>
  <c r="CK39" i="4"/>
  <c r="CG22" i="5"/>
  <c r="CG43" i="5" s="1"/>
  <c r="CU39" i="4"/>
  <c r="CQ22" i="5"/>
  <c r="DD39" i="4"/>
  <c r="CZ22" i="5"/>
  <c r="DN39" i="4"/>
  <c r="DJ22" i="5"/>
  <c r="DV22" i="5" s="1"/>
  <c r="DV43" i="5" s="1"/>
  <c r="DS39" i="4"/>
  <c r="DO22" i="5"/>
  <c r="EA22" i="5" s="1"/>
  <c r="EA43" i="5" s="1"/>
  <c r="BW39" i="4"/>
  <c r="BS22" i="5"/>
  <c r="BS43" i="5" s="1"/>
  <c r="CQ39" i="4"/>
  <c r="CM22" i="5"/>
  <c r="CM43" i="5" s="1"/>
  <c r="BP39" i="4"/>
  <c r="BL22" i="5"/>
  <c r="BL43" i="5" s="1"/>
  <c r="CT39" i="4"/>
  <c r="CP22" i="5"/>
  <c r="CP43" i="5" s="1"/>
  <c r="CX39" i="4"/>
  <c r="CT22" i="5"/>
  <c r="CT43" i="5" s="1"/>
  <c r="DC39" i="4"/>
  <c r="CY22" i="5"/>
  <c r="CY43" i="5" s="1"/>
  <c r="DH39" i="4"/>
  <c r="DD22" i="5"/>
  <c r="DM39" i="4"/>
  <c r="DI22" i="5"/>
  <c r="DU22" i="5" s="1"/>
  <c r="DU43" i="5" s="1"/>
  <c r="DR39" i="4"/>
  <c r="DN22" i="5"/>
  <c r="DZ22" i="5" s="1"/>
  <c r="DZ43" i="5" s="1"/>
  <c r="DV39" i="4"/>
  <c r="DR22" i="5"/>
  <c r="ED22" i="5" s="1"/>
  <c r="ED43" i="5" s="1"/>
  <c r="H20" i="4"/>
  <c r="D22" i="5" s="1"/>
  <c r="I39" i="4"/>
  <c r="N22" i="5"/>
  <c r="R39" i="4"/>
  <c r="X22" i="5"/>
  <c r="AB39" i="4"/>
  <c r="AC22" i="5"/>
  <c r="AG39" i="4"/>
  <c r="AL22" i="5"/>
  <c r="AP39" i="4"/>
  <c r="AV22" i="5"/>
  <c r="AZ39" i="4"/>
  <c r="BB43" i="5"/>
  <c r="BE39" i="4"/>
  <c r="BK22" i="5"/>
  <c r="BK43" i="5" s="1"/>
  <c r="BN39" i="4"/>
  <c r="BS39" i="4"/>
  <c r="BU43" i="5"/>
  <c r="BX39" i="4"/>
  <c r="CF43" i="5"/>
  <c r="CI39" i="4"/>
  <c r="CK43" i="5"/>
  <c r="CN39" i="4"/>
  <c r="G28" i="5"/>
  <c r="AI28" i="5"/>
  <c r="AM92" i="4"/>
  <c r="AU28" i="5"/>
  <c r="AY92" i="4"/>
  <c r="I99" i="4"/>
  <c r="H107" i="4"/>
  <c r="D33" i="5" s="1"/>
  <c r="AC33" i="5"/>
  <c r="AG133" i="4"/>
  <c r="AK33" i="5"/>
  <c r="AO133" i="4"/>
  <c r="AW33" i="5"/>
  <c r="BA133" i="4"/>
  <c r="J39" i="4"/>
  <c r="K22" i="5"/>
  <c r="O39" i="4"/>
  <c r="T22" i="5"/>
  <c r="X39" i="4"/>
  <c r="AD22" i="5"/>
  <c r="AH39" i="4"/>
  <c r="AN22" i="5"/>
  <c r="AR39" i="4"/>
  <c r="AW22" i="5"/>
  <c r="BA39" i="4"/>
  <c r="BC43" i="5"/>
  <c r="BF39" i="4"/>
  <c r="BH43" i="5"/>
  <c r="BK39" i="4"/>
  <c r="BT39" i="4"/>
  <c r="BV43" i="5"/>
  <c r="BY39" i="4"/>
  <c r="CJ39" i="4"/>
  <c r="AB28" i="5"/>
  <c r="AJ28" i="5"/>
  <c r="AN92" i="4"/>
  <c r="AH33" i="5"/>
  <c r="AL133" i="4"/>
  <c r="AP33" i="5"/>
  <c r="AT133" i="4"/>
  <c r="AX33" i="5"/>
  <c r="BB133" i="4"/>
  <c r="D38" i="5"/>
  <c r="G22" i="5"/>
  <c r="K39" i="4"/>
  <c r="L22" i="5"/>
  <c r="P39" i="4"/>
  <c r="Q22" i="5"/>
  <c r="U39" i="4"/>
  <c r="V22" i="5"/>
  <c r="Z39" i="4"/>
  <c r="Z22" i="5"/>
  <c r="AD39" i="4"/>
  <c r="AE22" i="5"/>
  <c r="AI39" i="4"/>
  <c r="AJ22" i="5"/>
  <c r="AN39" i="4"/>
  <c r="AO22" i="5"/>
  <c r="AS39" i="4"/>
  <c r="AT22" i="5"/>
  <c r="AX39" i="4"/>
  <c r="AX22" i="5"/>
  <c r="BB39" i="4"/>
  <c r="BD43" i="5"/>
  <c r="BG39" i="4"/>
  <c r="BL39" i="4"/>
  <c r="BQ39" i="4"/>
  <c r="BV39" i="4"/>
  <c r="BY43" i="5"/>
  <c r="CB39" i="4"/>
  <c r="CF39" i="4"/>
  <c r="G47" i="4"/>
  <c r="J50" i="4"/>
  <c r="F26" i="5" s="1"/>
  <c r="D28" i="5"/>
  <c r="J28" i="5"/>
  <c r="AC28" i="5"/>
  <c r="AG92" i="4"/>
  <c r="AG28" i="5"/>
  <c r="AK92" i="4"/>
  <c r="AK28" i="5"/>
  <c r="AO92" i="4"/>
  <c r="AO28" i="5"/>
  <c r="AS92" i="4"/>
  <c r="AS28" i="5"/>
  <c r="AW92" i="4"/>
  <c r="AW28" i="5"/>
  <c r="BA92" i="4"/>
  <c r="D29" i="5"/>
  <c r="AE33" i="5"/>
  <c r="AI133" i="4"/>
  <c r="AI33" i="5"/>
  <c r="AM133" i="4"/>
  <c r="AM33" i="5"/>
  <c r="AQ133" i="4"/>
  <c r="AQ33" i="5"/>
  <c r="AU133" i="4"/>
  <c r="AU33" i="5"/>
  <c r="AY133" i="4"/>
  <c r="AY33" i="5"/>
  <c r="BC133" i="4"/>
  <c r="H118" i="4"/>
  <c r="D35" i="5" s="1"/>
  <c r="G125" i="4"/>
  <c r="I128" i="4"/>
  <c r="J22" i="5"/>
  <c r="N39" i="4"/>
  <c r="S22" i="5"/>
  <c r="W39" i="4"/>
  <c r="AH22" i="5"/>
  <c r="AL39" i="4"/>
  <c r="AQ22" i="5"/>
  <c r="AU39" i="4"/>
  <c r="BG43" i="5"/>
  <c r="BJ39" i="4"/>
  <c r="AE28" i="5"/>
  <c r="AI92" i="4"/>
  <c r="AM28" i="5"/>
  <c r="AQ92" i="4"/>
  <c r="AQ28" i="5"/>
  <c r="AU92" i="4"/>
  <c r="AY28" i="5"/>
  <c r="BC92" i="4"/>
  <c r="AG33" i="5"/>
  <c r="AK133" i="4"/>
  <c r="AO33" i="5"/>
  <c r="AS133" i="4"/>
  <c r="AS33" i="5"/>
  <c r="AW133" i="4"/>
  <c r="J109" i="4"/>
  <c r="K109" i="4" s="1"/>
  <c r="G123" i="4"/>
  <c r="J128" i="4"/>
  <c r="BW22" i="5"/>
  <c r="BW43" i="5" s="1"/>
  <c r="BZ39" i="4"/>
  <c r="P22" i="5"/>
  <c r="T39" i="4"/>
  <c r="Y22" i="5"/>
  <c r="AC39" i="4"/>
  <c r="AI22" i="5"/>
  <c r="AM39" i="4"/>
  <c r="AR22" i="5"/>
  <c r="AV39" i="4"/>
  <c r="CE39" i="4"/>
  <c r="CO39" i="4"/>
  <c r="AF28" i="5"/>
  <c r="AJ92" i="4"/>
  <c r="AN28" i="5"/>
  <c r="AR92" i="4"/>
  <c r="AR28" i="5"/>
  <c r="AV92" i="4"/>
  <c r="AV28" i="5"/>
  <c r="AZ92" i="4"/>
  <c r="AD33" i="5"/>
  <c r="AH133" i="4"/>
  <c r="AL33" i="5"/>
  <c r="AP133" i="4"/>
  <c r="AT33" i="5"/>
  <c r="AX133" i="4"/>
  <c r="F128" i="4"/>
  <c r="H22" i="5"/>
  <c r="L39" i="4"/>
  <c r="M22" i="5"/>
  <c r="Q39" i="4"/>
  <c r="R22" i="5"/>
  <c r="V39" i="4"/>
  <c r="W22" i="5"/>
  <c r="AA39" i="4"/>
  <c r="AB22" i="5"/>
  <c r="AF39" i="4"/>
  <c r="AF22" i="5"/>
  <c r="AJ39" i="4"/>
  <c r="AK22" i="5"/>
  <c r="AO39" i="4"/>
  <c r="AP22" i="5"/>
  <c r="AT39" i="4"/>
  <c r="AU22" i="5"/>
  <c r="AU43" i="5" s="1"/>
  <c r="AY39" i="4"/>
  <c r="BA43" i="5"/>
  <c r="BD39" i="4"/>
  <c r="BH39" i="4"/>
  <c r="BJ43" i="5"/>
  <c r="BM39" i="4"/>
  <c r="BR39" i="4"/>
  <c r="BZ43" i="5"/>
  <c r="CC39" i="4"/>
  <c r="CE43" i="5"/>
  <c r="CH39" i="4"/>
  <c r="CI22" i="5"/>
  <c r="CI43" i="5" s="1"/>
  <c r="CL39" i="4"/>
  <c r="D25" i="5"/>
  <c r="C25" i="5" s="1"/>
  <c r="G38" i="4"/>
  <c r="G48" i="4"/>
  <c r="K50" i="4"/>
  <c r="G26" i="5" s="1"/>
  <c r="L28" i="5"/>
  <c r="AD28" i="5"/>
  <c r="AH92" i="4"/>
  <c r="AH28" i="5"/>
  <c r="AL92" i="4"/>
  <c r="AL28" i="5"/>
  <c r="AP92" i="4"/>
  <c r="AP28" i="5"/>
  <c r="AT92" i="4"/>
  <c r="AT28" i="5"/>
  <c r="AX92" i="4"/>
  <c r="AX28" i="5"/>
  <c r="BB92" i="4"/>
  <c r="AB33" i="5"/>
  <c r="AF133" i="4"/>
  <c r="AF33" i="5"/>
  <c r="AJ133" i="4"/>
  <c r="AJ33" i="5"/>
  <c r="AN133" i="4"/>
  <c r="AN33" i="5"/>
  <c r="AR133" i="4"/>
  <c r="AR33" i="5"/>
  <c r="AV133" i="4"/>
  <c r="AV33" i="5"/>
  <c r="AZ133" i="4"/>
  <c r="G111" i="4"/>
  <c r="H114" i="4"/>
  <c r="G122" i="4"/>
  <c r="N128" i="4"/>
  <c r="AN19" i="3"/>
  <c r="AO19" i="3" s="1"/>
  <c r="Q21" i="3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R17" i="3"/>
  <c r="S17" i="3" s="1"/>
  <c r="T17" i="3" s="1"/>
  <c r="U17" i="3" s="1"/>
  <c r="V17" i="3" s="1"/>
  <c r="W17" i="3" s="1"/>
  <c r="X17" i="3" s="1"/>
  <c r="Y17" i="3" s="1"/>
  <c r="Z17" i="3" s="1"/>
  <c r="AA17" i="3" s="1"/>
  <c r="J18" i="3"/>
  <c r="I14" i="3"/>
  <c r="S37" i="3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H48" i="3" s="1"/>
  <c r="M36" i="3"/>
  <c r="L32" i="3"/>
  <c r="R33" i="3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DI33" i="3" s="1"/>
  <c r="DJ33" i="3" s="1"/>
  <c r="DK33" i="3" s="1"/>
  <c r="DL33" i="3" s="1"/>
  <c r="DM33" i="3" s="1"/>
  <c r="DN33" i="3" s="1"/>
  <c r="DO33" i="3" s="1"/>
  <c r="DP33" i="3" s="1"/>
  <c r="DQ33" i="3" s="1"/>
  <c r="DR33" i="3" s="1"/>
  <c r="DS33" i="3" s="1"/>
  <c r="DT33" i="3" s="1"/>
  <c r="DU33" i="3" s="1"/>
  <c r="DV33" i="3" s="1"/>
  <c r="DW33" i="3" s="1"/>
  <c r="DX33" i="3" s="1"/>
  <c r="DY33" i="3" s="1"/>
  <c r="DZ33" i="3" s="1"/>
  <c r="EA33" i="3" s="1"/>
  <c r="EB33" i="3" s="1"/>
  <c r="EC33" i="3" s="1"/>
  <c r="ED33" i="3" s="1"/>
  <c r="EE33" i="3" s="1"/>
  <c r="EF33" i="3" s="1"/>
  <c r="EG33" i="3" s="1"/>
  <c r="K28" i="3"/>
  <c r="Q29" i="3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DJ29" i="3" s="1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L30" i="3"/>
  <c r="R31" i="3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DH31" i="3" s="1"/>
  <c r="DI31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Q25" i="3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K24" i="3"/>
  <c r="Q23" i="3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J22" i="3"/>
  <c r="K26" i="3"/>
  <c r="Q27" i="3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I16" i="3"/>
  <c r="S18" i="3"/>
  <c r="S47" i="3" s="1"/>
  <c r="J20" i="3"/>
  <c r="AE201" i="4"/>
  <c r="AE218" i="4" s="1"/>
  <c r="AA41" i="5" s="1"/>
  <c r="F14" i="4"/>
  <c r="G14" i="4" s="1"/>
  <c r="BI43" i="5"/>
  <c r="V77" i="4"/>
  <c r="BO43" i="5"/>
  <c r="G164" i="4"/>
  <c r="G167" i="4"/>
  <c r="BP43" i="5"/>
  <c r="AA81" i="4"/>
  <c r="W29" i="5" s="1"/>
  <c r="J77" i="4"/>
  <c r="P39" i="5"/>
  <c r="BN43" i="5"/>
  <c r="N39" i="5"/>
  <c r="D26" i="5"/>
  <c r="L39" i="5"/>
  <c r="T77" i="4"/>
  <c r="F114" i="4"/>
  <c r="G169" i="4"/>
  <c r="X77" i="4"/>
  <c r="F87" i="4"/>
  <c r="G166" i="4"/>
  <c r="AD77" i="4"/>
  <c r="AD81" i="4"/>
  <c r="Z29" i="5" s="1"/>
  <c r="F81" i="4"/>
  <c r="F118" i="4"/>
  <c r="K157" i="4"/>
  <c r="G38" i="5" s="1"/>
  <c r="M39" i="5"/>
  <c r="AB77" i="4"/>
  <c r="F77" i="4"/>
  <c r="P15" i="3"/>
  <c r="T18" i="3"/>
  <c r="T47" i="3" s="1"/>
  <c r="S16" i="5"/>
  <c r="AA16" i="5"/>
  <c r="AE16" i="5"/>
  <c r="AI16" i="5"/>
  <c r="AQ16" i="5"/>
  <c r="AU16" i="5"/>
  <c r="AY16" i="5"/>
  <c r="BG16" i="5"/>
  <c r="BK16" i="5"/>
  <c r="BO16" i="5"/>
  <c r="BW16" i="5"/>
  <c r="CA16" i="5"/>
  <c r="CE16" i="5"/>
  <c r="Y16" i="5"/>
  <c r="AC16" i="5"/>
  <c r="AK16" i="5"/>
  <c r="AO16" i="5"/>
  <c r="BA16" i="5"/>
  <c r="BE16" i="5"/>
  <c r="BI16" i="5"/>
  <c r="BQ16" i="5"/>
  <c r="BY16" i="5"/>
  <c r="CG16" i="5"/>
  <c r="CK16" i="5"/>
  <c r="CO16" i="5"/>
  <c r="CW16" i="5"/>
  <c r="DA16" i="5"/>
  <c r="DE16" i="5"/>
  <c r="DM16" i="5"/>
  <c r="DQ16" i="5"/>
  <c r="DU16" i="5"/>
  <c r="H29" i="4"/>
  <c r="F33" i="4"/>
  <c r="U16" i="5"/>
  <c r="AS16" i="5"/>
  <c r="BU16" i="5"/>
  <c r="D30" i="1"/>
  <c r="L34" i="3"/>
  <c r="E36" i="4"/>
  <c r="F36" i="4" s="1"/>
  <c r="F38" i="4" s="1"/>
  <c r="F20" i="4"/>
  <c r="R16" i="5"/>
  <c r="V16" i="5"/>
  <c r="Z16" i="5"/>
  <c r="AD16" i="5"/>
  <c r="AH16" i="5"/>
  <c r="AL16" i="5"/>
  <c r="AP16" i="5"/>
  <c r="AT16" i="5"/>
  <c r="AX16" i="5"/>
  <c r="BB16" i="5"/>
  <c r="BF16" i="5"/>
  <c r="BJ16" i="5"/>
  <c r="BN16" i="5"/>
  <c r="BR16" i="5"/>
  <c r="BV16" i="5"/>
  <c r="BZ16" i="5"/>
  <c r="CD16" i="5"/>
  <c r="CH16" i="5"/>
  <c r="CL16" i="5"/>
  <c r="CP16" i="5"/>
  <c r="CT16" i="5"/>
  <c r="CX16" i="5"/>
  <c r="DB16" i="5"/>
  <c r="DF16" i="5"/>
  <c r="DJ16" i="5"/>
  <c r="DN16" i="5"/>
  <c r="DR16" i="5"/>
  <c r="DV16" i="5"/>
  <c r="D36" i="5"/>
  <c r="L77" i="4"/>
  <c r="F29" i="4"/>
  <c r="F50" i="4"/>
  <c r="I113" i="4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D37" i="5"/>
  <c r="I131" i="4"/>
  <c r="I89" i="4"/>
  <c r="H91" i="4"/>
  <c r="AA77" i="4"/>
  <c r="S77" i="4"/>
  <c r="O77" i="4"/>
  <c r="Y77" i="4"/>
  <c r="Q77" i="4"/>
  <c r="M77" i="4"/>
  <c r="R77" i="4"/>
  <c r="Z77" i="4"/>
  <c r="Y87" i="4"/>
  <c r="U30" i="5" s="1"/>
  <c r="U87" i="4"/>
  <c r="Q30" i="5" s="1"/>
  <c r="Q87" i="4"/>
  <c r="M30" i="5" s="1"/>
  <c r="M87" i="4"/>
  <c r="I30" i="5" s="1"/>
  <c r="I87" i="4"/>
  <c r="E30" i="5" s="1"/>
  <c r="X87" i="4"/>
  <c r="T30" i="5" s="1"/>
  <c r="T87" i="4"/>
  <c r="P30" i="5" s="1"/>
  <c r="P87" i="4"/>
  <c r="L30" i="5" s="1"/>
  <c r="L87" i="4"/>
  <c r="H30" i="5" s="1"/>
  <c r="AA87" i="4"/>
  <c r="W30" i="5" s="1"/>
  <c r="W87" i="4"/>
  <c r="S30" i="5" s="1"/>
  <c r="S87" i="4"/>
  <c r="O30" i="5" s="1"/>
  <c r="O87" i="4"/>
  <c r="K30" i="5" s="1"/>
  <c r="K87" i="4"/>
  <c r="G30" i="5" s="1"/>
  <c r="V87" i="4"/>
  <c r="R30" i="5" s="1"/>
  <c r="F107" i="4"/>
  <c r="I116" i="4"/>
  <c r="AC81" i="4"/>
  <c r="Y29" i="5" s="1"/>
  <c r="F132" i="4"/>
  <c r="AE130" i="4"/>
  <c r="G184" i="4"/>
  <c r="O39" i="5"/>
  <c r="K39" i="5"/>
  <c r="G165" i="4"/>
  <c r="AD11" i="5"/>
  <c r="AC10" i="5"/>
  <c r="AB10" i="5"/>
  <c r="BM43" i="5"/>
  <c r="BF43" i="5"/>
  <c r="BR43" i="5"/>
  <c r="CD43" i="5"/>
  <c r="CH43" i="5"/>
  <c r="CA43" i="5"/>
  <c r="BT43" i="5"/>
  <c r="BX43" i="5"/>
  <c r="CJ43" i="5"/>
  <c r="K20" i="3" l="1"/>
  <c r="L20" i="3" s="1"/>
  <c r="M20" i="3" s="1"/>
  <c r="N20" i="3" s="1"/>
  <c r="O20" i="3" s="1"/>
  <c r="J16" i="3"/>
  <c r="K16" i="3" s="1"/>
  <c r="L16" i="3" s="1"/>
  <c r="M16" i="3" s="1"/>
  <c r="N16" i="3" s="1"/>
  <c r="K18" i="3"/>
  <c r="L18" i="3" s="1"/>
  <c r="M18" i="3" s="1"/>
  <c r="N18" i="3" s="1"/>
  <c r="O18" i="3" s="1"/>
  <c r="Y157" i="4"/>
  <c r="U38" i="5" s="1"/>
  <c r="S157" i="4"/>
  <c r="O38" i="5" s="1"/>
  <c r="AX43" i="5"/>
  <c r="R157" i="4"/>
  <c r="N38" i="5" s="1"/>
  <c r="Q157" i="4"/>
  <c r="M38" i="5" s="1"/>
  <c r="W157" i="4"/>
  <c r="S38" i="5" s="1"/>
  <c r="V157" i="4"/>
  <c r="R38" i="5" s="1"/>
  <c r="I17" i="1"/>
  <c r="U157" i="4"/>
  <c r="Q38" i="5" s="1"/>
  <c r="C29" i="5"/>
  <c r="C39" i="5"/>
  <c r="X157" i="4"/>
  <c r="T38" i="5" s="1"/>
  <c r="T157" i="4"/>
  <c r="P38" i="5" s="1"/>
  <c r="P157" i="4"/>
  <c r="L38" i="5" s="1"/>
  <c r="EH49" i="3"/>
  <c r="EC17" i="5"/>
  <c r="CL43" i="5"/>
  <c r="CW43" i="5"/>
  <c r="F171" i="4"/>
  <c r="D38" i="1" s="1"/>
  <c r="AE43" i="5"/>
  <c r="AJ43" i="5"/>
  <c r="AT43" i="5"/>
  <c r="AI43" i="5"/>
  <c r="AW43" i="5"/>
  <c r="CB43" i="5"/>
  <c r="AD43" i="5"/>
  <c r="AC43" i="5"/>
  <c r="AP43" i="5"/>
  <c r="AV43" i="5"/>
  <c r="AN43" i="5"/>
  <c r="AQ43" i="5"/>
  <c r="AH43" i="5"/>
  <c r="AK43" i="5"/>
  <c r="CQ43" i="5"/>
  <c r="AF43" i="5"/>
  <c r="AR43" i="5"/>
  <c r="J114" i="4"/>
  <c r="AL43" i="5"/>
  <c r="AO43" i="5"/>
  <c r="G113" i="4"/>
  <c r="I114" i="4"/>
  <c r="I28" i="5"/>
  <c r="W28" i="5"/>
  <c r="Z28" i="5"/>
  <c r="F28" i="5"/>
  <c r="V28" i="5"/>
  <c r="U28" i="5"/>
  <c r="D31" i="5"/>
  <c r="CU22" i="5"/>
  <c r="DG22" i="5" s="1"/>
  <c r="P28" i="5"/>
  <c r="G50" i="4"/>
  <c r="O28" i="5"/>
  <c r="L109" i="4"/>
  <c r="K114" i="4"/>
  <c r="H133" i="4"/>
  <c r="M28" i="5"/>
  <c r="D23" i="5"/>
  <c r="C23" i="5" s="1"/>
  <c r="G29" i="4"/>
  <c r="N28" i="5"/>
  <c r="K28" i="5"/>
  <c r="H28" i="5"/>
  <c r="X28" i="5"/>
  <c r="T28" i="5"/>
  <c r="R28" i="5"/>
  <c r="G128" i="4"/>
  <c r="G81" i="4"/>
  <c r="J90" i="4"/>
  <c r="G151" i="4"/>
  <c r="S218" i="4"/>
  <c r="O41" i="5" s="1"/>
  <c r="C41" i="5" s="1"/>
  <c r="AO48" i="3"/>
  <c r="P48" i="3"/>
  <c r="AA48" i="3"/>
  <c r="EF48" i="3"/>
  <c r="AZ48" i="3"/>
  <c r="EG48" i="3"/>
  <c r="J14" i="3"/>
  <c r="I47" i="3"/>
  <c r="AN48" i="3"/>
  <c r="AM48" i="3"/>
  <c r="BA21" i="3"/>
  <c r="BA48" i="3" s="1"/>
  <c r="AB17" i="3"/>
  <c r="AB48" i="3" s="1"/>
  <c r="BM23" i="3"/>
  <c r="BL48" i="3"/>
  <c r="M32" i="3"/>
  <c r="N32" i="3" s="1"/>
  <c r="O32" i="3" s="1"/>
  <c r="P32" i="3" s="1"/>
  <c r="Q32" i="3" s="1"/>
  <c r="N36" i="3"/>
  <c r="O36" i="3" s="1"/>
  <c r="P36" i="3" s="1"/>
  <c r="Q36" i="3" s="1"/>
  <c r="R36" i="3" s="1"/>
  <c r="R47" i="3" s="1"/>
  <c r="M16" i="5" s="1"/>
  <c r="K22" i="3"/>
  <c r="L22" i="3" s="1"/>
  <c r="M22" i="3" s="1"/>
  <c r="N22" i="3" s="1"/>
  <c r="O22" i="3" s="1"/>
  <c r="L24" i="3"/>
  <c r="M24" i="3" s="1"/>
  <c r="N24" i="3" s="1"/>
  <c r="O24" i="3" s="1"/>
  <c r="P24" i="3" s="1"/>
  <c r="M30" i="3"/>
  <c r="N30" i="3" s="1"/>
  <c r="O30" i="3" s="1"/>
  <c r="P30" i="3" s="1"/>
  <c r="Q30" i="3" s="1"/>
  <c r="L26" i="3"/>
  <c r="M26" i="3" s="1"/>
  <c r="N26" i="3" s="1"/>
  <c r="O26" i="3" s="1"/>
  <c r="P26" i="3" s="1"/>
  <c r="L28" i="3"/>
  <c r="M28" i="3" s="1"/>
  <c r="N28" i="3" s="1"/>
  <c r="O28" i="3" s="1"/>
  <c r="P28" i="3" s="1"/>
  <c r="F51" i="4"/>
  <c r="D21" i="1" s="1"/>
  <c r="G147" i="4"/>
  <c r="M157" i="4"/>
  <c r="I38" i="5" s="1"/>
  <c r="G140" i="4"/>
  <c r="G201" i="4"/>
  <c r="G146" i="4"/>
  <c r="U77" i="4"/>
  <c r="F92" i="4"/>
  <c r="F93" i="4" s="1"/>
  <c r="D22" i="1" s="1"/>
  <c r="I19" i="1" s="1"/>
  <c r="G152" i="4"/>
  <c r="G150" i="4"/>
  <c r="F133" i="4"/>
  <c r="F134" i="4" s="1"/>
  <c r="D23" i="1" s="1"/>
  <c r="AE77" i="4"/>
  <c r="DF43" i="5"/>
  <c r="DH43" i="5"/>
  <c r="W77" i="4"/>
  <c r="CN43" i="5"/>
  <c r="I91" i="4"/>
  <c r="E31" i="5" s="1"/>
  <c r="J89" i="4"/>
  <c r="M20" i="4"/>
  <c r="DB43" i="5"/>
  <c r="G144" i="4"/>
  <c r="AE11" i="5"/>
  <c r="AD10" i="5"/>
  <c r="K38" i="5"/>
  <c r="D34" i="5"/>
  <c r="H36" i="5"/>
  <c r="CS43" i="5"/>
  <c r="F39" i="4"/>
  <c r="M34" i="3"/>
  <c r="N34" i="3" s="1"/>
  <c r="O34" i="3" s="1"/>
  <c r="P34" i="3" s="1"/>
  <c r="Q34" i="3" s="1"/>
  <c r="G148" i="4"/>
  <c r="H33" i="4"/>
  <c r="I107" i="4"/>
  <c r="E33" i="5" s="1"/>
  <c r="J99" i="4"/>
  <c r="DK43" i="5"/>
  <c r="I118" i="4"/>
  <c r="E35" i="5" s="1"/>
  <c r="J116" i="4"/>
  <c r="H87" i="4"/>
  <c r="CR43" i="5"/>
  <c r="G143" i="4"/>
  <c r="J131" i="4"/>
  <c r="I132" i="4"/>
  <c r="CX43" i="5"/>
  <c r="Q15" i="3"/>
  <c r="Q48" i="3" s="1"/>
  <c r="AP19" i="3"/>
  <c r="AP48" i="3" s="1"/>
  <c r="J38" i="5"/>
  <c r="G130" i="4"/>
  <c r="G149" i="4"/>
  <c r="G141" i="4"/>
  <c r="L157" i="4"/>
  <c r="H38" i="5" s="1"/>
  <c r="G145" i="4"/>
  <c r="AC77" i="4"/>
  <c r="E36" i="5"/>
  <c r="G142" i="4"/>
  <c r="U18" i="3"/>
  <c r="U47" i="3" s="1"/>
  <c r="H36" i="3" l="1"/>
  <c r="H26" i="3"/>
  <c r="H24" i="3"/>
  <c r="H32" i="3"/>
  <c r="H34" i="3"/>
  <c r="H28" i="3"/>
  <c r="H30" i="3"/>
  <c r="F243" i="4"/>
  <c r="C38" i="5"/>
  <c r="BB21" i="3"/>
  <c r="BB48" i="3" s="1"/>
  <c r="I22" i="1"/>
  <c r="I18" i="1"/>
  <c r="I44" i="1" s="1"/>
  <c r="I20" i="1"/>
  <c r="I45" i="1" s="1"/>
  <c r="D42" i="1"/>
  <c r="EG49" i="3"/>
  <c r="EB17" i="5"/>
  <c r="EF49" i="3"/>
  <c r="EA17" i="5"/>
  <c r="DR43" i="5"/>
  <c r="DI43" i="5"/>
  <c r="CU43" i="5"/>
  <c r="K90" i="4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F91" i="4" s="1"/>
  <c r="M109" i="4"/>
  <c r="L114" i="4"/>
  <c r="D24" i="5"/>
  <c r="C24" i="5" s="1"/>
  <c r="G33" i="4"/>
  <c r="H39" i="4"/>
  <c r="E37" i="5"/>
  <c r="I22" i="5"/>
  <c r="M39" i="4"/>
  <c r="G218" i="4"/>
  <c r="G157" i="4"/>
  <c r="Q28" i="5"/>
  <c r="Y28" i="5"/>
  <c r="D30" i="5"/>
  <c r="C30" i="5" s="1"/>
  <c r="G87" i="4"/>
  <c r="H92" i="4"/>
  <c r="S28" i="5"/>
  <c r="AA28" i="5"/>
  <c r="I133" i="4"/>
  <c r="AC17" i="3"/>
  <c r="AC48" i="3" s="1"/>
  <c r="O47" i="3"/>
  <c r="J16" i="5" s="1"/>
  <c r="P47" i="3"/>
  <c r="K16" i="5" s="1"/>
  <c r="I49" i="3"/>
  <c r="I52" i="3" s="1"/>
  <c r="J47" i="3"/>
  <c r="K14" i="3"/>
  <c r="Q47" i="3"/>
  <c r="L16" i="5" s="1"/>
  <c r="BN23" i="3"/>
  <c r="BM48" i="3"/>
  <c r="K17" i="5"/>
  <c r="J107" i="4"/>
  <c r="F33" i="5" s="1"/>
  <c r="K99" i="4"/>
  <c r="AF11" i="5"/>
  <c r="AE10" i="5"/>
  <c r="J17" i="5"/>
  <c r="D16" i="5"/>
  <c r="G36" i="5"/>
  <c r="F36" i="5"/>
  <c r="K116" i="4"/>
  <c r="J118" i="4"/>
  <c r="W17" i="5"/>
  <c r="AB49" i="3"/>
  <c r="E34" i="5"/>
  <c r="S20" i="4"/>
  <c r="N16" i="5"/>
  <c r="DC43" i="5"/>
  <c r="AI17" i="5"/>
  <c r="AN49" i="3"/>
  <c r="DJ43" i="5"/>
  <c r="J132" i="4"/>
  <c r="F37" i="5" s="1"/>
  <c r="K131" i="4"/>
  <c r="DG43" i="5"/>
  <c r="DS22" i="5"/>
  <c r="DS43" i="5" s="1"/>
  <c r="DE43" i="5"/>
  <c r="DN43" i="5"/>
  <c r="AU17" i="5"/>
  <c r="AZ49" i="3"/>
  <c r="K89" i="4"/>
  <c r="J91" i="4"/>
  <c r="V17" i="5"/>
  <c r="AA49" i="3"/>
  <c r="CZ43" i="5"/>
  <c r="AQ19" i="3"/>
  <c r="AQ48" i="3" s="1"/>
  <c r="R15" i="3"/>
  <c r="R48" i="3" s="1"/>
  <c r="DD43" i="5"/>
  <c r="AH17" i="5"/>
  <c r="AM49" i="3"/>
  <c r="V18" i="3"/>
  <c r="F40" i="4"/>
  <c r="D20" i="1" s="1"/>
  <c r="I36" i="5"/>
  <c r="BC21" i="3" l="1"/>
  <c r="BC48" i="3" s="1"/>
  <c r="V47" i="3"/>
  <c r="Q16" i="5" s="1"/>
  <c r="P49" i="3"/>
  <c r="I46" i="1"/>
  <c r="D15" i="5" s="1"/>
  <c r="D18" i="5" s="1"/>
  <c r="AD17" i="3"/>
  <c r="AD48" i="3" s="1"/>
  <c r="I26" i="1"/>
  <c r="D46" i="1"/>
  <c r="O49" i="3"/>
  <c r="DP43" i="5"/>
  <c r="DO43" i="5"/>
  <c r="DQ43" i="5"/>
  <c r="G90" i="4"/>
  <c r="O22" i="5"/>
  <c r="S39" i="4"/>
  <c r="AB31" i="5"/>
  <c r="AB43" i="5" s="1"/>
  <c r="AF92" i="4"/>
  <c r="J133" i="4"/>
  <c r="F35" i="5"/>
  <c r="F31" i="5"/>
  <c r="J92" i="4"/>
  <c r="N109" i="4"/>
  <c r="M114" i="4"/>
  <c r="BO23" i="3"/>
  <c r="BN48" i="3"/>
  <c r="K47" i="3"/>
  <c r="L14" i="3"/>
  <c r="D25" i="1"/>
  <c r="D27" i="1" s="1"/>
  <c r="D44" i="1" s="1"/>
  <c r="O16" i="5"/>
  <c r="L17" i="5"/>
  <c r="Q49" i="3"/>
  <c r="P16" i="5"/>
  <c r="AR19" i="3"/>
  <c r="AR48" i="3" s="1"/>
  <c r="L89" i="4"/>
  <c r="K91" i="4"/>
  <c r="L131" i="4"/>
  <c r="K132" i="4"/>
  <c r="G37" i="5" s="1"/>
  <c r="AV17" i="5"/>
  <c r="BA49" i="3"/>
  <c r="F34" i="5"/>
  <c r="AG11" i="5"/>
  <c r="AF10" i="5"/>
  <c r="J36" i="5"/>
  <c r="E16" i="5"/>
  <c r="J49" i="3"/>
  <c r="J52" i="3" s="1"/>
  <c r="AJ17" i="5"/>
  <c r="AO49" i="3"/>
  <c r="DL43" i="5"/>
  <c r="BG17" i="5"/>
  <c r="BL49" i="3"/>
  <c r="BD21" i="3"/>
  <c r="K118" i="4"/>
  <c r="G35" i="5" s="1"/>
  <c r="L116" i="4"/>
  <c r="AE17" i="3"/>
  <c r="AE48" i="3" s="1"/>
  <c r="S15" i="3"/>
  <c r="S48" i="3" s="1"/>
  <c r="Y20" i="4"/>
  <c r="L99" i="4"/>
  <c r="K107" i="4"/>
  <c r="G33" i="5" s="1"/>
  <c r="X17" i="5"/>
  <c r="AC49" i="3"/>
  <c r="BD48" i="3" l="1"/>
  <c r="C15" i="5"/>
  <c r="D47" i="1"/>
  <c r="F43" i="5"/>
  <c r="G31" i="5"/>
  <c r="K92" i="4"/>
  <c r="U22" i="5"/>
  <c r="Y39" i="4"/>
  <c r="O109" i="4"/>
  <c r="N114" i="4"/>
  <c r="K133" i="4"/>
  <c r="BP23" i="3"/>
  <c r="BO48" i="3"/>
  <c r="L47" i="3"/>
  <c r="M14" i="3"/>
  <c r="L107" i="4"/>
  <c r="H33" i="5" s="1"/>
  <c r="M99" i="4"/>
  <c r="T15" i="3"/>
  <c r="T48" i="3" s="1"/>
  <c r="K36" i="5"/>
  <c r="M131" i="4"/>
  <c r="L132" i="4"/>
  <c r="M17" i="5"/>
  <c r="R49" i="3"/>
  <c r="AF17" i="3"/>
  <c r="AF48" i="3" s="1"/>
  <c r="M89" i="4"/>
  <c r="L91" i="4"/>
  <c r="AE20" i="4"/>
  <c r="Y17" i="5"/>
  <c r="AD49" i="3"/>
  <c r="BE21" i="3"/>
  <c r="BE48" i="3" s="1"/>
  <c r="AH11" i="5"/>
  <c r="AG10" i="5"/>
  <c r="G34" i="5"/>
  <c r="AS19" i="3"/>
  <c r="AS48" i="3" s="1"/>
  <c r="BH17" i="5"/>
  <c r="BM49" i="3"/>
  <c r="F16" i="5"/>
  <c r="K49" i="3"/>
  <c r="K52" i="3" s="1"/>
  <c r="M116" i="4"/>
  <c r="L118" i="4"/>
  <c r="AW17" i="5"/>
  <c r="BB49" i="3"/>
  <c r="AK17" i="5"/>
  <c r="AP49" i="3"/>
  <c r="I33" i="1" l="1"/>
  <c r="I13" i="1"/>
  <c r="I14" i="1" s="1"/>
  <c r="I37" i="1" s="1"/>
  <c r="G43" i="5"/>
  <c r="H37" i="5"/>
  <c r="H35" i="5"/>
  <c r="H31" i="5"/>
  <c r="L92" i="4"/>
  <c r="AA22" i="5"/>
  <c r="AE39" i="4"/>
  <c r="P109" i="4"/>
  <c r="O114" i="4"/>
  <c r="L133" i="4"/>
  <c r="M47" i="3"/>
  <c r="N14" i="3"/>
  <c r="N47" i="3" s="1"/>
  <c r="BQ23" i="3"/>
  <c r="BP48" i="3"/>
  <c r="AX17" i="5"/>
  <c r="BC49" i="3"/>
  <c r="AG17" i="3"/>
  <c r="AG48" i="3" s="1"/>
  <c r="BI17" i="5"/>
  <c r="BN49" i="3"/>
  <c r="Z17" i="5"/>
  <c r="AE49" i="3"/>
  <c r="L36" i="5"/>
  <c r="U15" i="3"/>
  <c r="U48" i="3" s="1"/>
  <c r="M132" i="4"/>
  <c r="I37" i="5" s="1"/>
  <c r="N131" i="4"/>
  <c r="M107" i="4"/>
  <c r="N99" i="4"/>
  <c r="AL17" i="5"/>
  <c r="AQ49" i="3"/>
  <c r="N17" i="5"/>
  <c r="S49" i="3"/>
  <c r="G178" i="4"/>
  <c r="H34" i="5"/>
  <c r="M118" i="4"/>
  <c r="I35" i="5" s="1"/>
  <c r="N116" i="4"/>
  <c r="AT19" i="3"/>
  <c r="AT48" i="3" s="1"/>
  <c r="AI11" i="5"/>
  <c r="AH10" i="5"/>
  <c r="BF21" i="3"/>
  <c r="AK20" i="4"/>
  <c r="M91" i="4"/>
  <c r="N89" i="4"/>
  <c r="G16" i="5"/>
  <c r="L49" i="3"/>
  <c r="L52" i="3" s="1"/>
  <c r="BF48" i="3" l="1"/>
  <c r="I29" i="1"/>
  <c r="I28" i="1"/>
  <c r="I36" i="1" s="1"/>
  <c r="J36" i="1" s="1"/>
  <c r="H47" i="3"/>
  <c r="N49" i="3"/>
  <c r="Q109" i="4"/>
  <c r="P114" i="4"/>
  <c r="AG22" i="5"/>
  <c r="AK39" i="4"/>
  <c r="I33" i="5"/>
  <c r="M133" i="4"/>
  <c r="I31" i="5"/>
  <c r="M92" i="4"/>
  <c r="BR23" i="3"/>
  <c r="BQ48" i="3"/>
  <c r="BG21" i="3"/>
  <c r="BG48" i="3" s="1"/>
  <c r="AM17" i="5"/>
  <c r="AR49" i="3"/>
  <c r="H43" i="5"/>
  <c r="I16" i="5"/>
  <c r="BJ17" i="5"/>
  <c r="BO49" i="3"/>
  <c r="V15" i="3"/>
  <c r="V48" i="3" s="1"/>
  <c r="AH17" i="3"/>
  <c r="AH48" i="3" s="1"/>
  <c r="O89" i="4"/>
  <c r="N91" i="4"/>
  <c r="AJ11" i="5"/>
  <c r="AI10" i="5"/>
  <c r="AU19" i="3"/>
  <c r="AU48" i="3" s="1"/>
  <c r="I34" i="5"/>
  <c r="H16" i="5"/>
  <c r="M49" i="3"/>
  <c r="M52" i="3" s="1"/>
  <c r="M36" i="5"/>
  <c r="AQ20" i="4"/>
  <c r="AY17" i="5"/>
  <c r="BD49" i="3"/>
  <c r="N107" i="4"/>
  <c r="J33" i="5" s="1"/>
  <c r="O99" i="4"/>
  <c r="N132" i="4"/>
  <c r="J37" i="5" s="1"/>
  <c r="O131" i="4"/>
  <c r="O17" i="5"/>
  <c r="T49" i="3"/>
  <c r="AA17" i="5"/>
  <c r="AF49" i="3"/>
  <c r="O116" i="4"/>
  <c r="N118" i="4"/>
  <c r="J35" i="5" s="1"/>
  <c r="N52" i="3" l="1"/>
  <c r="O52" i="3" s="1"/>
  <c r="P52" i="3" s="1"/>
  <c r="Q52" i="3" s="1"/>
  <c r="R52" i="3" s="1"/>
  <c r="S52" i="3" s="1"/>
  <c r="T52" i="3" s="1"/>
  <c r="C16" i="5"/>
  <c r="AG43" i="5"/>
  <c r="AM22" i="5"/>
  <c r="AM43" i="5" s="1"/>
  <c r="AQ39" i="4"/>
  <c r="N133" i="4"/>
  <c r="R109" i="4"/>
  <c r="Q114" i="4"/>
  <c r="I43" i="5"/>
  <c r="J31" i="5"/>
  <c r="N92" i="4"/>
  <c r="BS23" i="3"/>
  <c r="BR48" i="3"/>
  <c r="BK17" i="5"/>
  <c r="BP49" i="3"/>
  <c r="P131" i="4"/>
  <c r="O132" i="4"/>
  <c r="K37" i="5" s="1"/>
  <c r="N36" i="5"/>
  <c r="P17" i="5"/>
  <c r="U49" i="3"/>
  <c r="AV19" i="3"/>
  <c r="AV48" i="3" s="1"/>
  <c r="AI17" i="3"/>
  <c r="AI48" i="3" s="1"/>
  <c r="W15" i="3"/>
  <c r="W48" i="3" s="1"/>
  <c r="J34" i="5"/>
  <c r="AZ17" i="5"/>
  <c r="BE49" i="3"/>
  <c r="AK11" i="5"/>
  <c r="AJ10" i="5"/>
  <c r="O118" i="4"/>
  <c r="K35" i="5" s="1"/>
  <c r="P116" i="4"/>
  <c r="O107" i="4"/>
  <c r="K33" i="5" s="1"/>
  <c r="P99" i="4"/>
  <c r="DQ20" i="4"/>
  <c r="CS20" i="4"/>
  <c r="AW20" i="4"/>
  <c r="DE20" i="4"/>
  <c r="CG20" i="4"/>
  <c r="BO20" i="4"/>
  <c r="BO39" i="4" s="1"/>
  <c r="DK20" i="4"/>
  <c r="DK39" i="4" s="1"/>
  <c r="CY20" i="4"/>
  <c r="CY39" i="4" s="1"/>
  <c r="BU20" i="4"/>
  <c r="CM20" i="4"/>
  <c r="CM39" i="4" s="1"/>
  <c r="CA20" i="4"/>
  <c r="CA39" i="4" s="1"/>
  <c r="AN17" i="5"/>
  <c r="AS49" i="3"/>
  <c r="P89" i="4"/>
  <c r="O91" i="4"/>
  <c r="AB17" i="5"/>
  <c r="AG49" i="3"/>
  <c r="BH21" i="3"/>
  <c r="BH48" i="3" s="1"/>
  <c r="J43" i="5" l="1"/>
  <c r="CS39" i="4"/>
  <c r="CO22" i="5"/>
  <c r="CO43" i="5" s="1"/>
  <c r="DE39" i="4"/>
  <c r="DA22" i="5"/>
  <c r="DA43" i="5" s="1"/>
  <c r="BU39" i="4"/>
  <c r="BQ22" i="5"/>
  <c r="BQ43" i="5" s="1"/>
  <c r="CG39" i="4"/>
  <c r="CC22" i="5"/>
  <c r="CC43" i="5" s="1"/>
  <c r="DQ39" i="4"/>
  <c r="DM22" i="5"/>
  <c r="DY22" i="5" s="1"/>
  <c r="DY43" i="5" s="1"/>
  <c r="O133" i="4"/>
  <c r="AS22" i="5"/>
  <c r="AS43" i="5" s="1"/>
  <c r="AW39" i="4"/>
  <c r="S109" i="4"/>
  <c r="R114" i="4"/>
  <c r="K31" i="5"/>
  <c r="O92" i="4"/>
  <c r="BT23" i="3"/>
  <c r="BS48" i="3"/>
  <c r="U52" i="3"/>
  <c r="BI21" i="3"/>
  <c r="BI48" i="3" s="1"/>
  <c r="BA17" i="5"/>
  <c r="BF49" i="3"/>
  <c r="AJ17" i="3"/>
  <c r="AJ48" i="3" s="1"/>
  <c r="AW19" i="3"/>
  <c r="AW48" i="3" s="1"/>
  <c r="O36" i="5"/>
  <c r="P107" i="4"/>
  <c r="L33" i="5" s="1"/>
  <c r="Q99" i="4"/>
  <c r="Q89" i="4"/>
  <c r="P91" i="4"/>
  <c r="Q116" i="4"/>
  <c r="P118" i="4"/>
  <c r="L35" i="5" s="1"/>
  <c r="X15" i="3"/>
  <c r="X48" i="3" s="1"/>
  <c r="P132" i="4"/>
  <c r="L37" i="5" s="1"/>
  <c r="Q131" i="4"/>
  <c r="BL17" i="5"/>
  <c r="BQ49" i="3"/>
  <c r="DW20" i="4"/>
  <c r="AL11" i="5"/>
  <c r="AK10" i="5"/>
  <c r="K34" i="5"/>
  <c r="AC17" i="5"/>
  <c r="AH49" i="3"/>
  <c r="AO17" i="5"/>
  <c r="AT49" i="3"/>
  <c r="BC20" i="4"/>
  <c r="BI20" i="4"/>
  <c r="Q17" i="5"/>
  <c r="V49" i="3"/>
  <c r="DM43" i="5" l="1"/>
  <c r="BI39" i="4"/>
  <c r="BE22" i="5"/>
  <c r="BE43" i="5" s="1"/>
  <c r="K43" i="5"/>
  <c r="AY22" i="5"/>
  <c r="BC39" i="4"/>
  <c r="P133" i="4"/>
  <c r="DW39" i="4"/>
  <c r="G20" i="4"/>
  <c r="L31" i="5"/>
  <c r="P92" i="4"/>
  <c r="S114" i="4"/>
  <c r="G109" i="4"/>
  <c r="BU23" i="3"/>
  <c r="BT48" i="3"/>
  <c r="V52" i="3"/>
  <c r="BB17" i="5"/>
  <c r="BG49" i="3"/>
  <c r="AM11" i="5"/>
  <c r="AL10" i="5"/>
  <c r="Y15" i="3"/>
  <c r="Y48" i="3" s="1"/>
  <c r="P36" i="5"/>
  <c r="AD17" i="5"/>
  <c r="AI49" i="3"/>
  <c r="BM17" i="5"/>
  <c r="BR49" i="3"/>
  <c r="BJ21" i="3"/>
  <c r="AK17" i="3"/>
  <c r="AK48" i="3" s="1"/>
  <c r="R17" i="5"/>
  <c r="W49" i="3"/>
  <c r="Q91" i="4"/>
  <c r="R89" i="4"/>
  <c r="AX19" i="3"/>
  <c r="AX48" i="3" s="1"/>
  <c r="Q118" i="4"/>
  <c r="M35" i="5" s="1"/>
  <c r="R116" i="4"/>
  <c r="L34" i="5"/>
  <c r="AY43" i="5"/>
  <c r="R131" i="4"/>
  <c r="Q132" i="4"/>
  <c r="M37" i="5" s="1"/>
  <c r="R99" i="4"/>
  <c r="Q107" i="4"/>
  <c r="M33" i="5" s="1"/>
  <c r="AP17" i="5"/>
  <c r="AU49" i="3"/>
  <c r="C22" i="5" l="1"/>
  <c r="BJ48" i="3"/>
  <c r="BK21" i="3"/>
  <c r="H20" i="3" s="1"/>
  <c r="L43" i="5"/>
  <c r="G39" i="4"/>
  <c r="G40" i="4" s="1"/>
  <c r="M31" i="5"/>
  <c r="Q92" i="4"/>
  <c r="Q133" i="4"/>
  <c r="BV23" i="3"/>
  <c r="BU48" i="3"/>
  <c r="W52" i="3"/>
  <c r="M34" i="5"/>
  <c r="S89" i="4"/>
  <c r="R91" i="4"/>
  <c r="R107" i="4"/>
  <c r="N33" i="5" s="1"/>
  <c r="S99" i="4"/>
  <c r="G99" i="4" s="1"/>
  <c r="BN17" i="5"/>
  <c r="BS49" i="3"/>
  <c r="S116" i="4"/>
  <c r="R118" i="4"/>
  <c r="N35" i="5" s="1"/>
  <c r="AE17" i="5"/>
  <c r="AJ49" i="3"/>
  <c r="Q36" i="5"/>
  <c r="AY19" i="3"/>
  <c r="BC17" i="5"/>
  <c r="BH49" i="3"/>
  <c r="Z15" i="3"/>
  <c r="R132" i="4"/>
  <c r="N37" i="5" s="1"/>
  <c r="S131" i="4"/>
  <c r="AQ17" i="5"/>
  <c r="AV49" i="3"/>
  <c r="AL17" i="3"/>
  <c r="H16" i="3" s="1"/>
  <c r="S17" i="5"/>
  <c r="X49" i="3"/>
  <c r="AN11" i="5"/>
  <c r="AM10" i="5"/>
  <c r="BK48" i="3" l="1"/>
  <c r="Z48" i="3"/>
  <c r="H14" i="3"/>
  <c r="AY48" i="3"/>
  <c r="AY49" i="3" s="1"/>
  <c r="H18" i="3"/>
  <c r="M43" i="5"/>
  <c r="R133" i="4"/>
  <c r="N31" i="5"/>
  <c r="R92" i="4"/>
  <c r="X52" i="3"/>
  <c r="BF17" i="5"/>
  <c r="BK49" i="3"/>
  <c r="AL48" i="3"/>
  <c r="BW23" i="3"/>
  <c r="BV48" i="3"/>
  <c r="AO11" i="5"/>
  <c r="AN10" i="5"/>
  <c r="BO17" i="5"/>
  <c r="BT49" i="3"/>
  <c r="S118" i="4"/>
  <c r="O35" i="5" s="1"/>
  <c r="T116" i="4"/>
  <c r="BD17" i="5"/>
  <c r="BI49" i="3"/>
  <c r="N34" i="5"/>
  <c r="AF17" i="5"/>
  <c r="AK49" i="3"/>
  <c r="S107" i="4"/>
  <c r="T131" i="4"/>
  <c r="S132" i="4"/>
  <c r="O37" i="5" s="1"/>
  <c r="R36" i="5"/>
  <c r="T17" i="5"/>
  <c r="Y49" i="3"/>
  <c r="AR17" i="5"/>
  <c r="AW49" i="3"/>
  <c r="T89" i="4"/>
  <c r="S91" i="4"/>
  <c r="AT17" i="5" l="1"/>
  <c r="N43" i="5"/>
  <c r="O33" i="5"/>
  <c r="C33" i="5" s="1"/>
  <c r="G107" i="4"/>
  <c r="O31" i="5"/>
  <c r="S92" i="4"/>
  <c r="S133" i="4"/>
  <c r="Y52" i="3"/>
  <c r="BX23" i="3"/>
  <c r="BW48" i="3"/>
  <c r="AG17" i="5"/>
  <c r="AL49" i="3"/>
  <c r="AS17" i="5"/>
  <c r="AX49" i="3"/>
  <c r="AP11" i="5"/>
  <c r="AO10" i="5"/>
  <c r="BE17" i="5"/>
  <c r="BJ49" i="3"/>
  <c r="S36" i="5"/>
  <c r="O34" i="5"/>
  <c r="C34" i="5" s="1"/>
  <c r="U116" i="4"/>
  <c r="T118" i="4"/>
  <c r="P35" i="5" s="1"/>
  <c r="U89" i="4"/>
  <c r="T91" i="4"/>
  <c r="U131" i="4"/>
  <c r="T132" i="4"/>
  <c r="P37" i="5" s="1"/>
  <c r="U17" i="5"/>
  <c r="Z49" i="3"/>
  <c r="BP17" i="5"/>
  <c r="BU49" i="3"/>
  <c r="P31" i="5" l="1"/>
  <c r="T92" i="4"/>
  <c r="T133" i="4"/>
  <c r="Z52" i="3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Y23" i="3"/>
  <c r="BX48" i="3"/>
  <c r="BR17" i="5"/>
  <c r="BW49" i="3"/>
  <c r="O43" i="5"/>
  <c r="T36" i="5"/>
  <c r="U132" i="4"/>
  <c r="Q37" i="5" s="1"/>
  <c r="V131" i="4"/>
  <c r="U118" i="4"/>
  <c r="Q35" i="5" s="1"/>
  <c r="V116" i="4"/>
  <c r="BQ17" i="5"/>
  <c r="BV49" i="3"/>
  <c r="P43" i="5"/>
  <c r="U91" i="4"/>
  <c r="V89" i="4"/>
  <c r="AQ11" i="5"/>
  <c r="AP10" i="5"/>
  <c r="Q31" i="5" l="1"/>
  <c r="Q43" i="5" s="1"/>
  <c r="U92" i="4"/>
  <c r="U133" i="4"/>
  <c r="BS17" i="5"/>
  <c r="BX49" i="3"/>
  <c r="BZ23" i="3"/>
  <c r="BY48" i="3"/>
  <c r="BV52" i="3"/>
  <c r="BW52" i="3" s="1"/>
  <c r="V132" i="4"/>
  <c r="R37" i="5" s="1"/>
  <c r="W131" i="4"/>
  <c r="U36" i="5"/>
  <c r="W89" i="4"/>
  <c r="V91" i="4"/>
  <c r="W116" i="4"/>
  <c r="V118" i="4"/>
  <c r="R35" i="5" s="1"/>
  <c r="AR11" i="5"/>
  <c r="AQ10" i="5"/>
  <c r="R31" i="5" l="1"/>
  <c r="V92" i="4"/>
  <c r="V133" i="4"/>
  <c r="BT17" i="5"/>
  <c r="BY49" i="3"/>
  <c r="CA23" i="3"/>
  <c r="BZ48" i="3"/>
  <c r="BX52" i="3"/>
  <c r="R43" i="5"/>
  <c r="AS11" i="5"/>
  <c r="AR10" i="5"/>
  <c r="X89" i="4"/>
  <c r="W91" i="4"/>
  <c r="V36" i="5"/>
  <c r="X131" i="4"/>
  <c r="W132" i="4"/>
  <c r="S37" i="5" s="1"/>
  <c r="W118" i="4"/>
  <c r="S35" i="5" s="1"/>
  <c r="X116" i="4"/>
  <c r="S31" i="5" l="1"/>
  <c r="S43" i="5" s="1"/>
  <c r="W92" i="4"/>
  <c r="W133" i="4"/>
  <c r="BY52" i="3"/>
  <c r="BU17" i="5"/>
  <c r="BZ49" i="3"/>
  <c r="CB23" i="3"/>
  <c r="CA48" i="3"/>
  <c r="X132" i="4"/>
  <c r="T37" i="5" s="1"/>
  <c r="Y131" i="4"/>
  <c r="Y116" i="4"/>
  <c r="X118" i="4"/>
  <c r="T35" i="5" s="1"/>
  <c r="Y89" i="4"/>
  <c r="X91" i="4"/>
  <c r="W36" i="5"/>
  <c r="AT11" i="5"/>
  <c r="AS10" i="5"/>
  <c r="T31" i="5" l="1"/>
  <c r="T43" i="5" s="1"/>
  <c r="X92" i="4"/>
  <c r="X133" i="4"/>
  <c r="BZ52" i="3"/>
  <c r="CA49" i="3"/>
  <c r="BV17" i="5"/>
  <c r="CC23" i="3"/>
  <c r="CB48" i="3"/>
  <c r="Y118" i="4"/>
  <c r="U35" i="5" s="1"/>
  <c r="Z116" i="4"/>
  <c r="Z131" i="4"/>
  <c r="Y132" i="4"/>
  <c r="U37" i="5" s="1"/>
  <c r="X36" i="5"/>
  <c r="AU11" i="5"/>
  <c r="AT10" i="5"/>
  <c r="Y91" i="4"/>
  <c r="Z89" i="4"/>
  <c r="CA52" i="3" l="1"/>
  <c r="U31" i="5"/>
  <c r="U43" i="5" s="1"/>
  <c r="Y92" i="4"/>
  <c r="Y133" i="4"/>
  <c r="BW17" i="5"/>
  <c r="CB49" i="3"/>
  <c r="CD23" i="3"/>
  <c r="CC48" i="3"/>
  <c r="AA89" i="4"/>
  <c r="Z91" i="4"/>
  <c r="AA116" i="4"/>
  <c r="Z118" i="4"/>
  <c r="V35" i="5" s="1"/>
  <c r="Y36" i="5"/>
  <c r="AV11" i="5"/>
  <c r="AU10" i="5"/>
  <c r="Z132" i="4"/>
  <c r="V37" i="5" s="1"/>
  <c r="AA131" i="4"/>
  <c r="CB52" i="3" l="1"/>
  <c r="V31" i="5"/>
  <c r="V43" i="5" s="1"/>
  <c r="Z92" i="4"/>
  <c r="Z133" i="4"/>
  <c r="CC49" i="3"/>
  <c r="BX17" i="5"/>
  <c r="CE23" i="3"/>
  <c r="CD48" i="3"/>
  <c r="AW11" i="5"/>
  <c r="AV10" i="5"/>
  <c r="AA118" i="4"/>
  <c r="W35" i="5" s="1"/>
  <c r="AB116" i="4"/>
  <c r="Z36" i="5"/>
  <c r="AB131" i="4"/>
  <c r="AA132" i="4"/>
  <c r="W37" i="5" s="1"/>
  <c r="AB89" i="4"/>
  <c r="AA91" i="4"/>
  <c r="CC52" i="3" l="1"/>
  <c r="W31" i="5"/>
  <c r="W43" i="5" s="1"/>
  <c r="AA92" i="4"/>
  <c r="AA133" i="4"/>
  <c r="BY17" i="5"/>
  <c r="CD49" i="3"/>
  <c r="CF23" i="3"/>
  <c r="CE48" i="3"/>
  <c r="AC131" i="4"/>
  <c r="AB132" i="4"/>
  <c r="X37" i="5" s="1"/>
  <c r="AC116" i="4"/>
  <c r="AB118" i="4"/>
  <c r="X35" i="5" s="1"/>
  <c r="AC89" i="4"/>
  <c r="AB91" i="4"/>
  <c r="AA36" i="5"/>
  <c r="C36" i="5" s="1"/>
  <c r="AX11" i="5"/>
  <c r="AW10" i="5"/>
  <c r="CD52" i="3" l="1"/>
  <c r="X31" i="5"/>
  <c r="X43" i="5" s="1"/>
  <c r="AB92" i="4"/>
  <c r="AB133" i="4"/>
  <c r="BZ17" i="5"/>
  <c r="CE49" i="3"/>
  <c r="CG23" i="3"/>
  <c r="CF48" i="3"/>
  <c r="AC118" i="4"/>
  <c r="Y35" i="5" s="1"/>
  <c r="AD116" i="4"/>
  <c r="AY11" i="5"/>
  <c r="AX10" i="5"/>
  <c r="AC91" i="4"/>
  <c r="AD89" i="4"/>
  <c r="AC132" i="4"/>
  <c r="Y37" i="5" s="1"/>
  <c r="AD131" i="4"/>
  <c r="CE52" i="3" l="1"/>
  <c r="Y31" i="5"/>
  <c r="Y43" i="5" s="1"/>
  <c r="AC92" i="4"/>
  <c r="AC133" i="4"/>
  <c r="CA17" i="5"/>
  <c r="CF49" i="3"/>
  <c r="CH23" i="3"/>
  <c r="CG48" i="3"/>
  <c r="AE89" i="4"/>
  <c r="G89" i="4" s="1"/>
  <c r="AD91" i="4"/>
  <c r="AZ11" i="5"/>
  <c r="AY10" i="5"/>
  <c r="AE116" i="4"/>
  <c r="AD118" i="4"/>
  <c r="Z35" i="5" s="1"/>
  <c r="AD132" i="4"/>
  <c r="Z37" i="5" s="1"/>
  <c r="AE131" i="4"/>
  <c r="CF52" i="3" l="1"/>
  <c r="Z31" i="5"/>
  <c r="Z43" i="5" s="1"/>
  <c r="AD92" i="4"/>
  <c r="G114" i="4"/>
  <c r="AD133" i="4"/>
  <c r="CB17" i="5"/>
  <c r="CG49" i="3"/>
  <c r="CI23" i="3"/>
  <c r="CH48" i="3"/>
  <c r="BA11" i="5"/>
  <c r="AZ10" i="5"/>
  <c r="AE132" i="4"/>
  <c r="G131" i="4"/>
  <c r="AE118" i="4"/>
  <c r="G116" i="4"/>
  <c r="AE91" i="4"/>
  <c r="CG52" i="3" l="1"/>
  <c r="AA31" i="5"/>
  <c r="C31" i="5" s="1"/>
  <c r="AE92" i="4"/>
  <c r="G91" i="4"/>
  <c r="AA37" i="5"/>
  <c r="C37" i="5" s="1"/>
  <c r="G132" i="4"/>
  <c r="AA35" i="5"/>
  <c r="C35" i="5" s="1"/>
  <c r="G118" i="4"/>
  <c r="AE133" i="4"/>
  <c r="G133" i="4" s="1"/>
  <c r="G134" i="4" s="1"/>
  <c r="CJ23" i="3"/>
  <c r="CI48" i="3"/>
  <c r="CH49" i="3"/>
  <c r="CC17" i="5"/>
  <c r="BB11" i="5"/>
  <c r="BA10" i="5"/>
  <c r="CH52" i="3" l="1"/>
  <c r="AA43" i="5"/>
  <c r="CK23" i="3"/>
  <c r="CJ48" i="3"/>
  <c r="CD17" i="5"/>
  <c r="CI49" i="3"/>
  <c r="CI52" i="3" s="1"/>
  <c r="BC11" i="5"/>
  <c r="BB10" i="5"/>
  <c r="CE17" i="5" l="1"/>
  <c r="CJ49" i="3"/>
  <c r="CJ52" i="3" s="1"/>
  <c r="CL23" i="3"/>
  <c r="CK48" i="3"/>
  <c r="BD11" i="5"/>
  <c r="BC10" i="5"/>
  <c r="CM23" i="3" l="1"/>
  <c r="CL48" i="3"/>
  <c r="CF17" i="5"/>
  <c r="CK49" i="3"/>
  <c r="CK52" i="3" s="1"/>
  <c r="BE11" i="5"/>
  <c r="BD10" i="5"/>
  <c r="CN23" i="3" l="1"/>
  <c r="CM48" i="3"/>
  <c r="CG17" i="5"/>
  <c r="CL49" i="3"/>
  <c r="CL52" i="3" s="1"/>
  <c r="BF11" i="5"/>
  <c r="BE10" i="5"/>
  <c r="CH17" i="5" l="1"/>
  <c r="CM49" i="3"/>
  <c r="CM52" i="3" s="1"/>
  <c r="CO23" i="3"/>
  <c r="CN48" i="3"/>
  <c r="BG11" i="5"/>
  <c r="BF10" i="5"/>
  <c r="CP23" i="3" l="1"/>
  <c r="CO48" i="3"/>
  <c r="CI17" i="5"/>
  <c r="CN49" i="3"/>
  <c r="CN52" i="3" s="1"/>
  <c r="BH11" i="5"/>
  <c r="BG10" i="5"/>
  <c r="CJ17" i="5" l="1"/>
  <c r="CO49" i="3"/>
  <c r="CO52" i="3" s="1"/>
  <c r="CQ23" i="3"/>
  <c r="CP48" i="3"/>
  <c r="BI11" i="5"/>
  <c r="BH10" i="5"/>
  <c r="CK17" i="5" l="1"/>
  <c r="CP49" i="3"/>
  <c r="CP52" i="3" s="1"/>
  <c r="CR23" i="3"/>
  <c r="CQ48" i="3"/>
  <c r="BJ11" i="5"/>
  <c r="BI10" i="5"/>
  <c r="CL17" i="5" l="1"/>
  <c r="CQ49" i="3"/>
  <c r="CQ52" i="3" s="1"/>
  <c r="CS23" i="3"/>
  <c r="CR48" i="3"/>
  <c r="BK11" i="5"/>
  <c r="BJ10" i="5"/>
  <c r="CM17" i="5" l="1"/>
  <c r="CR49" i="3"/>
  <c r="CR52" i="3" s="1"/>
  <c r="CT23" i="3"/>
  <c r="CS48" i="3"/>
  <c r="BL11" i="5"/>
  <c r="BK10" i="5"/>
  <c r="CU23" i="3" l="1"/>
  <c r="CT48" i="3"/>
  <c r="CN17" i="5"/>
  <c r="CS49" i="3"/>
  <c r="CS52" i="3" s="1"/>
  <c r="BM11" i="5"/>
  <c r="BL10" i="5"/>
  <c r="CO17" i="5" l="1"/>
  <c r="CT49" i="3"/>
  <c r="CT52" i="3" s="1"/>
  <c r="CV23" i="3"/>
  <c r="CU48" i="3"/>
  <c r="BN11" i="5"/>
  <c r="BM10" i="5"/>
  <c r="CW23" i="3" l="1"/>
  <c r="CV48" i="3"/>
  <c r="CU49" i="3"/>
  <c r="CU52" i="3" s="1"/>
  <c r="CP17" i="5"/>
  <c r="BO11" i="5"/>
  <c r="BN10" i="5"/>
  <c r="CV49" i="3" l="1"/>
  <c r="CV52" i="3" s="1"/>
  <c r="CQ17" i="5"/>
  <c r="CX23" i="3"/>
  <c r="CW48" i="3"/>
  <c r="BP11" i="5"/>
  <c r="BO10" i="5"/>
  <c r="CR17" i="5" l="1"/>
  <c r="CW49" i="3"/>
  <c r="CW52" i="3" s="1"/>
  <c r="CY23" i="3"/>
  <c r="CX48" i="3"/>
  <c r="BQ11" i="5"/>
  <c r="BP10" i="5"/>
  <c r="CZ23" i="3" l="1"/>
  <c r="CY48" i="3"/>
  <c r="CX49" i="3"/>
  <c r="CX52" i="3" s="1"/>
  <c r="CS17" i="5"/>
  <c r="BR11" i="5"/>
  <c r="BQ10" i="5"/>
  <c r="DA23" i="3" l="1"/>
  <c r="CZ48" i="3"/>
  <c r="CT17" i="5"/>
  <c r="CY49" i="3"/>
  <c r="CY52" i="3" s="1"/>
  <c r="BS11" i="5"/>
  <c r="BR10" i="5"/>
  <c r="CU17" i="5" l="1"/>
  <c r="CZ49" i="3"/>
  <c r="CZ52" i="3" s="1"/>
  <c r="DB23" i="3"/>
  <c r="DA48" i="3"/>
  <c r="BT11" i="5"/>
  <c r="BS10" i="5"/>
  <c r="DC23" i="3" l="1"/>
  <c r="DB48" i="3"/>
  <c r="DA49" i="3"/>
  <c r="DA52" i="3" s="1"/>
  <c r="CV17" i="5"/>
  <c r="BU11" i="5"/>
  <c r="BT10" i="5"/>
  <c r="DD23" i="3" l="1"/>
  <c r="DC48" i="3"/>
  <c r="CW17" i="5"/>
  <c r="DB49" i="3"/>
  <c r="DB52" i="3" s="1"/>
  <c r="BV11" i="5"/>
  <c r="BU10" i="5"/>
  <c r="CX17" i="5" l="1"/>
  <c r="DC49" i="3"/>
  <c r="DC52" i="3" s="1"/>
  <c r="DE23" i="3"/>
  <c r="DD48" i="3"/>
  <c r="BW11" i="5"/>
  <c r="BV10" i="5"/>
  <c r="CY17" i="5" l="1"/>
  <c r="DD49" i="3"/>
  <c r="DD52" i="3" s="1"/>
  <c r="DF23" i="3"/>
  <c r="DE48" i="3"/>
  <c r="BX11" i="5"/>
  <c r="BW10" i="5"/>
  <c r="DG23" i="3" l="1"/>
  <c r="DF48" i="3"/>
  <c r="CZ17" i="5"/>
  <c r="DE49" i="3"/>
  <c r="DE52" i="3" s="1"/>
  <c r="BY11" i="5"/>
  <c r="BX10" i="5"/>
  <c r="DF49" i="3" l="1"/>
  <c r="DF52" i="3" s="1"/>
  <c r="DA17" i="5"/>
  <c r="DH23" i="3"/>
  <c r="DG48" i="3"/>
  <c r="BZ11" i="5"/>
  <c r="BY10" i="5"/>
  <c r="DB17" i="5" l="1"/>
  <c r="DG49" i="3"/>
  <c r="DG52" i="3" s="1"/>
  <c r="DI23" i="3"/>
  <c r="DH48" i="3"/>
  <c r="CA11" i="5"/>
  <c r="BZ10" i="5"/>
  <c r="DC17" i="5" l="1"/>
  <c r="DH49" i="3"/>
  <c r="DH52" i="3" s="1"/>
  <c r="DJ23" i="3"/>
  <c r="DI48" i="3"/>
  <c r="CB11" i="5"/>
  <c r="CA10" i="5"/>
  <c r="DK23" i="3" l="1"/>
  <c r="DJ48" i="3"/>
  <c r="DD17" i="5"/>
  <c r="DI49" i="3"/>
  <c r="DI52" i="3" s="1"/>
  <c r="CC11" i="5"/>
  <c r="CB10" i="5"/>
  <c r="DE17" i="5" l="1"/>
  <c r="DJ49" i="3"/>
  <c r="DJ52" i="3" s="1"/>
  <c r="DL23" i="3"/>
  <c r="DK48" i="3"/>
  <c r="CD11" i="5"/>
  <c r="CC10" i="5"/>
  <c r="DK49" i="3" l="1"/>
  <c r="DK52" i="3" s="1"/>
  <c r="DF17" i="5"/>
  <c r="DM23" i="3"/>
  <c r="DL48" i="3"/>
  <c r="CE11" i="5"/>
  <c r="CD10" i="5"/>
  <c r="DG17" i="5" l="1"/>
  <c r="DL49" i="3"/>
  <c r="DL52" i="3" s="1"/>
  <c r="DN23" i="3"/>
  <c r="DM48" i="3"/>
  <c r="CF11" i="5"/>
  <c r="CE10" i="5"/>
  <c r="DO23" i="3" l="1"/>
  <c r="DN48" i="3"/>
  <c r="DH17" i="5"/>
  <c r="DM49" i="3"/>
  <c r="DM52" i="3" s="1"/>
  <c r="CG11" i="5"/>
  <c r="CF10" i="5"/>
  <c r="DI17" i="5" l="1"/>
  <c r="DN49" i="3"/>
  <c r="DN52" i="3" s="1"/>
  <c r="DP23" i="3"/>
  <c r="DO48" i="3"/>
  <c r="CH11" i="5"/>
  <c r="CG10" i="5"/>
  <c r="DO49" i="3" l="1"/>
  <c r="DO52" i="3" s="1"/>
  <c r="DJ17" i="5"/>
  <c r="DQ23" i="3"/>
  <c r="DP48" i="3"/>
  <c r="CI11" i="5"/>
  <c r="CH10" i="5"/>
  <c r="DK17" i="5" l="1"/>
  <c r="DP49" i="3"/>
  <c r="DP52" i="3" s="1"/>
  <c r="DR23" i="3"/>
  <c r="DQ48" i="3"/>
  <c r="CJ11" i="5"/>
  <c r="CI10" i="5"/>
  <c r="DS23" i="3" l="1"/>
  <c r="DR48" i="3"/>
  <c r="DQ49" i="3"/>
  <c r="DQ52" i="3" s="1"/>
  <c r="DL17" i="5"/>
  <c r="CK11" i="5"/>
  <c r="CJ10" i="5"/>
  <c r="DT23" i="3" l="1"/>
  <c r="DS48" i="3"/>
  <c r="DM17" i="5"/>
  <c r="DR49" i="3"/>
  <c r="DR52" i="3" s="1"/>
  <c r="CL11" i="5"/>
  <c r="CK10" i="5"/>
  <c r="DU23" i="3" l="1"/>
  <c r="DT48" i="3"/>
  <c r="DN17" i="5"/>
  <c r="DS49" i="3"/>
  <c r="DS52" i="3" s="1"/>
  <c r="CM11" i="5"/>
  <c r="CL10" i="5"/>
  <c r="DO17" i="5" l="1"/>
  <c r="DT49" i="3"/>
  <c r="DT52" i="3" s="1"/>
  <c r="DV23" i="3"/>
  <c r="DU48" i="3"/>
  <c r="CN11" i="5"/>
  <c r="CM10" i="5"/>
  <c r="DU49" i="3" l="1"/>
  <c r="DU52" i="3" s="1"/>
  <c r="DP17" i="5"/>
  <c r="DW23" i="3"/>
  <c r="DV48" i="3"/>
  <c r="CO11" i="5"/>
  <c r="CN10" i="5"/>
  <c r="DX23" i="3" l="1"/>
  <c r="DW48" i="3"/>
  <c r="DV49" i="3"/>
  <c r="DV52" i="3" s="1"/>
  <c r="DQ17" i="5"/>
  <c r="CP11" i="5"/>
  <c r="CO10" i="5"/>
  <c r="DR17" i="5" l="1"/>
  <c r="DW49" i="3"/>
  <c r="DW52" i="3" s="1"/>
  <c r="DY23" i="3"/>
  <c r="DX48" i="3"/>
  <c r="CQ11" i="5"/>
  <c r="CP10" i="5"/>
  <c r="DS17" i="5" l="1"/>
  <c r="DX49" i="3"/>
  <c r="DX52" i="3" s="1"/>
  <c r="DZ23" i="3"/>
  <c r="DY48" i="3"/>
  <c r="CR11" i="5"/>
  <c r="CQ10" i="5"/>
  <c r="DY49" i="3" l="1"/>
  <c r="DY52" i="3" s="1"/>
  <c r="DT17" i="5"/>
  <c r="EA23" i="3"/>
  <c r="DZ48" i="3"/>
  <c r="CS11" i="5"/>
  <c r="CR10" i="5"/>
  <c r="EB23" i="3" l="1"/>
  <c r="EA48" i="3"/>
  <c r="DU17" i="5"/>
  <c r="DZ49" i="3"/>
  <c r="DZ52" i="3" s="1"/>
  <c r="CT11" i="5"/>
  <c r="CS10" i="5"/>
  <c r="EA49" i="3" l="1"/>
  <c r="EA52" i="3" s="1"/>
  <c r="DV17" i="5"/>
  <c r="EC23" i="3"/>
  <c r="EB48" i="3"/>
  <c r="CU11" i="5"/>
  <c r="CT10" i="5"/>
  <c r="ED23" i="3" l="1"/>
  <c r="EC48" i="3"/>
  <c r="DW17" i="5"/>
  <c r="EB49" i="3"/>
  <c r="EB52" i="3" s="1"/>
  <c r="CV11" i="5"/>
  <c r="CU10" i="5"/>
  <c r="EC49" i="3" l="1"/>
  <c r="EC52" i="3" s="1"/>
  <c r="DX17" i="5"/>
  <c r="EE23" i="3"/>
  <c r="H22" i="3" s="1"/>
  <c r="ED48" i="3"/>
  <c r="CW11" i="5"/>
  <c r="CV10" i="5"/>
  <c r="ED49" i="3" l="1"/>
  <c r="ED52" i="3" s="1"/>
  <c r="DY17" i="5"/>
  <c r="EE48" i="3"/>
  <c r="DZ17" i="5" s="1"/>
  <c r="CX11" i="5"/>
  <c r="CW10" i="5"/>
  <c r="C17" i="5" l="1"/>
  <c r="C18" i="5" s="1"/>
  <c r="EE49" i="3"/>
  <c r="EE52" i="3" s="1"/>
  <c r="EF52" i="3" s="1"/>
  <c r="EG52" i="3" s="1"/>
  <c r="EH52" i="3" s="1"/>
  <c r="EI52" i="3" s="1"/>
  <c r="H48" i="3"/>
  <c r="H49" i="3" s="1"/>
  <c r="CY11" i="5"/>
  <c r="CX10" i="5"/>
  <c r="CZ11" i="5" l="1"/>
  <c r="CY10" i="5"/>
  <c r="DA11" i="5" l="1"/>
  <c r="CZ10" i="5"/>
  <c r="DB11" i="5" l="1"/>
  <c r="DA10" i="5"/>
  <c r="DC11" i="5" l="1"/>
  <c r="DB10" i="5"/>
  <c r="DD11" i="5" l="1"/>
  <c r="DC10" i="5"/>
  <c r="DE11" i="5" l="1"/>
  <c r="DD10" i="5"/>
  <c r="DF11" i="5" l="1"/>
  <c r="DE10" i="5"/>
  <c r="DG11" i="5" l="1"/>
  <c r="DF10" i="5"/>
  <c r="DH11" i="5" l="1"/>
  <c r="DG10" i="5"/>
  <c r="DI11" i="5" l="1"/>
  <c r="DH10" i="5"/>
  <c r="DJ11" i="5" l="1"/>
  <c r="DI10" i="5"/>
  <c r="DK11" i="5" l="1"/>
  <c r="DJ10" i="5"/>
  <c r="DL11" i="5" l="1"/>
  <c r="DK10" i="5"/>
  <c r="DM11" i="5" l="1"/>
  <c r="DL10" i="5"/>
  <c r="DN11" i="5" l="1"/>
  <c r="DM10" i="5"/>
  <c r="DO11" i="5" l="1"/>
  <c r="DN10" i="5"/>
  <c r="DP11" i="5" l="1"/>
  <c r="DO10" i="5"/>
  <c r="DQ11" i="5" l="1"/>
  <c r="DP10" i="5"/>
  <c r="DR11" i="5" l="1"/>
  <c r="DQ10" i="5"/>
  <c r="DS11" i="5" l="1"/>
  <c r="DR10" i="5"/>
  <c r="DT11" i="5" l="1"/>
  <c r="DS10" i="5"/>
  <c r="DU11" i="5" l="1"/>
  <c r="DT10" i="5"/>
  <c r="DV11" i="5" l="1"/>
  <c r="DU10" i="5"/>
  <c r="DW11" i="5" l="1"/>
  <c r="DV10" i="5"/>
  <c r="DX11" i="5" l="1"/>
  <c r="DW10" i="5"/>
  <c r="DY11" i="5" l="1"/>
  <c r="DX10" i="5"/>
  <c r="DZ11" i="5" l="1"/>
  <c r="DY10" i="5"/>
  <c r="DZ10" i="5" l="1"/>
  <c r="EA11" i="5"/>
  <c r="EA10" i="5" l="1"/>
  <c r="EB11" i="5"/>
  <c r="EB10" i="5" l="1"/>
  <c r="EC11" i="5"/>
  <c r="EC10" i="5" l="1"/>
  <c r="ED11" i="5"/>
  <c r="ED10" i="5" s="1"/>
  <c r="G180" i="4"/>
  <c r="C42" i="5" l="1"/>
  <c r="D43" i="5" l="1"/>
  <c r="D45" i="5" s="1"/>
  <c r="E12" i="5" s="1"/>
  <c r="E18" i="5" s="1"/>
  <c r="G163" i="4"/>
  <c r="E26" i="5"/>
  <c r="C26" i="5" s="1"/>
  <c r="G51" i="4"/>
  <c r="I77" i="4" l="1"/>
  <c r="G77" i="4" s="1"/>
  <c r="E28" i="5" l="1"/>
  <c r="I92" i="4"/>
  <c r="G92" i="4" s="1"/>
  <c r="G93" i="4" s="1"/>
  <c r="C28" i="5" l="1"/>
  <c r="C43" i="5" s="1"/>
  <c r="E43" i="5"/>
  <c r="E45" i="5" s="1"/>
  <c r="F12" i="5" s="1"/>
  <c r="F18" i="5" l="1"/>
  <c r="F45" i="5" s="1"/>
  <c r="G12" i="5" s="1"/>
  <c r="G18" i="5" s="1"/>
  <c r="G45" i="5" s="1"/>
  <c r="H12" i="5" s="1"/>
  <c r="H18" i="5" s="1"/>
  <c r="H45" i="5" s="1"/>
  <c r="I12" i="5" s="1"/>
  <c r="I18" i="5" s="1"/>
  <c r="I45" i="5" s="1"/>
  <c r="J12" i="5" s="1"/>
  <c r="J18" i="5" s="1"/>
  <c r="J45" i="5" s="1"/>
  <c r="K12" i="5" s="1"/>
  <c r="K18" i="5" s="1"/>
  <c r="K45" i="5" s="1"/>
  <c r="L12" i="5" s="1"/>
  <c r="L18" i="5" s="1"/>
  <c r="L45" i="5" s="1"/>
  <c r="M12" i="5" s="1"/>
  <c r="M18" i="5" s="1"/>
  <c r="M45" i="5" s="1"/>
  <c r="N12" i="5" s="1"/>
  <c r="N18" i="5" s="1"/>
  <c r="N45" i="5" s="1"/>
  <c r="O12" i="5" s="1"/>
  <c r="O18" i="5" s="1"/>
  <c r="O45" i="5" s="1"/>
  <c r="P12" i="5" s="1"/>
  <c r="P18" i="5" s="1"/>
  <c r="P45" i="5" s="1"/>
  <c r="Q12" i="5" s="1"/>
  <c r="Q18" i="5" s="1"/>
  <c r="Q45" i="5" s="1"/>
  <c r="R12" i="5" s="1"/>
  <c r="R18" i="5" s="1"/>
  <c r="R45" i="5" s="1"/>
  <c r="S12" i="5" s="1"/>
  <c r="S18" i="5" s="1"/>
  <c r="S45" i="5" s="1"/>
  <c r="T12" i="5" s="1"/>
  <c r="T18" i="5" s="1"/>
  <c r="T45" i="5" s="1"/>
  <c r="U12" i="5" s="1"/>
  <c r="U18" i="5" s="1"/>
  <c r="U45" i="5" s="1"/>
  <c r="V12" i="5" s="1"/>
  <c r="V18" i="5" s="1"/>
  <c r="V45" i="5" s="1"/>
  <c r="W12" i="5" s="1"/>
  <c r="W18" i="5" s="1"/>
  <c r="W45" i="5" s="1"/>
  <c r="X12" i="5" s="1"/>
  <c r="X18" i="5" s="1"/>
  <c r="X45" i="5" s="1"/>
  <c r="Y12" i="5" s="1"/>
  <c r="Y18" i="5" s="1"/>
  <c r="Y45" i="5" s="1"/>
  <c r="Z12" i="5" s="1"/>
  <c r="Z18" i="5" s="1"/>
  <c r="Z45" i="5" s="1"/>
  <c r="AA12" i="5" s="1"/>
  <c r="AA18" i="5" s="1"/>
  <c r="AA45" i="5" s="1"/>
  <c r="AB12" i="5" s="1"/>
  <c r="AB18" i="5" s="1"/>
  <c r="AB45" i="5" s="1"/>
  <c r="AC12" i="5" s="1"/>
  <c r="AC18" i="5" s="1"/>
  <c r="AC45" i="5" s="1"/>
  <c r="AD12" i="5" s="1"/>
  <c r="AD18" i="5" s="1"/>
  <c r="AD45" i="5" s="1"/>
  <c r="AE12" i="5" s="1"/>
  <c r="AE18" i="5" s="1"/>
  <c r="AE45" i="5" s="1"/>
  <c r="AF12" i="5" s="1"/>
  <c r="AF18" i="5" s="1"/>
  <c r="AF45" i="5" s="1"/>
  <c r="AG12" i="5" s="1"/>
  <c r="AG18" i="5" s="1"/>
  <c r="AG45" i="5" s="1"/>
  <c r="AH12" i="5" s="1"/>
  <c r="AH18" i="5" s="1"/>
  <c r="AH45" i="5" s="1"/>
  <c r="AI12" i="5" s="1"/>
  <c r="AI18" i="5" s="1"/>
  <c r="AI45" i="5" s="1"/>
  <c r="AJ12" i="5" s="1"/>
  <c r="AJ18" i="5" s="1"/>
  <c r="AJ45" i="5" s="1"/>
  <c r="AK12" i="5" s="1"/>
  <c r="AK18" i="5" s="1"/>
  <c r="AK45" i="5" s="1"/>
  <c r="AL12" i="5" s="1"/>
  <c r="AL18" i="5" s="1"/>
  <c r="AL45" i="5" s="1"/>
  <c r="AM12" i="5" s="1"/>
  <c r="AM18" i="5" s="1"/>
  <c r="AM45" i="5" s="1"/>
  <c r="AN12" i="5" s="1"/>
  <c r="AN18" i="5" s="1"/>
  <c r="AN45" i="5" s="1"/>
  <c r="AO12" i="5" s="1"/>
  <c r="AO18" i="5" s="1"/>
  <c r="AO45" i="5" s="1"/>
  <c r="AP12" i="5" s="1"/>
  <c r="AP18" i="5" s="1"/>
  <c r="AP45" i="5" s="1"/>
  <c r="AQ12" i="5" s="1"/>
  <c r="AQ18" i="5" s="1"/>
  <c r="AQ45" i="5" s="1"/>
  <c r="AR12" i="5" s="1"/>
  <c r="AR18" i="5" s="1"/>
  <c r="AR45" i="5" s="1"/>
  <c r="AS12" i="5" s="1"/>
  <c r="AS18" i="5" s="1"/>
  <c r="AS45" i="5" s="1"/>
  <c r="AT12" i="5" s="1"/>
  <c r="AT18" i="5" s="1"/>
  <c r="AT45" i="5" s="1"/>
  <c r="AU12" i="5" s="1"/>
  <c r="AU18" i="5" s="1"/>
  <c r="AU45" i="5" s="1"/>
  <c r="AV12" i="5" s="1"/>
  <c r="AV18" i="5" s="1"/>
  <c r="AV45" i="5" s="1"/>
  <c r="AW12" i="5" s="1"/>
  <c r="AW18" i="5" s="1"/>
  <c r="AW45" i="5" s="1"/>
  <c r="AX12" i="5" s="1"/>
  <c r="AX18" i="5" s="1"/>
  <c r="AX45" i="5" s="1"/>
  <c r="AY12" i="5" s="1"/>
  <c r="AY18" i="5" s="1"/>
  <c r="AY45" i="5" s="1"/>
  <c r="AZ12" i="5" s="1"/>
  <c r="AZ18" i="5" s="1"/>
  <c r="AZ45" i="5" s="1"/>
  <c r="BA12" i="5" s="1"/>
  <c r="BA18" i="5" s="1"/>
  <c r="BA45" i="5" s="1"/>
  <c r="BB12" i="5" s="1"/>
  <c r="BB18" i="5" s="1"/>
  <c r="BB45" i="5" s="1"/>
  <c r="BC12" i="5" s="1"/>
  <c r="BC18" i="5" s="1"/>
  <c r="BC45" i="5" s="1"/>
  <c r="BD12" i="5" s="1"/>
  <c r="BD18" i="5" s="1"/>
  <c r="BD45" i="5" s="1"/>
  <c r="BE12" i="5" s="1"/>
  <c r="BE18" i="5" s="1"/>
  <c r="BE45" i="5" s="1"/>
  <c r="BF12" i="5" s="1"/>
  <c r="BF18" i="5" s="1"/>
  <c r="BF45" i="5" s="1"/>
  <c r="BG12" i="5" s="1"/>
  <c r="BG18" i="5" s="1"/>
  <c r="BG45" i="5" s="1"/>
  <c r="BH12" i="5" s="1"/>
  <c r="BH18" i="5" s="1"/>
  <c r="BH45" i="5" s="1"/>
  <c r="BI12" i="5" s="1"/>
  <c r="BI18" i="5" s="1"/>
  <c r="BI45" i="5" s="1"/>
  <c r="BJ12" i="5" s="1"/>
  <c r="BJ18" i="5" s="1"/>
  <c r="BJ45" i="5" s="1"/>
  <c r="BK12" i="5" s="1"/>
  <c r="BK18" i="5" s="1"/>
  <c r="BK45" i="5" s="1"/>
  <c r="BL12" i="5" s="1"/>
  <c r="BL18" i="5" s="1"/>
  <c r="BL45" i="5" s="1"/>
  <c r="BM12" i="5" s="1"/>
  <c r="BM18" i="5" s="1"/>
  <c r="BM45" i="5" s="1"/>
  <c r="BN12" i="5" s="1"/>
  <c r="BN18" i="5" s="1"/>
  <c r="BN45" i="5" s="1"/>
  <c r="BO12" i="5" s="1"/>
  <c r="BO18" i="5" s="1"/>
  <c r="BO45" i="5" s="1"/>
  <c r="BP12" i="5" s="1"/>
  <c r="BP18" i="5" s="1"/>
  <c r="BP45" i="5" s="1"/>
  <c r="BQ12" i="5" s="1"/>
  <c r="BQ18" i="5" s="1"/>
  <c r="BQ45" i="5" s="1"/>
  <c r="BR12" i="5" s="1"/>
  <c r="BR18" i="5" s="1"/>
  <c r="BR45" i="5" s="1"/>
  <c r="BS12" i="5" s="1"/>
  <c r="BS18" i="5" s="1"/>
  <c r="BS45" i="5" s="1"/>
  <c r="BT12" i="5" s="1"/>
  <c r="BT18" i="5" s="1"/>
  <c r="BT45" i="5" s="1"/>
  <c r="BU12" i="5" s="1"/>
  <c r="BU18" i="5" s="1"/>
  <c r="BU45" i="5" s="1"/>
  <c r="BV12" i="5" s="1"/>
  <c r="BV18" i="5" s="1"/>
  <c r="BV45" i="5" s="1"/>
  <c r="BW12" i="5" s="1"/>
  <c r="BW18" i="5" s="1"/>
  <c r="BW45" i="5" s="1"/>
  <c r="BX12" i="5" s="1"/>
  <c r="BX18" i="5" s="1"/>
  <c r="BX45" i="5" s="1"/>
  <c r="BY12" i="5" s="1"/>
  <c r="BY18" i="5" s="1"/>
  <c r="BY45" i="5" s="1"/>
  <c r="BZ12" i="5" s="1"/>
  <c r="BZ18" i="5" s="1"/>
  <c r="BZ45" i="5" s="1"/>
  <c r="CA12" i="5" s="1"/>
  <c r="CA18" i="5" s="1"/>
  <c r="CA45" i="5" s="1"/>
  <c r="CB12" i="5" s="1"/>
  <c r="CB18" i="5" s="1"/>
  <c r="CB45" i="5" s="1"/>
  <c r="CC12" i="5" s="1"/>
  <c r="CC18" i="5" s="1"/>
  <c r="CC45" i="5" s="1"/>
  <c r="CD12" i="5" s="1"/>
  <c r="CD18" i="5" s="1"/>
  <c r="CD45" i="5" s="1"/>
  <c r="CE12" i="5" s="1"/>
  <c r="CE18" i="5" s="1"/>
  <c r="CE45" i="5" s="1"/>
  <c r="CF12" i="5" s="1"/>
  <c r="CF18" i="5" s="1"/>
  <c r="CF45" i="5" s="1"/>
  <c r="CG12" i="5" s="1"/>
  <c r="CG18" i="5" s="1"/>
  <c r="CG45" i="5" s="1"/>
  <c r="CH12" i="5" s="1"/>
  <c r="CH18" i="5" s="1"/>
  <c r="CH45" i="5" s="1"/>
  <c r="CI12" i="5" s="1"/>
  <c r="CI18" i="5" s="1"/>
  <c r="CI45" i="5" s="1"/>
  <c r="CJ12" i="5" s="1"/>
  <c r="CJ18" i="5" s="1"/>
  <c r="CJ45" i="5" s="1"/>
  <c r="CK12" i="5" s="1"/>
  <c r="CK18" i="5" s="1"/>
  <c r="CK45" i="5" s="1"/>
  <c r="CL12" i="5" s="1"/>
  <c r="CL18" i="5" s="1"/>
  <c r="CL45" i="5" s="1"/>
  <c r="CM12" i="5" s="1"/>
  <c r="CM18" i="5" s="1"/>
  <c r="CM45" i="5" s="1"/>
  <c r="CN12" i="5" s="1"/>
  <c r="CN18" i="5" s="1"/>
  <c r="CN45" i="5" s="1"/>
  <c r="CO12" i="5" s="1"/>
  <c r="CO18" i="5" s="1"/>
  <c r="CO45" i="5" s="1"/>
  <c r="CP12" i="5" s="1"/>
  <c r="CP18" i="5" s="1"/>
  <c r="CP45" i="5" s="1"/>
  <c r="CQ12" i="5" s="1"/>
  <c r="CQ18" i="5" s="1"/>
  <c r="CQ45" i="5" s="1"/>
  <c r="CR12" i="5" s="1"/>
  <c r="CR18" i="5" s="1"/>
  <c r="CR45" i="5" s="1"/>
  <c r="CS12" i="5" s="1"/>
  <c r="CS18" i="5" s="1"/>
  <c r="CS45" i="5" s="1"/>
  <c r="CT12" i="5" s="1"/>
  <c r="CT18" i="5" s="1"/>
  <c r="CT45" i="5" s="1"/>
  <c r="CU12" i="5" s="1"/>
  <c r="CU18" i="5" s="1"/>
  <c r="CU45" i="5" s="1"/>
  <c r="CV12" i="5" s="1"/>
  <c r="CV18" i="5" s="1"/>
  <c r="CV45" i="5" s="1"/>
  <c r="CW12" i="5" s="1"/>
  <c r="CW18" i="5" s="1"/>
  <c r="CW45" i="5" s="1"/>
  <c r="CX12" i="5" s="1"/>
  <c r="CX18" i="5" s="1"/>
  <c r="CX45" i="5" s="1"/>
  <c r="CY12" i="5" s="1"/>
  <c r="CY18" i="5" s="1"/>
  <c r="CY45" i="5" s="1"/>
  <c r="CZ12" i="5" s="1"/>
  <c r="CZ18" i="5" s="1"/>
  <c r="CZ45" i="5" s="1"/>
  <c r="DA12" i="5" s="1"/>
  <c r="DA18" i="5" s="1"/>
  <c r="DA45" i="5" s="1"/>
  <c r="DB12" i="5" s="1"/>
  <c r="DB18" i="5" s="1"/>
  <c r="DB45" i="5" s="1"/>
  <c r="DC12" i="5" s="1"/>
  <c r="DC18" i="5" s="1"/>
  <c r="DC45" i="5" s="1"/>
  <c r="DD12" i="5" s="1"/>
  <c r="DD18" i="5" s="1"/>
  <c r="DD45" i="5" s="1"/>
  <c r="DE12" i="5" s="1"/>
  <c r="DE18" i="5" s="1"/>
  <c r="DE45" i="5" s="1"/>
  <c r="DF12" i="5" s="1"/>
  <c r="DF18" i="5" s="1"/>
  <c r="DF45" i="5" s="1"/>
  <c r="DG12" i="5" s="1"/>
  <c r="DG18" i="5" s="1"/>
  <c r="DG45" i="5" s="1"/>
  <c r="DH12" i="5" s="1"/>
  <c r="DH18" i="5" s="1"/>
  <c r="DH45" i="5" s="1"/>
  <c r="DI12" i="5" s="1"/>
  <c r="DI18" i="5" s="1"/>
  <c r="DI45" i="5" s="1"/>
  <c r="DJ12" i="5" s="1"/>
  <c r="DJ18" i="5" s="1"/>
  <c r="DJ45" i="5" s="1"/>
  <c r="DK12" i="5" s="1"/>
  <c r="DK18" i="5" s="1"/>
  <c r="DK45" i="5" s="1"/>
  <c r="DL12" i="5" s="1"/>
  <c r="DL18" i="5" s="1"/>
  <c r="DL45" i="5" s="1"/>
  <c r="DM12" i="5" s="1"/>
  <c r="DM18" i="5" s="1"/>
  <c r="DM45" i="5" s="1"/>
  <c r="DN12" i="5" s="1"/>
  <c r="DN18" i="5" s="1"/>
  <c r="DN45" i="5" s="1"/>
  <c r="DO12" i="5" s="1"/>
  <c r="DO18" i="5" s="1"/>
  <c r="DO45" i="5" s="1"/>
  <c r="DP12" i="5" s="1"/>
  <c r="DP18" i="5" s="1"/>
  <c r="DP45" i="5" s="1"/>
  <c r="DQ12" i="5" s="1"/>
  <c r="DQ18" i="5" s="1"/>
  <c r="DQ45" i="5" s="1"/>
  <c r="DR12" i="5" s="1"/>
  <c r="DR18" i="5" s="1"/>
  <c r="DR45" i="5" s="1"/>
  <c r="DS12" i="5" s="1"/>
  <c r="DS18" i="5" s="1"/>
  <c r="DS45" i="5" s="1"/>
  <c r="DT12" i="5" s="1"/>
  <c r="DT18" i="5" s="1"/>
  <c r="DT45" i="5" s="1"/>
  <c r="DU12" i="5" s="1"/>
  <c r="DU18" i="5" s="1"/>
  <c r="DU45" i="5" s="1"/>
  <c r="C45" i="5"/>
  <c r="C46" i="5"/>
  <c r="C48" i="5" s="1"/>
  <c r="DV12" i="5" l="1"/>
  <c r="DV18" i="5" s="1"/>
  <c r="DV45" i="5" l="1"/>
  <c r="DW12" i="5" s="1"/>
  <c r="DW18" i="5" s="1"/>
  <c r="DW45" i="5" s="1"/>
  <c r="DX12" i="5" s="1"/>
  <c r="DX18" i="5" s="1"/>
  <c r="DX45" i="5" l="1"/>
  <c r="DY12" i="5" s="1"/>
  <c r="DY18" i="5" s="1"/>
  <c r="DY45" i="5" s="1"/>
  <c r="DZ12" i="5" s="1"/>
  <c r="DZ18" i="5" s="1"/>
  <c r="DZ45" i="5" l="1"/>
  <c r="EA12" i="5" s="1"/>
  <c r="EA18" i="5" s="1"/>
  <c r="EA45" i="5" l="1"/>
  <c r="EB12" i="5" s="1"/>
  <c r="EB18" i="5" s="1"/>
  <c r="EB45" i="5" l="1"/>
  <c r="EC12" i="5" s="1"/>
  <c r="EC18" i="5" s="1"/>
  <c r="EC45" i="5" l="1"/>
  <c r="ED12" i="5" s="1"/>
  <c r="ED18" i="5" s="1"/>
  <c r="ED45" i="5" s="1"/>
</calcChain>
</file>

<file path=xl/sharedStrings.xml><?xml version="1.0" encoding="utf-8"?>
<sst xmlns="http://schemas.openxmlformats.org/spreadsheetml/2006/main" count="2148" uniqueCount="739">
  <si>
    <t>Nama Proyek</t>
  </si>
  <si>
    <t>DATA LAHAN, BANGUNAN &amp; LAINNYA</t>
  </si>
  <si>
    <t>HARGA TANAH MATANG</t>
  </si>
  <si>
    <t>Luas Tanah</t>
  </si>
  <si>
    <t>m2</t>
  </si>
  <si>
    <t>Rp/m2</t>
  </si>
  <si>
    <t>Harga Tanah Mentah</t>
  </si>
  <si>
    <t>Nilai Lahan keseluruhan</t>
  </si>
  <si>
    <t>Rp</t>
  </si>
  <si>
    <t>Efektivitas Lahan (bisa dbangun)</t>
  </si>
  <si>
    <t>%</t>
  </si>
  <si>
    <t>Luas Tanah Efektif</t>
  </si>
  <si>
    <t>Harga Tanah Efektif</t>
  </si>
  <si>
    <t>Asumsi Luas Bangunan</t>
  </si>
  <si>
    <t xml:space="preserve">unit </t>
  </si>
  <si>
    <t>Harga Borongan 1 Unit</t>
  </si>
  <si>
    <t>Harga Tanah Matang</t>
  </si>
  <si>
    <t>I</t>
  </si>
  <si>
    <t>II</t>
  </si>
  <si>
    <t>Biaya arsitek untuk disain 3D, bester, RAB</t>
  </si>
  <si>
    <t>III</t>
  </si>
  <si>
    <t>IV</t>
  </si>
  <si>
    <t>Biaya Operasional</t>
  </si>
  <si>
    <t>BIAYA PEROLEHAN LAHAN</t>
  </si>
  <si>
    <t>TOTAL INVESTASI (MODAL KERJA)</t>
  </si>
  <si>
    <t>*</t>
  </si>
  <si>
    <t>BIAYA PEMATANGAN LAHAN</t>
  </si>
  <si>
    <t>**</t>
  </si>
  <si>
    <t>***</t>
  </si>
  <si>
    <t>TOTAL PENGELUARAN</t>
  </si>
  <si>
    <t>DP 30%</t>
  </si>
  <si>
    <t>No</t>
  </si>
  <si>
    <t>Uraian</t>
  </si>
  <si>
    <t>Harga Cash (Rp.)</t>
  </si>
  <si>
    <t>Periode</t>
  </si>
  <si>
    <t>urut</t>
  </si>
  <si>
    <t>no kav</t>
  </si>
  <si>
    <t>LB</t>
  </si>
  <si>
    <t>LT</t>
  </si>
  <si>
    <t>Angsuran</t>
  </si>
  <si>
    <t>Bulan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</si>
  <si>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</si>
  <si>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</si>
  <si>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</si>
  <si>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</si>
  <si>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</si>
  <si>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</si>
  <si>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</si>
  <si>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</si>
  <si>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</si>
  <si>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</si>
  <si>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</si>
  <si>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</si>
  <si>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</si>
  <si>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</si>
  <si>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</si>
  <si>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</si>
  <si>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</si>
  <si>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</si>
  <si>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</si>
  <si>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</si>
  <si>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</si>
  <si>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</si>
  <si>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</si>
  <si>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</si>
  <si>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</si>
  <si>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</si>
  <si>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</si>
  <si>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</si>
  <si>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</si>
  <si>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</si>
  <si>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</si>
  <si>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</si>
  <si>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</si>
  <si>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</si>
  <si>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</si>
  <si>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</si>
  <si>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</si>
  <si>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</si>
  <si>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</si>
  <si>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</si>
  <si>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</si>
  <si>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</si>
  <si>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</si>
  <si>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</si>
  <si>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</si>
  <si>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</si>
  <si>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</si>
  <si>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</si>
  <si>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</si>
  <si>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</si>
  <si>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</si>
  <si>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</si>
  <si>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</si>
  <si>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</si>
  <si>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</si>
  <si>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</si>
  <si>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</si>
  <si>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</si>
  <si>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</si>
  <si>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</si>
  <si>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</si>
  <si>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</si>
  <si>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</si>
  <si>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</si>
  <si>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</si>
  <si>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</si>
  <si>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</si>
  <si>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</si>
  <si>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</si>
  <si>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</si>
  <si>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</si>
  <si>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</si>
  <si>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</si>
  <si>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</si>
  <si>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</si>
  <si>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</si>
  <si>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</si>
  <si>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</si>
  <si>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</si>
  <si>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</si>
  <si>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</si>
  <si>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</si>
  <si>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</si>
  <si>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</si>
  <si>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</si>
  <si>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</si>
  <si>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</si>
  <si>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</si>
  <si>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</si>
  <si>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</si>
  <si>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</si>
  <si>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</si>
  <si>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</si>
  <si>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</si>
  <si>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</si>
  <si>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</si>
  <si>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</si>
  <si>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</si>
  <si>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</si>
  <si>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</si>
  <si>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</si>
  <si>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</si>
  <si>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</si>
  <si>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</si>
  <si>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</si>
  <si>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</si>
  <si>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</si>
  <si>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</si>
  <si>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</si>
  <si>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</si>
  <si>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</si>
  <si>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</si>
  <si>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</si>
  <si>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</si>
  <si>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</si>
  <si>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</si>
  <si>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</si>
  <si>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</si>
  <si>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</si>
  <si>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</si>
  <si>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</si>
  <si>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</si>
  <si>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</si>
  <si>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</si>
  <si>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</si>
  <si>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</si>
  <si>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A01</t>
  </si>
  <si>
    <t>Cash Keras</t>
  </si>
  <si>
    <t>A02</t>
  </si>
  <si>
    <t>Kredit 1 tahun</t>
  </si>
  <si>
    <t>Angsuran Cicilan</t>
  </si>
  <si>
    <t>A03</t>
  </si>
  <si>
    <t>Kredit 2 tahun</t>
  </si>
  <si>
    <t>A04</t>
  </si>
  <si>
    <t>Kredit 3 tahun</t>
  </si>
  <si>
    <t>A05</t>
  </si>
  <si>
    <t>Kredit 4 tahun</t>
  </si>
  <si>
    <t>A06</t>
  </si>
  <si>
    <t>A07</t>
  </si>
  <si>
    <t>A08</t>
  </si>
  <si>
    <t>A09</t>
  </si>
  <si>
    <t>A10</t>
  </si>
  <si>
    <t>A11</t>
  </si>
  <si>
    <t>Kredit 10 tahun</t>
  </si>
  <si>
    <t>A12</t>
  </si>
  <si>
    <t>Total DP</t>
  </si>
  <si>
    <t>Total Angsuran</t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</si>
  <si>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</si>
  <si>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</si>
  <si>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</si>
  <si>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</si>
  <si>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</si>
  <si>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</si>
  <si>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</si>
  <si>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</si>
  <si>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</si>
  <si>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</si>
  <si>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</si>
  <si>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</si>
  <si>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</si>
  <si>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</si>
  <si>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</si>
  <si>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</si>
  <si>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</si>
  <si>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</si>
  <si>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</si>
  <si>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</si>
  <si>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</si>
  <si>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</si>
  <si>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</si>
  <si>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</si>
  <si>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</si>
  <si>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</si>
  <si>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</si>
  <si>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</si>
  <si>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</si>
  <si>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</si>
  <si>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</si>
  <si>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</si>
  <si>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</si>
  <si>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</si>
  <si>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</si>
  <si>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</si>
  <si>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</si>
  <si>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</si>
  <si>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</si>
  <si>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</si>
  <si>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</si>
  <si>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</si>
  <si>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</si>
  <si>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</si>
  <si>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</si>
  <si>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</si>
  <si>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</si>
  <si>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</si>
  <si>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</si>
  <si>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</si>
  <si>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</si>
  <si>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</si>
  <si>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</si>
  <si>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</si>
  <si>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</si>
  <si>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</si>
  <si>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</si>
  <si>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</si>
  <si>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</si>
  <si>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</si>
  <si>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</si>
  <si>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</si>
  <si>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</si>
  <si>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</si>
  <si>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</si>
  <si>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</si>
  <si>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</si>
  <si>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</si>
  <si>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</si>
  <si>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</si>
  <si>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</si>
  <si>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</si>
  <si>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</si>
  <si>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</si>
  <si>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</si>
  <si>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</si>
  <si>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</si>
  <si>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</si>
  <si>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</si>
  <si>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</si>
  <si>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</si>
  <si>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</si>
  <si>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</si>
  <si>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</si>
  <si>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</si>
  <si>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</si>
  <si>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</si>
  <si>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</si>
  <si>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</si>
  <si>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</si>
  <si>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</si>
  <si>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</si>
  <si>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</si>
  <si>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</si>
  <si>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</si>
  <si>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</si>
  <si>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</si>
  <si>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</si>
  <si>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</si>
  <si>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</si>
  <si>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</si>
  <si>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</si>
  <si>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</si>
  <si>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</si>
  <si>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</si>
  <si>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</si>
  <si>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</si>
  <si>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</si>
  <si>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</si>
  <si>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</si>
  <si>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</si>
  <si>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</si>
  <si>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</si>
  <si>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</si>
  <si>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</si>
  <si>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</si>
  <si>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</si>
  <si>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</si>
  <si>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</si>
  <si>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</si>
  <si>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</si>
  <si>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</si>
  <si>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</si>
  <si>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</si>
  <si>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</si>
  <si>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</si>
  <si>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</si>
  <si>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Total Akumulasi</t>
  </si>
  <si>
    <t>Lokasi</t>
  </si>
  <si>
    <t>Cikarang</t>
  </si>
  <si>
    <t xml:space="preserve"> Project Start</t>
  </si>
  <si>
    <t>A</t>
  </si>
  <si>
    <t>eff (%)</t>
  </si>
  <si>
    <t>Luas Nett (m2)</t>
  </si>
  <si>
    <t>Biaya</t>
  </si>
  <si>
    <t>Volume</t>
  </si>
  <si>
    <t>Satuan</t>
  </si>
  <si>
    <t>Harga Satuan</t>
  </si>
  <si>
    <t>Total Budgeting</t>
  </si>
  <si>
    <t>A.1. Pembelian lahan</t>
  </si>
  <si>
    <t>Nilai Fee Mediator (perantara)</t>
  </si>
  <si>
    <t>ls</t>
  </si>
  <si>
    <t xml:space="preserve">                 Sub Total A.1</t>
  </si>
  <si>
    <t>Pengecekan Sertipikat</t>
  </si>
  <si>
    <t>Akta Kuasa Menjual</t>
  </si>
  <si>
    <t>Akta Kuasa Membangun</t>
  </si>
  <si>
    <t>Akta Kuasa Mengurus</t>
  </si>
  <si>
    <t>Akta Kuasa Memecahkan Sertipikat</t>
  </si>
  <si>
    <t>Dokumen lain-lain (jika ada)</t>
  </si>
  <si>
    <t xml:space="preserve">                 Sub Total A.2</t>
  </si>
  <si>
    <t>A.3. Sertifikasi Lahan</t>
  </si>
  <si>
    <t>Biaya Pengukuran Lahan</t>
  </si>
  <si>
    <t>Biaya lain-lain (jika ada)</t>
  </si>
  <si>
    <t xml:space="preserve">                 Sub Total A.3</t>
  </si>
  <si>
    <t>A.4. Pajak Pajak</t>
  </si>
  <si>
    <t>PBB 2 tahun kedepan</t>
  </si>
  <si>
    <t>BPHTB (tidak ada karena Pembeli Developer yang membayar)</t>
  </si>
  <si>
    <t>Pajak lain-lain (jika ada)</t>
  </si>
  <si>
    <t xml:space="preserve">                 Sub Total A.4</t>
  </si>
  <si>
    <t xml:space="preserve">                 TOTAL ( A.1 + A.2 + A.3 + A.4 )</t>
  </si>
  <si>
    <t xml:space="preserve">                 PEMBEBANAN (A)</t>
  </si>
  <si>
    <t>B</t>
  </si>
  <si>
    <t>Total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</si>
  <si>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</si>
  <si>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</si>
  <si>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</si>
  <si>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</si>
  <si>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</si>
  <si>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</si>
  <si>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 (Preman, pemukim liar)</t>
  </si>
  <si>
    <t xml:space="preserve">                 TOTAL</t>
  </si>
  <si>
    <t xml:space="preserve">                 PEMBEBANAN (B)</t>
  </si>
  <si>
    <t>C</t>
  </si>
  <si>
    <t>C.1. Infrastruktur</t>
  </si>
  <si>
    <t>Cut and Fill (pembentukan badan jalan &amp; kavling)</t>
  </si>
  <si>
    <t>Gerbang Masuk / Pos Jaga &amp; Jembatan</t>
  </si>
  <si>
    <t>Merk Perumahan</t>
  </si>
  <si>
    <t>Pagar Keliling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</si>
  <si>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</si>
  <si>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</si>
  <si>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</si>
  <si>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</si>
  <si>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</si>
  <si>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</si>
  <si>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</si>
  <si>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</si>
  <si>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Paving block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</si>
  <si>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</si>
  <si>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</si>
  <si>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</si>
  <si>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</si>
  <si>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</si>
  <si>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</si>
  <si>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Penimbunan</t>
  </si>
  <si>
    <t>Resapan Komunal</t>
  </si>
  <si>
    <t>Lain - Lain (biaya tak terduga)</t>
  </si>
  <si>
    <t xml:space="preserve">                 Sub Total C.1</t>
  </si>
  <si>
    <t>C.2. Utilitas</t>
  </si>
  <si>
    <t>Jaringan Listrik Induk</t>
  </si>
  <si>
    <t>PJU (Penerangan Jalan Umum)</t>
  </si>
  <si>
    <t>titik</t>
  </si>
  <si>
    <t xml:space="preserve">                 Sub Total C.2</t>
  </si>
  <si>
    <t>C.3. Fasilitas Sosial / Umum</t>
  </si>
  <si>
    <t>Sarana Ibadah (Mushola)</t>
  </si>
  <si>
    <t>Play Ground</t>
  </si>
  <si>
    <t xml:space="preserve"> Kompensasi Tanah Makam</t>
  </si>
  <si>
    <t>Lain - lain (Kontribusi ke RT)</t>
  </si>
  <si>
    <t xml:space="preserve">                 Sub Total C.3</t>
  </si>
  <si>
    <t>C.4. Pemeliharaan dan Pembinaan Lingkungan</t>
  </si>
  <si>
    <t>Petugas Kebersihan (sampah)</t>
  </si>
  <si>
    <t>bulan</t>
  </si>
  <si>
    <t>Petugas Keamanan, 1 Orang</t>
  </si>
  <si>
    <t xml:space="preserve">                 Sub Total C.4</t>
  </si>
  <si>
    <t xml:space="preserve">                 TOTAL ( C.1 + C.2 + C.3 + C.4 )</t>
  </si>
  <si>
    <t xml:space="preserve">                 PEMBEBANAN (C)</t>
  </si>
  <si>
    <t>D</t>
  </si>
  <si>
    <t>BIAYA OPERASIONAL</t>
  </si>
  <si>
    <t>Sewa Rumah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</si>
  <si>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</si>
  <si>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</si>
  <si>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</si>
  <si>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</si>
  <si>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</si>
  <si>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</si>
  <si>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Lain - lain</t>
  </si>
  <si>
    <t>LS</t>
  </si>
  <si>
    <t xml:space="preserve">                 Sub Total D.1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</si>
  <si>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</si>
  <si>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</si>
  <si>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</si>
  <si>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</si>
  <si>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</si>
  <si>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</si>
  <si>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 xml:space="preserve">                 Sub Total D.2</t>
  </si>
  <si>
    <t>D.3. Gaji Karyawan</t>
  </si>
  <si>
    <t>Administrasi (1 org)</t>
  </si>
  <si>
    <t>Penagih Cicilan Kredit</t>
  </si>
  <si>
    <t xml:space="preserve">                 Sub Total D.3</t>
  </si>
  <si>
    <t>D.4. Promosi</t>
  </si>
  <si>
    <t xml:space="preserve"> Arsitek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</si>
  <si>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</si>
  <si>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</si>
  <si>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</si>
  <si>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</si>
  <si>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</si>
  <si>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</si>
  <si>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</si>
  <si>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</si>
  <si>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 xml:space="preserve">                 Sub Total D.5</t>
  </si>
  <si>
    <t>D.5. Kesejahteraan</t>
  </si>
  <si>
    <t>Training, Outbond, Team Building</t>
  </si>
  <si>
    <t>CSR</t>
  </si>
  <si>
    <t xml:space="preserve">                 Sub Total D.6</t>
  </si>
  <si>
    <t xml:space="preserve">                 TOTAL (D.1+D.2+D.3+D.4+D.5+D.6)</t>
  </si>
  <si>
    <t xml:space="preserve">                 PEMBEBANAN (D)</t>
  </si>
  <si>
    <t>E</t>
  </si>
  <si>
    <t>Tipe</t>
  </si>
  <si>
    <t>Rumah No</t>
  </si>
  <si>
    <t>A13</t>
  </si>
  <si>
    <t xml:space="preserve">                 Total</t>
  </si>
  <si>
    <t>F</t>
  </si>
  <si>
    <t>BIAYA PEMBEBANAN PERUNIT RUMAH</t>
  </si>
  <si>
    <t>Biaya Instalasi Listrik (PLN)</t>
  </si>
  <si>
    <t>Biaya Sambung Air Bersih (Pompa listrik)</t>
  </si>
  <si>
    <t>Biaya PBG (Persetujuan Bangunan Gedung)</t>
  </si>
  <si>
    <t>Biaya Pembuatan Taman Halaman Depan</t>
  </si>
  <si>
    <t>Pagar pembatas kavling</t>
  </si>
  <si>
    <t>TOTAL</t>
  </si>
  <si>
    <t>TAHUN KELIMA</t>
  </si>
  <si>
    <t>PROYEKSI  CASHFLOW</t>
  </si>
  <si>
    <t>TAHUN PERTAMA</t>
  </si>
  <si>
    <t>TAHUN KEDUA</t>
  </si>
  <si>
    <t>TAHUN KETIGA</t>
  </si>
  <si>
    <t>TAHUN KEEMPAT</t>
  </si>
  <si>
    <t>TAHUN KEENAM</t>
  </si>
  <si>
    <t>TAHUN KETUJUH</t>
  </si>
  <si>
    <t>TAHUN KE DELAPAN</t>
  </si>
  <si>
    <t>TAHUN KE SEMBILAN</t>
  </si>
  <si>
    <t>TAHUN KE SEPULUH</t>
  </si>
  <si>
    <t xml:space="preserve"> Saldo Awal</t>
  </si>
  <si>
    <t xml:space="preserve"> CASH IN</t>
  </si>
  <si>
    <t xml:space="preserve"> 1. Modal Perusahaan</t>
  </si>
  <si>
    <t xml:space="preserve"> 2. Down Payment</t>
  </si>
  <si>
    <t>-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</si>
  <si>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</si>
  <si>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</si>
  <si>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</si>
  <si>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</si>
  <si>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</si>
  <si>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</si>
  <si>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</si>
  <si>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</si>
  <si>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</si>
  <si>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</si>
  <si>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</si>
  <si>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</si>
  <si>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</si>
  <si>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</si>
  <si>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Operasional</t>
  </si>
  <si>
    <t xml:space="preserve">       D.3. Gaji Karyawan</t>
  </si>
  <si>
    <r>
      <rPr>
        <b/>
        <sz val="10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</si>
  <si>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</si>
  <si>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</si>
  <si>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</si>
  <si>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>TOTAL CASH OUT</t>
  </si>
  <si>
    <t xml:space="preserve"> SURPLUS / DEFISIT</t>
  </si>
  <si>
    <t>Total Keuntungan</t>
  </si>
  <si>
    <t>Jangka waktu Operasional</t>
  </si>
  <si>
    <t>Pembersihan lahan (rumput, akar pohon, dll)</t>
  </si>
  <si>
    <t>5.2. Pagar Batako (asumsi P X L = 100 m X 20 m)</t>
  </si>
  <si>
    <t>PENJELASAN</t>
  </si>
  <si>
    <t>A14</t>
  </si>
  <si>
    <t>A15</t>
  </si>
  <si>
    <t>A16</t>
  </si>
  <si>
    <t>A17</t>
  </si>
  <si>
    <t xml:space="preserve">                 PEMBEBANAN (F)</t>
  </si>
  <si>
    <t xml:space="preserve">    G</t>
  </si>
  <si>
    <t xml:space="preserve">    H</t>
  </si>
  <si>
    <t>FEE AGEN</t>
  </si>
  <si>
    <t>Fee Agen A01</t>
  </si>
  <si>
    <t>Fee Agen A02</t>
  </si>
  <si>
    <t>Fee Agen A03</t>
  </si>
  <si>
    <t>Fee Agen A04</t>
  </si>
  <si>
    <t>Fee Agen A05</t>
  </si>
  <si>
    <t>Fee Agen A06</t>
  </si>
  <si>
    <t>Fee Agen A07</t>
  </si>
  <si>
    <t>Fee Agen A08</t>
  </si>
  <si>
    <t>Fee Agen A09</t>
  </si>
  <si>
    <t>Fee Agen A10</t>
  </si>
  <si>
    <t>Fee Agen A11</t>
  </si>
  <si>
    <t>Fee Agen A12</t>
  </si>
  <si>
    <t>Fee Agen A13</t>
  </si>
  <si>
    <t>Fee Agen A14</t>
  </si>
  <si>
    <t>Fee Agen A15</t>
  </si>
  <si>
    <t>Fee Agen A16</t>
  </si>
  <si>
    <t>Fee Agen A17</t>
  </si>
  <si>
    <t>Pembebanan Terkait Rumah. Jika tidak bangun rumah, biaya ini tidak timbul</t>
  </si>
  <si>
    <t>Biaya Perizinan*</t>
  </si>
  <si>
    <t>Biaya Pematangan Lahan*</t>
  </si>
  <si>
    <t>Biaya Operasional*</t>
  </si>
  <si>
    <t>QUICK COUNT KELAYAKAN PROYEK</t>
  </si>
  <si>
    <t>Akta PPJB</t>
  </si>
  <si>
    <t>PROYEKSI CASHFLOW - PENGELUARAN 17 RUMAH</t>
  </si>
  <si>
    <t xml:space="preserve">PROYEKSI CASHFLOW (PENJUALAN-PENGELUARAN) PERUMAHAN SYARIAH 17 UNIT </t>
  </si>
  <si>
    <t>PROYEKSI CASHFLOW - PENERIMAAN 17 RUMAH</t>
  </si>
  <si>
    <t>Biaya carport cor</t>
  </si>
  <si>
    <t>Biaya Pembebanan Per Rumah*</t>
  </si>
  <si>
    <t>Fee Agen*</t>
  </si>
  <si>
    <t>Biaya Perolehan Lahan*</t>
  </si>
  <si>
    <t>Harga Jual Rumah Cash</t>
  </si>
  <si>
    <t>LAYAK</t>
  </si>
  <si>
    <t>Masukkan angka di warna merah saja</t>
  </si>
  <si>
    <t>MODAL KERJA AWAL</t>
  </si>
  <si>
    <t>Total biaya perijinan di kali</t>
  </si>
  <si>
    <t>Total biaya operasional di kali</t>
  </si>
  <si>
    <t>Maksimal pembayaran (di rekomendasikan)</t>
  </si>
  <si>
    <t>VI</t>
  </si>
  <si>
    <t>Penjualan Rumah</t>
  </si>
  <si>
    <t>Biaya Perolehan Lahan</t>
  </si>
  <si>
    <t>Biaya Perizinan</t>
  </si>
  <si>
    <t>Biaya Pematangan Lahan</t>
  </si>
  <si>
    <t>Biaya Bangunan</t>
  </si>
  <si>
    <t>Biaya Pembebanan Per Unit</t>
  </si>
  <si>
    <t>Biaya Fee Agen</t>
  </si>
  <si>
    <t>Modal minimal dikeluarkan</t>
  </si>
  <si>
    <t>Biaya operasional***</t>
  </si>
  <si>
    <t>NAMA PROYEK :</t>
  </si>
  <si>
    <t>KOTA :</t>
  </si>
  <si>
    <t>Layak Jika Laba Min 20% Dari Total Omzet</t>
  </si>
  <si>
    <t>Layak Jika Sama atau Beda Sedikit Dari Kompetitor</t>
  </si>
  <si>
    <t>Developer Property Syariah mengambil untung tambahan dari margin harga kredit. Tidak ada patokan minimal margin Developer Property Syariah, namun harus diatas inflasi tahunan, idealnya 10%.</t>
  </si>
  <si>
    <t>Passive income diperoleh Developer Property Syariah setelah Titik Impas tercapai, maka uang cicilan konsumen di bulan berikutnya menjadi passive income sampai akhir cicilan konsumen</t>
  </si>
  <si>
    <t>Cara manual menghitung harga kredit</t>
  </si>
  <si>
    <t>Contoh, jika diketahui</t>
  </si>
  <si>
    <t>Harga cash</t>
  </si>
  <si>
    <t>Margin</t>
  </si>
  <si>
    <t>Tenor</t>
  </si>
  <si>
    <t>5 tahun</t>
  </si>
  <si>
    <t>(maka % margin untuk 5 tahun adalah 50%)</t>
  </si>
  <si>
    <t>Rumus cicilan kredit</t>
  </si>
  <si>
    <t>Langkah pertama, mengurangi harga jual dengan DP dulu</t>
  </si>
  <si>
    <t xml:space="preserve">340.000.000 - 102.000.000 = </t>
  </si>
  <si>
    <t>DP</t>
  </si>
  <si>
    <t>Langkah kedua, mengalikan sisa harga jual (setelah dikurangi DP) dengan margin 5 tahun</t>
  </si>
  <si>
    <t>238.000.000 X 150%</t>
  </si>
  <si>
    <t>Sisa harga + margin</t>
  </si>
  <si>
    <t>Langkah ketiga, menjumlahkan kedua nilai maka Anda mendapat harga kredit</t>
  </si>
  <si>
    <t>Langkah keempat, menghitung nilai cicilan kredit per bulan dengan membagi sisa harga jual dengan jumlah bulan (5 tahun = 60 bulan)</t>
  </si>
  <si>
    <t>357.000.000 / 60 bulan</t>
  </si>
  <si>
    <t>/bulan</t>
  </si>
  <si>
    <t xml:space="preserve">Cara otomatis, menghitung harga kredit </t>
  </si>
  <si>
    <t>1) Untuk calon pembeli yang tidak diketahui kesanggupan pembayaran per bulannya, masukkan angkanya ke cell warna kuning</t>
  </si>
  <si>
    <t>Menghitung nilai cicilan per bulan</t>
  </si>
  <si>
    <t>Harga Cash</t>
  </si>
  <si>
    <t xml:space="preserve">Margin </t>
  </si>
  <si>
    <t>Angsuran / bln</t>
  </si>
  <si>
    <t>Harga Kredit</t>
  </si>
  <si>
    <t>Catatan : Selanjutnya, hitunglah nilai cicilan dan harga kredit untuk 5 tahun dan 10 tahun guna dicantumkan di pricelist brosur</t>
  </si>
  <si>
    <t>2) Untuk calon pembeli rumah yang minta cicilan rumah sesuai kesanggupannya, masukkan angkanya ke angsuran / bulan (cell warna kuning)</t>
  </si>
  <si>
    <t>Menghitung DP jika nilai cicilan ditetapkan</t>
  </si>
  <si>
    <t>Jika Calon Pembeli Berkomentar Margin Lebih Tinggi Dari Bunga Bank, Jawab Seperti Ini</t>
  </si>
  <si>
    <t>Jika ada konsumen membandingkan margin Developer lebih tinggi dari bunga Bank Konven, faktanya biaya Bank Konven jauh lebih tinggi</t>
  </si>
  <si>
    <t>Harga jual</t>
  </si>
  <si>
    <t>Biaya yang Timbul</t>
  </si>
  <si>
    <t>1) Bunga</t>
  </si>
  <si>
    <t>/tahun dari harga jual</t>
  </si>
  <si>
    <t>2) Denda</t>
  </si>
  <si>
    <t>/tahun dari nilai tunggakan</t>
  </si>
  <si>
    <t>3) Penalti</t>
  </si>
  <si>
    <t>dari sisa kredit belum dibayar</t>
  </si>
  <si>
    <t>4) Asuransi Jiwa</t>
  </si>
  <si>
    <t>600 ribu</t>
  </si>
  <si>
    <t>5) Asuransi kebakaran</t>
  </si>
  <si>
    <t>1.2 juta</t>
  </si>
  <si>
    <t>6) Provisi</t>
  </si>
  <si>
    <t>7) Biaya admin</t>
  </si>
  <si>
    <t>8) Jika disita, rumah dijual untuk melunasi tunggakan saja tanpa perduli harga rumah jauh lebih tinggi dari tunggakan</t>
  </si>
  <si>
    <t>Kasus penjualan rumah Rp. 700.000.000 untuk melunasi utang Rp. 50.000.000 saja</t>
  </si>
  <si>
    <t>https://news.detik.com/berita-jawa-timur/d-3202733/utang-rp-55-juta-rumah-mewah-eks-kades-dilelang-danamon-rp-50-juta</t>
  </si>
  <si>
    <t>Kesimpulan</t>
  </si>
  <si>
    <t xml:space="preserve">1) Biaya Bank secara total jauh lebih tinggi karena di Proyek Developer property Syariah hanya ada margin kredit untuk penjualan hingga 10 tahun. </t>
  </si>
  <si>
    <t>2) Ini yang membuat property syariah menarik karena margin rendah dan tidak ada biaya2 lain seperti di Bank Syariah maupun Bank Konvensional</t>
  </si>
  <si>
    <t>Bulan ke 127</t>
  </si>
  <si>
    <t>Bulan ke 128</t>
  </si>
  <si>
    <t>Bulan ke 129</t>
  </si>
  <si>
    <t>Bulan ke 130</t>
  </si>
  <si>
    <t>Bulan ke 131</t>
  </si>
  <si>
    <t>Ke-127</t>
  </si>
  <si>
    <t>Ke-128</t>
  </si>
  <si>
    <t>Ke-129</t>
  </si>
  <si>
    <t>Ke-130</t>
  </si>
  <si>
    <t>Ke-131</t>
  </si>
  <si>
    <t>Cross check total penyebaran</t>
  </si>
  <si>
    <t>Biaya PPh</t>
  </si>
  <si>
    <t>PPh A01</t>
  </si>
  <si>
    <t>PPh A02</t>
  </si>
  <si>
    <t>PPh A03</t>
  </si>
  <si>
    <t>PPh A04</t>
  </si>
  <si>
    <t>PPh A05</t>
  </si>
  <si>
    <t>PPh A06</t>
  </si>
  <si>
    <t>PPh A07</t>
  </si>
  <si>
    <t>PPh A08</t>
  </si>
  <si>
    <t>PPh A09</t>
  </si>
  <si>
    <t>PPh A10</t>
  </si>
  <si>
    <t>PPh A11</t>
  </si>
  <si>
    <t>PPh A12</t>
  </si>
  <si>
    <t>PPh A13</t>
  </si>
  <si>
    <t>PPh A14</t>
  </si>
  <si>
    <t>PPh A15</t>
  </si>
  <si>
    <t>PPh A16</t>
  </si>
  <si>
    <t>PPh A17</t>
  </si>
  <si>
    <t>Biaya PPN</t>
  </si>
  <si>
    <t xml:space="preserve">    I</t>
  </si>
  <si>
    <t xml:space="preserve">BIAYA PPN </t>
  </si>
  <si>
    <t>PPN A01</t>
  </si>
  <si>
    <t>PPN A02</t>
  </si>
  <si>
    <t>PPN A03</t>
  </si>
  <si>
    <t>PPN A04</t>
  </si>
  <si>
    <t>PPN A05</t>
  </si>
  <si>
    <t>PPN A06</t>
  </si>
  <si>
    <t>PPN A07</t>
  </si>
  <si>
    <t>PPN A08</t>
  </si>
  <si>
    <t>PPN A09</t>
  </si>
  <si>
    <t>PPN A10</t>
  </si>
  <si>
    <t>PPN A11</t>
  </si>
  <si>
    <t>PPN A12</t>
  </si>
  <si>
    <t>PPN A13</t>
  </si>
  <si>
    <t>PPN A14</t>
  </si>
  <si>
    <t>PPN A15</t>
  </si>
  <si>
    <t>PPN A16</t>
  </si>
  <si>
    <t>PPN A17</t>
  </si>
  <si>
    <t xml:space="preserve">  G. Fee Marketing</t>
  </si>
  <si>
    <t xml:space="preserve">  H. Biaya PPh</t>
  </si>
  <si>
    <t xml:space="preserve">  I. Biaya PPN</t>
  </si>
  <si>
    <t>Biaya pemecahan sertifikat</t>
  </si>
  <si>
    <t>BIAYA PPh</t>
  </si>
  <si>
    <t>BIAYA PERIZINAN</t>
  </si>
  <si>
    <t>Biaya legalitas awal Pecah Tapak Kavling**</t>
  </si>
  <si>
    <t>Gimmick (hadiah langsung : AC, kulkas, kanopi, kitchenset)</t>
  </si>
  <si>
    <t>Biaya PPN*</t>
  </si>
  <si>
    <t>Biaya PPh*</t>
  </si>
  <si>
    <t>Umumnya fee kredit 2.5%</t>
  </si>
  <si>
    <t>Pajak penjual (pemilik tanah) 2.5% dibayarkan Developer</t>
  </si>
  <si>
    <t>Jika penjualan Rp. 4.800.000.000/tahun, baru membayar PPN 11%</t>
  </si>
  <si>
    <t>D.1. Kantor Pusat</t>
  </si>
  <si>
    <t>D.2. Kantor Proyek</t>
  </si>
  <si>
    <t xml:space="preserve">       D.2. Kantor Proyek</t>
  </si>
  <si>
    <t xml:space="preserve">       D.1. Kantor Pusat</t>
  </si>
  <si>
    <t>BIAYA KONSTRUKSI RUMAH</t>
  </si>
  <si>
    <t>Harga borongan bangunan Rp. 3.000.000/m2 untuk rumah 1 lantai</t>
  </si>
  <si>
    <t xml:space="preserve">I. </t>
  </si>
  <si>
    <t>LAHAN</t>
  </si>
  <si>
    <t>BANGUNAN</t>
  </si>
  <si>
    <t>Harga Pokok Tanah (HPT)</t>
  </si>
  <si>
    <t>Target Laba</t>
  </si>
  <si>
    <t>HARGA TANAH EFEKTIF</t>
  </si>
  <si>
    <t>JUMLAH KAVLING</t>
  </si>
  <si>
    <t>Luas Kavling</t>
  </si>
  <si>
    <t>Total Kavling</t>
  </si>
  <si>
    <t>BIAYA BORONGAN</t>
  </si>
  <si>
    <t>Biaya Borongan per m2</t>
  </si>
  <si>
    <t>HARGA RUMAH CASH</t>
  </si>
  <si>
    <t>Total biaya rumah</t>
  </si>
  <si>
    <t>BIAYA TERKAIT RUMAH</t>
  </si>
  <si>
    <t>BIAYA TERKAIT TANAH</t>
  </si>
  <si>
    <t>Tanah (harga matang)</t>
  </si>
  <si>
    <t>Rumah (borongan)</t>
  </si>
  <si>
    <t xml:space="preserve">Biaya rumah </t>
  </si>
  <si>
    <t>Tanah</t>
  </si>
  <si>
    <t>Harga Rumah Cash</t>
  </si>
  <si>
    <t>REKAP PROYEK</t>
  </si>
  <si>
    <t>Untuk penilaian kelayakan proyek, tidak perlu masukkan angka</t>
  </si>
  <si>
    <r>
      <t xml:space="preserve">* Mengacu pada Sheet </t>
    </r>
    <r>
      <rPr>
        <b/>
        <i/>
        <sz val="9"/>
        <color rgb="FF000000"/>
        <rFont val="Arial"/>
        <family val="2"/>
      </rPr>
      <t>Proyeksi Cashflow - Pengeluaran</t>
    </r>
  </si>
  <si>
    <t>TOTAL NILAI PROYEK</t>
  </si>
  <si>
    <t>TOTAL PEMASUKAN</t>
  </si>
  <si>
    <t>PEMASUKAN</t>
  </si>
  <si>
    <t>PENGELUARAN</t>
  </si>
  <si>
    <t>LABA</t>
  </si>
  <si>
    <t>Laba bersih</t>
  </si>
  <si>
    <t>CEK KELAYAKAN PROYEK</t>
  </si>
  <si>
    <t>Total Target Laba</t>
  </si>
  <si>
    <t>TOTAL LABA</t>
  </si>
  <si>
    <t>Total Omzet (Penjualan)</t>
  </si>
  <si>
    <t>DP Tanah mentah (tergantung negosiasi)*</t>
  </si>
  <si>
    <t>Total harga tanah mentah</t>
  </si>
  <si>
    <t>Masukkan angka di warna merah</t>
  </si>
  <si>
    <t xml:space="preserve">1. Di lapangan, lebih banyak orang membeli secara kredit namun tidak bisa dikabulkan Developer karena tidak sehat dan untuk meminimalisir resiko karena Developer menjadi Bank. </t>
  </si>
  <si>
    <t>3. Jika ada perbedaan luas tanah, maka ditambah atau dikurangi menggunakan harga tanah mentah</t>
  </si>
  <si>
    <t>2. Komposisi yang bagus penjualan cash &amp; kredit maksimal 5 tahun sebanyak 30% dan kredit 10 tahun sebanyak 70% dengan besar margin minimal 10%/tahun (diatas inflasi)</t>
  </si>
  <si>
    <t>4. Isilah di warna merah sesuai kondisi lapangan. Caranya mudah, cukup dengan menyebar rencana pemasukan ke bulan di masa depan. Rekapnya di Proyeksi Cashflow - Net</t>
  </si>
  <si>
    <r>
      <rPr>
        <b/>
        <sz val="9"/>
        <rFont val="Calibri"/>
        <family val="2"/>
      </rPr>
      <t>∑</t>
    </r>
    <r>
      <rPr>
        <b/>
        <sz val="7"/>
        <rFont val="Tahoma"/>
        <family val="2"/>
      </rPr>
      <t xml:space="preserve"> Pendapatan</t>
    </r>
  </si>
  <si>
    <t>A.2. Legalitas Pembelian Lahan</t>
  </si>
  <si>
    <t>PASSIVE INCOME (Keuntungan Bulanan)*</t>
  </si>
  <si>
    <t>*Diperoleh setelah seluruh biaya terbayarkan (Break Even Point)</t>
  </si>
  <si>
    <t>Per bulan</t>
  </si>
  <si>
    <t>CARA PENGISIAN</t>
  </si>
  <si>
    <t xml:space="preserve">
1. Isilah dengan angka di warna merah</t>
  </si>
  <si>
    <t xml:space="preserve">
2. Isilah di warna merah sesuai kondisi lapangan. Caranya mudah, cukup dengan menyebar rencana pengeluaran ke bulan di masa depan. Rekapnya di Proyeksi Cashflow - Net</t>
  </si>
  <si>
    <t>BUDGETING PROYEK</t>
  </si>
  <si>
    <t>PENYEBARAN BUDGETING</t>
  </si>
  <si>
    <t>1. Perhatikan baris IV. SURPLUS / DEFICIT, harus semua putih</t>
  </si>
  <si>
    <t>3. Pastikan kolom CROSS CHECK TOTAL PENYEBARAN sama dengan kolom TOTAL BUDGETING karena ini tanda penyebaran biaya sesuai dengan budgeting proyek</t>
  </si>
  <si>
    <t>PENJELASAN CARA MENGHITUNG HARGA KREDIT</t>
  </si>
  <si>
    <t>Tenor (bulan)</t>
  </si>
  <si>
    <t>Tenor (tahun)</t>
  </si>
  <si>
    <r>
      <rPr>
        <b/>
        <sz val="10"/>
        <color rgb="FFFF0000"/>
        <rFont val="Arial"/>
        <family val="2"/>
      </rPr>
      <t>Total DP</t>
    </r>
    <r>
      <rPr>
        <sz val="10"/>
        <color theme="1"/>
        <rFont val="Arial"/>
        <family val="2"/>
      </rPr>
      <t xml:space="preserve"> = </t>
    </r>
    <r>
      <rPr>
        <b/>
        <sz val="10"/>
        <color rgb="FF00B050"/>
        <rFont val="Arial"/>
        <family val="2"/>
      </rPr>
      <t>Harga Cash</t>
    </r>
    <r>
      <rPr>
        <sz val="10"/>
        <color theme="1"/>
        <rFont val="Arial"/>
        <family val="2"/>
      </rPr>
      <t xml:space="preserve"> - {</t>
    </r>
    <r>
      <rPr>
        <b/>
        <sz val="10"/>
        <color rgb="FF0070C0"/>
        <rFont val="Arial"/>
        <family val="2"/>
      </rPr>
      <t>(Tenor bln x Angsuran)/margin selama selama jumlah tenor</t>
    </r>
    <r>
      <rPr>
        <sz val="10"/>
        <color theme="1"/>
        <rFont val="Arial"/>
        <family val="2"/>
      </rPr>
      <t>)}</t>
    </r>
  </si>
  <si>
    <r>
      <t xml:space="preserve">2. Jika ada </t>
    </r>
    <r>
      <rPr>
        <sz val="10"/>
        <color rgb="FFFF0000"/>
        <rFont val="Arial"/>
        <family val="2"/>
      </rPr>
      <t>box merah</t>
    </r>
    <r>
      <rPr>
        <sz val="10"/>
        <color theme="1"/>
        <rFont val="Arial"/>
        <family val="2"/>
      </rPr>
      <t>, berarti deficit, artinya akan terjadi kekurangan uang di masa depan dan harus dikembalikan jadi putih. Caranya ada 2 yaitu:</t>
    </r>
  </si>
  <si>
    <t xml:space="preserve">    2) Ubah pengeluaran jadi DIMUNDURKAN / DICICIL LEBIH BANYAK BULAN (maksudnya mengecilkan nilai pembayaran agar tidak terjadi minus)</t>
  </si>
  <si>
    <t xml:space="preserve">    1) Ubah pemasukan jadi LEBIH BANYAK CASH / KREDIT LEBIH CEPAT</t>
  </si>
  <si>
    <t>PENJELASAN : Quick Count digunakan Anda, Developer menghitung harga CASH dan menilai kelayakan proyek</t>
  </si>
  <si>
    <t>Harga Jual Kompetitor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</si>
</sst>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&quot; &quot;#,##0&quot; &quot;;&quot; (&quot;#,##0&quot;)&quot;;&quot; -&quot;00&quot; &quot;;&quot; &quot;@&quot; &quot;"/>
    <numFmt numFmtId="167" formatCode="_-* #,##0_-;\-* #,##0_-;_-* &quot;-&quot;_-;_-@"/>
    <numFmt numFmtId="168" formatCode="_(* #,##0_);_(* \(#,##0\);_(* &quot;-&quot;??_);_(@_)"/>
    <numFmt numFmtId="169" formatCode="d\-mmm\-yyyy"/>
    <numFmt numFmtId="170" formatCode="[$-409]mmm\-yy"/>
    <numFmt numFmtId="171" formatCode="_(* #,##0.0_);_(* \(#,##0.0\);_(* &quot;-&quot;??_);_(@_)"/>
    <numFmt numFmtId="172" formatCode="0.0%"/>
    <numFmt numFmtId="173" formatCode="_(* #,##0.0_);_(* \(#,##0.0\);_(* &quot;-&quot;?_);_(@_)"/>
  </numFmts>
  <fonts count="10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mo"/>
    </font>
    <font>
      <sz val="10"/>
      <color theme="1"/>
      <name val="Calibri"/>
      <family val="2"/>
    </font>
    <font>
      <b/>
      <sz val="12"/>
      <color theme="1"/>
      <name val="Arimo"/>
    </font>
    <font>
      <i/>
      <sz val="11"/>
      <color theme="1"/>
      <name val="Arimo"/>
    </font>
    <font>
      <sz val="10"/>
      <color rgb="FF000000"/>
      <name val="Arimo"/>
    </font>
    <font>
      <sz val="10"/>
      <color rgb="FFFF0000"/>
      <name val="Arimo"/>
    </font>
    <font>
      <i/>
      <sz val="10"/>
      <color rgb="FF000000"/>
      <name val="Arimo"/>
    </font>
    <font>
      <sz val="16"/>
      <color theme="1"/>
      <name val="Arimo"/>
    </font>
    <font>
      <i/>
      <sz val="10"/>
      <color theme="1"/>
      <name val="Arimo"/>
    </font>
    <font>
      <b/>
      <sz val="10"/>
      <color theme="1"/>
      <name val="Arimo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theme="1"/>
      <name val="Tahoma"/>
      <family val="2"/>
    </font>
    <font>
      <i/>
      <sz val="8"/>
      <color theme="1"/>
      <name val="Tahoma"/>
      <family val="2"/>
    </font>
    <font>
      <i/>
      <sz val="8"/>
      <color rgb="FF00B0F0"/>
      <name val="Tahoma"/>
      <family val="2"/>
    </font>
    <font>
      <i/>
      <sz val="8"/>
      <color rgb="FFFF0000"/>
      <name val="Tahoma"/>
      <family val="2"/>
    </font>
    <font>
      <sz val="8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1"/>
      <name val="Calibri"/>
      <family val="2"/>
    </font>
    <font>
      <sz val="10"/>
      <color theme="1"/>
      <name val="Arial Narrow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14"/>
      <color theme="1"/>
      <name val="Calibri"/>
      <family val="2"/>
    </font>
    <font>
      <b/>
      <sz val="8"/>
      <color theme="1"/>
      <name val="Calibri"/>
      <family val="2"/>
    </font>
    <font>
      <b/>
      <sz val="14"/>
      <color rgb="FF0070C0"/>
      <name val="Trebuchet MS"/>
      <family val="2"/>
    </font>
    <font>
      <b/>
      <sz val="14"/>
      <color rgb="FF0070C0"/>
      <name val="Calibri"/>
      <family val="2"/>
    </font>
    <font>
      <b/>
      <sz val="14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Calibri"/>
      <family val="2"/>
    </font>
    <font>
      <b/>
      <sz val="10"/>
      <color theme="1"/>
      <name val="Arial Narrow"/>
      <family val="2"/>
    </font>
    <font>
      <sz val="10"/>
      <color rgb="FF1F497D"/>
      <name val="Calibri"/>
      <family val="2"/>
    </font>
    <font>
      <sz val="10"/>
      <color rgb="FF0070C0"/>
      <name val="Arial Narrow"/>
      <family val="2"/>
    </font>
    <font>
      <sz val="11"/>
      <color theme="1"/>
      <name val="Calibri"/>
      <family val="2"/>
    </font>
    <font>
      <b/>
      <i/>
      <sz val="10"/>
      <color theme="1"/>
      <name val="Arimo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0"/>
      <name val="Arimo"/>
    </font>
    <font>
      <sz val="10"/>
      <name val="Calibri"/>
      <family val="2"/>
    </font>
    <font>
      <b/>
      <sz val="10"/>
      <name val="Arial Narrow"/>
      <family val="2"/>
    </font>
    <font>
      <sz val="11"/>
      <name val="Calibri"/>
      <family val="2"/>
      <scheme val="minor"/>
    </font>
    <font>
      <sz val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24"/>
      <color rgb="FF000000"/>
      <name val="Arial"/>
      <family val="2"/>
    </font>
    <font>
      <sz val="11"/>
      <name val="Arial"/>
      <family val="2"/>
    </font>
    <font>
      <sz val="24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i/>
      <sz val="10"/>
      <color theme="1"/>
      <name val="Arial"/>
      <family val="2"/>
    </font>
    <font>
      <b/>
      <sz val="12"/>
      <color rgb="FF00206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name val="Calibri"/>
      <family val="2"/>
    </font>
    <font>
      <sz val="9"/>
      <name val="Arial"/>
      <family val="2"/>
    </font>
    <font>
      <sz val="8"/>
      <color rgb="FFFF0000"/>
      <name val="Tahoma"/>
      <family val="2"/>
    </font>
    <font>
      <sz val="11"/>
      <color rgb="FFFF0000"/>
      <name val="Calibri"/>
      <family val="2"/>
    </font>
    <font>
      <b/>
      <sz val="9"/>
      <name val="Tahoma"/>
      <family val="2"/>
    </font>
    <font>
      <b/>
      <sz val="7"/>
      <name val="Tahoma"/>
      <family val="2"/>
    </font>
    <font>
      <i/>
      <sz val="10"/>
      <color theme="1"/>
      <name val="Calibri"/>
      <family val="2"/>
    </font>
    <font>
      <b/>
      <sz val="8"/>
      <color rgb="FFFF0000"/>
      <name val="Tahoma"/>
      <family val="2"/>
    </font>
    <font>
      <b/>
      <sz val="16"/>
      <color theme="1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F2DBD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C000"/>
      </patternFill>
    </fill>
    <fill>
      <patternFill patternType="solid">
        <fgColor theme="9"/>
        <bgColor rgb="FFFFC000"/>
      </patternFill>
    </fill>
    <fill>
      <patternFill patternType="solid">
        <fgColor theme="9"/>
        <bgColor theme="0"/>
      </patternFill>
    </fill>
    <fill>
      <patternFill patternType="solid">
        <fgColor theme="9"/>
        <bgColor rgb="FFF2DBDB"/>
      </patternFill>
    </fill>
    <fill>
      <patternFill patternType="solid">
        <fgColor theme="9"/>
        <bgColor rgb="FFFFFFFF"/>
      </patternFill>
    </fill>
    <fill>
      <patternFill patternType="solid">
        <fgColor theme="5" tint="0.79998168889431442"/>
        <bgColor rgb="FFF2DBDB"/>
      </patternFill>
    </fill>
    <fill>
      <patternFill patternType="solid">
        <fgColor theme="5" tint="0.79998168889431442"/>
        <bgColor rgb="FFFFC000"/>
      </patternFill>
    </fill>
  </fills>
  <borders count="10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57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4" fillId="3" borderId="4" xfId="0" applyFont="1" applyFill="1" applyBorder="1"/>
    <xf numFmtId="164" fontId="4" fillId="3" borderId="4" xfId="0" applyNumberFormat="1" applyFont="1" applyFill="1" applyBorder="1" applyAlignment="1">
      <alignment horizontal="center"/>
    </xf>
    <xf numFmtId="0" fontId="4" fillId="3" borderId="10" xfId="0" applyFont="1" applyFill="1" applyBorder="1"/>
    <xf numFmtId="41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167" fontId="2" fillId="0" borderId="0" xfId="0" applyNumberFormat="1" applyFont="1"/>
    <xf numFmtId="43" fontId="17" fillId="0" borderId="0" xfId="0" applyNumberFormat="1" applyFont="1" applyAlignment="1">
      <alignment vertical="center"/>
    </xf>
    <xf numFmtId="0" fontId="18" fillId="0" borderId="0" xfId="0" applyFont="1"/>
    <xf numFmtId="167" fontId="17" fillId="3" borderId="2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5" borderId="0" xfId="0" applyFont="1" applyFill="1" applyAlignment="1">
      <alignment horizontal="left"/>
    </xf>
    <xf numFmtId="43" fontId="21" fillId="5" borderId="0" xfId="0" applyNumberFormat="1" applyFont="1" applyFill="1" applyAlignment="1">
      <alignment horizontal="center" vertical="center"/>
    </xf>
    <xf numFmtId="43" fontId="21" fillId="5" borderId="0" xfId="0" applyNumberFormat="1" applyFont="1" applyFill="1" applyAlignment="1">
      <alignment horizontal="center" vertical="center" wrapText="1"/>
    </xf>
    <xf numFmtId="167" fontId="21" fillId="5" borderId="0" xfId="0" applyNumberFormat="1" applyFont="1" applyFill="1" applyAlignment="1">
      <alignment horizontal="center" vertical="center"/>
    </xf>
    <xf numFmtId="167" fontId="21" fillId="5" borderId="0" xfId="0" applyNumberFormat="1" applyFont="1" applyFill="1" applyAlignment="1">
      <alignment horizontal="left" vertical="center"/>
    </xf>
    <xf numFmtId="43" fontId="21" fillId="4" borderId="10" xfId="0" applyNumberFormat="1" applyFont="1" applyFill="1" applyBorder="1" applyAlignment="1">
      <alignment horizontal="center" vertical="center"/>
    </xf>
    <xf numFmtId="167" fontId="21" fillId="4" borderId="10" xfId="0" applyNumberFormat="1" applyFont="1" applyFill="1" applyBorder="1" applyAlignment="1">
      <alignment horizontal="center" vertical="center"/>
    </xf>
    <xf numFmtId="167" fontId="21" fillId="4" borderId="10" xfId="0" applyNumberFormat="1" applyFont="1" applyFill="1" applyBorder="1" applyAlignment="1">
      <alignment horizontal="left" vertical="center"/>
    </xf>
    <xf numFmtId="43" fontId="17" fillId="0" borderId="10" xfId="0" applyNumberFormat="1" applyFont="1" applyBorder="1" applyAlignment="1">
      <alignment horizontal="center" vertical="center"/>
    </xf>
    <xf numFmtId="43" fontId="17" fillId="0" borderId="10" xfId="0" applyNumberFormat="1" applyFont="1" applyBorder="1" applyAlignment="1">
      <alignment vertical="center"/>
    </xf>
    <xf numFmtId="167" fontId="17" fillId="0" borderId="10" xfId="0" applyNumberFormat="1" applyFont="1" applyBorder="1" applyAlignment="1">
      <alignment vertical="center"/>
    </xf>
    <xf numFmtId="167" fontId="2" fillId="0" borderId="10" xfId="0" applyNumberFormat="1" applyFont="1" applyBorder="1"/>
    <xf numFmtId="168" fontId="17" fillId="0" borderId="10" xfId="0" applyNumberFormat="1" applyFont="1" applyBorder="1" applyAlignment="1">
      <alignment horizontal="center" vertical="center"/>
    </xf>
    <xf numFmtId="168" fontId="25" fillId="0" borderId="10" xfId="0" applyNumberFormat="1" applyFont="1" applyBorder="1" applyAlignment="1">
      <alignment horizontal="center" vertical="center"/>
    </xf>
    <xf numFmtId="43" fontId="25" fillId="0" borderId="10" xfId="0" applyNumberFormat="1" applyFont="1" applyBorder="1" applyAlignment="1">
      <alignment vertical="center"/>
    </xf>
    <xf numFmtId="41" fontId="26" fillId="0" borderId="10" xfId="0" applyNumberFormat="1" applyFont="1" applyBorder="1" applyAlignment="1">
      <alignment vertical="center"/>
    </xf>
    <xf numFmtId="168" fontId="21" fillId="7" borderId="10" xfId="0" applyNumberFormat="1" applyFont="1" applyFill="1" applyBorder="1" applyAlignment="1">
      <alignment vertical="center"/>
    </xf>
    <xf numFmtId="167" fontId="21" fillId="7" borderId="10" xfId="0" applyNumberFormat="1" applyFont="1" applyFill="1" applyBorder="1" applyAlignment="1">
      <alignment vertical="center"/>
    </xf>
    <xf numFmtId="167" fontId="25" fillId="8" borderId="10" xfId="0" applyNumberFormat="1" applyFont="1" applyFill="1" applyBorder="1" applyAlignment="1">
      <alignment vertical="center"/>
    </xf>
    <xf numFmtId="43" fontId="21" fillId="0" borderId="10" xfId="0" applyNumberFormat="1" applyFont="1" applyBorder="1" applyAlignment="1">
      <alignment vertical="center"/>
    </xf>
    <xf numFmtId="43" fontId="21" fillId="7" borderId="10" xfId="0" applyNumberFormat="1" applyFont="1" applyFill="1" applyBorder="1" applyAlignment="1">
      <alignment horizontal="left" vertical="center"/>
    </xf>
    <xf numFmtId="167" fontId="17" fillId="7" borderId="10" xfId="0" applyNumberFormat="1" applyFont="1" applyFill="1" applyBorder="1" applyAlignment="1">
      <alignment vertical="center"/>
    </xf>
    <xf numFmtId="167" fontId="21" fillId="0" borderId="10" xfId="0" applyNumberFormat="1" applyFont="1" applyBorder="1" applyAlignment="1">
      <alignment vertical="center"/>
    </xf>
    <xf numFmtId="167" fontId="17" fillId="9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167" fontId="27" fillId="10" borderId="10" xfId="0" applyNumberFormat="1" applyFont="1" applyFill="1" applyBorder="1"/>
    <xf numFmtId="167" fontId="28" fillId="0" borderId="0" xfId="0" applyNumberFormat="1" applyFont="1"/>
    <xf numFmtId="168" fontId="14" fillId="0" borderId="23" xfId="0" applyNumberFormat="1" applyFont="1" applyBorder="1" applyAlignment="1">
      <alignment horizontal="left"/>
    </xf>
    <xf numFmtId="168" fontId="14" fillId="0" borderId="33" xfId="0" applyNumberFormat="1" applyFont="1" applyBorder="1"/>
    <xf numFmtId="168" fontId="2" fillId="0" borderId="0" xfId="0" applyNumberFormat="1" applyFont="1"/>
    <xf numFmtId="168" fontId="2" fillId="0" borderId="0" xfId="0" applyNumberFormat="1" applyFont="1" applyAlignment="1">
      <alignment horizontal="center"/>
    </xf>
    <xf numFmtId="170" fontId="2" fillId="0" borderId="0" xfId="0" applyNumberFormat="1" applyFont="1"/>
    <xf numFmtId="168" fontId="14" fillId="0" borderId="0" xfId="0" applyNumberFormat="1" applyFont="1"/>
    <xf numFmtId="168" fontId="29" fillId="0" borderId="0" xfId="0" applyNumberFormat="1" applyFont="1" applyAlignment="1">
      <alignment horizontal="right" vertical="center"/>
    </xf>
    <xf numFmtId="43" fontId="29" fillId="0" borderId="0" xfId="0" applyNumberFormat="1" applyFont="1" applyAlignment="1">
      <alignment horizontal="right" vertical="center"/>
    </xf>
    <xf numFmtId="168" fontId="30" fillId="0" borderId="0" xfId="0" applyNumberFormat="1" applyFont="1" applyAlignment="1">
      <alignment horizontal="right" vertical="center"/>
    </xf>
    <xf numFmtId="43" fontId="30" fillId="0" borderId="0" xfId="0" applyNumberFormat="1" applyFont="1" applyAlignment="1">
      <alignment horizontal="right" vertical="center"/>
    </xf>
    <xf numFmtId="168" fontId="27" fillId="2" borderId="39" xfId="0" applyNumberFormat="1" applyFont="1" applyFill="1" applyBorder="1" applyAlignment="1">
      <alignment horizontal="center" vertical="center"/>
    </xf>
    <xf numFmtId="168" fontId="21" fillId="11" borderId="10" xfId="0" applyNumberFormat="1" applyFont="1" applyFill="1" applyBorder="1" applyAlignment="1">
      <alignment horizontal="left" vertical="center"/>
    </xf>
    <xf numFmtId="168" fontId="21" fillId="12" borderId="10" xfId="0" applyNumberFormat="1" applyFont="1" applyFill="1" applyBorder="1" applyAlignment="1">
      <alignment horizontal="center" vertical="center"/>
    </xf>
    <xf numFmtId="168" fontId="27" fillId="2" borderId="30" xfId="0" applyNumberFormat="1" applyFont="1" applyFill="1" applyBorder="1" applyAlignment="1">
      <alignment horizontal="center" vertical="center"/>
    </xf>
    <xf numFmtId="0" fontId="21" fillId="12" borderId="10" xfId="0" quotePrefix="1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" fillId="0" borderId="31" xfId="0" applyFont="1" applyBorder="1"/>
    <xf numFmtId="168" fontId="2" fillId="0" borderId="9" xfId="0" applyNumberFormat="1" applyFont="1" applyBorder="1" applyAlignment="1">
      <alignment horizontal="center"/>
    </xf>
    <xf numFmtId="168" fontId="2" fillId="0" borderId="10" xfId="0" applyNumberFormat="1" applyFont="1" applyBorder="1"/>
    <xf numFmtId="168" fontId="2" fillId="0" borderId="10" xfId="0" applyNumberFormat="1" applyFont="1" applyBorder="1" applyAlignment="1">
      <alignment vertical="center"/>
    </xf>
    <xf numFmtId="168" fontId="2" fillId="0" borderId="10" xfId="0" applyNumberFormat="1" applyFont="1" applyBorder="1" applyAlignment="1">
      <alignment horizontal="center" vertical="center"/>
    </xf>
    <xf numFmtId="3" fontId="2" fillId="0" borderId="10" xfId="0" applyNumberFormat="1" applyFont="1" applyBorder="1"/>
    <xf numFmtId="168" fontId="27" fillId="2" borderId="10" xfId="0" applyNumberFormat="1" applyFont="1" applyFill="1" applyBorder="1"/>
    <xf numFmtId="168" fontId="27" fillId="11" borderId="10" xfId="0" applyNumberFormat="1" applyFont="1" applyFill="1" applyBorder="1"/>
    <xf numFmtId="3" fontId="2" fillId="11" borderId="10" xfId="0" applyNumberFormat="1" applyFont="1" applyFill="1" applyBorder="1"/>
    <xf numFmtId="168" fontId="2" fillId="0" borderId="10" xfId="0" applyNumberFormat="1" applyFont="1" applyBorder="1" applyAlignment="1">
      <alignment horizontal="center"/>
    </xf>
    <xf numFmtId="0" fontId="2" fillId="11" borderId="10" xfId="0" applyFont="1" applyFill="1" applyBorder="1"/>
    <xf numFmtId="0" fontId="2" fillId="0" borderId="14" xfId="0" applyFont="1" applyBorder="1"/>
    <xf numFmtId="37" fontId="27" fillId="2" borderId="24" xfId="0" applyNumberFormat="1" applyFont="1" applyFill="1" applyBorder="1"/>
    <xf numFmtId="3" fontId="2" fillId="0" borderId="0" xfId="0" applyNumberFormat="1" applyFont="1"/>
    <xf numFmtId="168" fontId="15" fillId="2" borderId="15" xfId="0" applyNumberFormat="1" applyFont="1" applyFill="1" applyBorder="1" applyAlignment="1">
      <alignment horizontal="right"/>
    </xf>
    <xf numFmtId="168" fontId="15" fillId="2" borderId="40" xfId="0" applyNumberFormat="1" applyFont="1" applyFill="1" applyBorder="1"/>
    <xf numFmtId="167" fontId="15" fillId="11" borderId="10" xfId="0" applyNumberFormat="1" applyFont="1" applyFill="1" applyBorder="1"/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14" fillId="0" borderId="0" xfId="0" applyNumberFormat="1" applyFont="1" applyAlignment="1">
      <alignment horizontal="center"/>
    </xf>
    <xf numFmtId="168" fontId="31" fillId="0" borderId="0" xfId="0" applyNumberFormat="1" applyFont="1" applyAlignment="1">
      <alignment vertical="center"/>
    </xf>
    <xf numFmtId="168" fontId="21" fillId="12" borderId="10" xfId="0" applyNumberFormat="1" applyFont="1" applyFill="1" applyBorder="1" applyAlignment="1">
      <alignment horizontal="left" vertical="center"/>
    </xf>
    <xf numFmtId="168" fontId="27" fillId="2" borderId="24" xfId="0" applyNumberFormat="1" applyFont="1" applyFill="1" applyBorder="1"/>
    <xf numFmtId="168" fontId="15" fillId="2" borderId="15" xfId="0" applyNumberFormat="1" applyFont="1" applyFill="1" applyBorder="1" applyAlignment="1">
      <alignment horizontal="center" vertical="center"/>
    </xf>
    <xf numFmtId="168" fontId="15" fillId="2" borderId="16" xfId="0" applyNumberFormat="1" applyFont="1" applyFill="1" applyBorder="1"/>
    <xf numFmtId="168" fontId="15" fillId="11" borderId="16" xfId="0" applyNumberFormat="1" applyFont="1" applyFill="1" applyBorder="1"/>
    <xf numFmtId="168" fontId="27" fillId="0" borderId="9" xfId="0" applyNumberFormat="1" applyFont="1" applyBorder="1" applyAlignment="1">
      <alignment horizontal="left"/>
    </xf>
    <xf numFmtId="168" fontId="27" fillId="0" borderId="10" xfId="0" applyNumberFormat="1" applyFont="1" applyBorder="1"/>
    <xf numFmtId="168" fontId="2" fillId="0" borderId="10" xfId="0" applyNumberFormat="1" applyFont="1" applyBorder="1" applyAlignment="1">
      <alignment horizontal="left"/>
    </xf>
    <xf numFmtId="168" fontId="27" fillId="2" borderId="12" xfId="0" applyNumberFormat="1" applyFont="1" applyFill="1" applyBorder="1"/>
    <xf numFmtId="168" fontId="15" fillId="2" borderId="15" xfId="0" quotePrefix="1" applyNumberFormat="1" applyFont="1" applyFill="1" applyBorder="1"/>
    <xf numFmtId="168" fontId="32" fillId="12" borderId="10" xfId="0" applyNumberFormat="1" applyFont="1" applyFill="1" applyBorder="1" applyAlignment="1">
      <alignment horizontal="left" vertical="center"/>
    </xf>
    <xf numFmtId="168" fontId="32" fillId="12" borderId="10" xfId="0" applyNumberFormat="1" applyFont="1" applyFill="1" applyBorder="1" applyAlignment="1">
      <alignment horizontal="center" vertical="center"/>
    </xf>
    <xf numFmtId="0" fontId="32" fillId="12" borderId="10" xfId="0" quotePrefix="1" applyFont="1" applyFill="1" applyBorder="1" applyAlignment="1">
      <alignment horizontal="center" vertical="center"/>
    </xf>
    <xf numFmtId="0" fontId="32" fillId="12" borderId="10" xfId="0" applyFont="1" applyFill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/>
    </xf>
    <xf numFmtId="168" fontId="2" fillId="0" borderId="33" xfId="0" applyNumberFormat="1" applyFont="1" applyBorder="1"/>
    <xf numFmtId="168" fontId="2" fillId="0" borderId="33" xfId="0" applyNumberFormat="1" applyFont="1" applyBorder="1" applyAlignment="1">
      <alignment horizontal="center" vertical="center"/>
    </xf>
    <xf numFmtId="168" fontId="15" fillId="2" borderId="15" xfId="0" applyNumberFormat="1" applyFont="1" applyFill="1" applyBorder="1"/>
    <xf numFmtId="0" fontId="14" fillId="0" borderId="0" xfId="0" applyFont="1" applyAlignment="1">
      <alignment horizontal="center"/>
    </xf>
    <xf numFmtId="0" fontId="27" fillId="0" borderId="0" xfId="0" applyFont="1"/>
    <xf numFmtId="0" fontId="2" fillId="0" borderId="0" xfId="0" applyFont="1" applyAlignment="1">
      <alignment horizontal="right"/>
    </xf>
    <xf numFmtId="168" fontId="2" fillId="0" borderId="0" xfId="0" applyNumberFormat="1" applyFont="1" applyAlignment="1">
      <alignment horizontal="left"/>
    </xf>
    <xf numFmtId="168" fontId="27" fillId="2" borderId="42" xfId="0" applyNumberFormat="1" applyFont="1" applyFill="1" applyBorder="1" applyAlignment="1">
      <alignment horizontal="center" vertical="center"/>
    </xf>
    <xf numFmtId="168" fontId="2" fillId="0" borderId="11" xfId="0" applyNumberFormat="1" applyFont="1" applyBorder="1" applyAlignment="1">
      <alignment vertical="center"/>
    </xf>
    <xf numFmtId="168" fontId="2" fillId="0" borderId="14" xfId="0" applyNumberFormat="1" applyFont="1" applyBorder="1" applyAlignment="1">
      <alignment horizontal="center" vertical="center"/>
    </xf>
    <xf numFmtId="168" fontId="27" fillId="0" borderId="0" xfId="0" applyNumberFormat="1" applyFont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/>
    <xf numFmtId="168" fontId="2" fillId="0" borderId="32" xfId="0" applyNumberFormat="1" applyFont="1" applyBorder="1" applyAlignment="1">
      <alignment horizontal="center" vertical="center"/>
    </xf>
    <xf numFmtId="41" fontId="27" fillId="2" borderId="40" xfId="0" applyNumberFormat="1" applyFont="1" applyFill="1" applyBorder="1"/>
    <xf numFmtId="41" fontId="27" fillId="0" borderId="0" xfId="0" applyNumberFormat="1" applyFont="1"/>
    <xf numFmtId="168" fontId="27" fillId="3" borderId="26" xfId="0" applyNumberFormat="1" applyFont="1" applyFill="1" applyBorder="1"/>
    <xf numFmtId="3" fontId="2" fillId="3" borderId="26" xfId="0" applyNumberFormat="1" applyFont="1" applyFill="1" applyBorder="1"/>
    <xf numFmtId="0" fontId="2" fillId="3" borderId="26" xfId="0" applyFont="1" applyFill="1" applyBorder="1"/>
    <xf numFmtId="168" fontId="27" fillId="2" borderId="40" xfId="0" applyNumberFormat="1" applyFont="1" applyFill="1" applyBorder="1"/>
    <xf numFmtId="168" fontId="14" fillId="2" borderId="46" xfId="0" applyNumberFormat="1" applyFont="1" applyFill="1" applyBorder="1"/>
    <xf numFmtId="168" fontId="14" fillId="2" borderId="47" xfId="0" applyNumberFormat="1" applyFont="1" applyFill="1" applyBorder="1"/>
    <xf numFmtId="168" fontId="2" fillId="11" borderId="10" xfId="0" applyNumberFormat="1" applyFont="1" applyFill="1" applyBorder="1"/>
    <xf numFmtId="43" fontId="33" fillId="0" borderId="0" xfId="0" applyNumberFormat="1" applyFont="1" applyAlignment="1">
      <alignment horizontal="left" vertical="center"/>
    </xf>
    <xf numFmtId="0" fontId="34" fillId="0" borderId="0" xfId="0" applyFont="1"/>
    <xf numFmtId="0" fontId="35" fillId="0" borderId="0" xfId="0" applyFont="1"/>
    <xf numFmtId="41" fontId="36" fillId="0" borderId="0" xfId="0" applyNumberFormat="1" applyFont="1"/>
    <xf numFmtId="41" fontId="37" fillId="0" borderId="0" xfId="0" applyNumberFormat="1" applyFont="1"/>
    <xf numFmtId="0" fontId="28" fillId="0" borderId="0" xfId="0" applyFont="1"/>
    <xf numFmtId="41" fontId="28" fillId="0" borderId="0" xfId="0" applyNumberFormat="1" applyFont="1"/>
    <xf numFmtId="41" fontId="5" fillId="0" borderId="0" xfId="0" applyNumberFormat="1" applyFont="1"/>
    <xf numFmtId="0" fontId="28" fillId="0" borderId="0" xfId="0" applyFont="1" applyAlignment="1">
      <alignment horizontal="center"/>
    </xf>
    <xf numFmtId="3" fontId="38" fillId="0" borderId="0" xfId="0" applyNumberFormat="1" applyFont="1" applyAlignment="1">
      <alignment horizontal="center"/>
    </xf>
    <xf numFmtId="3" fontId="28" fillId="0" borderId="0" xfId="0" applyNumberFormat="1" applyFont="1"/>
    <xf numFmtId="0" fontId="36" fillId="0" borderId="56" xfId="0" applyFont="1" applyBorder="1" applyAlignment="1">
      <alignment horizontal="center" vertical="center"/>
    </xf>
    <xf numFmtId="0" fontId="36" fillId="0" borderId="57" xfId="0" applyFont="1" applyBorder="1" applyAlignment="1">
      <alignment horizontal="center" vertical="center"/>
    </xf>
    <xf numFmtId="3" fontId="36" fillId="0" borderId="10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9" fillId="0" borderId="10" xfId="0" applyFont="1" applyBorder="1"/>
    <xf numFmtId="0" fontId="38" fillId="0" borderId="58" xfId="0" applyFont="1" applyBorder="1" applyAlignment="1">
      <alignment horizontal="center"/>
    </xf>
    <xf numFmtId="0" fontId="38" fillId="0" borderId="59" xfId="0" applyFont="1" applyBorder="1"/>
    <xf numFmtId="41" fontId="28" fillId="0" borderId="10" xfId="0" applyNumberFormat="1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41" fontId="40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3" fontId="28" fillId="0" borderId="10" xfId="0" applyNumberFormat="1" applyFont="1" applyBorder="1" applyAlignment="1">
      <alignment horizontal="center" vertical="center"/>
    </xf>
    <xf numFmtId="41" fontId="28" fillId="0" borderId="10" xfId="0" applyNumberFormat="1" applyFont="1" applyBorder="1"/>
    <xf numFmtId="0" fontId="28" fillId="0" borderId="10" xfId="0" applyFont="1" applyBorder="1"/>
    <xf numFmtId="3" fontId="28" fillId="0" borderId="10" xfId="0" applyNumberFormat="1" applyFont="1" applyBorder="1"/>
    <xf numFmtId="0" fontId="28" fillId="0" borderId="58" xfId="0" applyFont="1" applyBorder="1" applyAlignment="1">
      <alignment horizontal="center"/>
    </xf>
    <xf numFmtId="0" fontId="28" fillId="0" borderId="59" xfId="0" applyFont="1" applyBorder="1"/>
    <xf numFmtId="168" fontId="28" fillId="0" borderId="10" xfId="0" applyNumberFormat="1" applyFont="1" applyBorder="1" applyAlignment="1">
      <alignment vertical="center"/>
    </xf>
    <xf numFmtId="0" fontId="28" fillId="0" borderId="62" xfId="0" applyFont="1" applyBorder="1" applyAlignment="1">
      <alignment horizontal="center"/>
    </xf>
    <xf numFmtId="0" fontId="28" fillId="0" borderId="63" xfId="0" applyFont="1" applyBorder="1"/>
    <xf numFmtId="0" fontId="28" fillId="0" borderId="64" xfId="0" applyFont="1" applyBorder="1" applyAlignment="1">
      <alignment horizontal="center"/>
    </xf>
    <xf numFmtId="0" fontId="38" fillId="0" borderId="65" xfId="0" applyFont="1" applyBorder="1"/>
    <xf numFmtId="41" fontId="38" fillId="13" borderId="10" xfId="0" applyNumberFormat="1" applyFont="1" applyFill="1" applyBorder="1"/>
    <xf numFmtId="0" fontId="28" fillId="5" borderId="67" xfId="0" applyFont="1" applyFill="1" applyBorder="1" applyAlignment="1">
      <alignment horizontal="center"/>
    </xf>
    <xf numFmtId="0" fontId="28" fillId="5" borderId="26" xfId="0" applyFont="1" applyFill="1" applyBorder="1"/>
    <xf numFmtId="41" fontId="28" fillId="5" borderId="10" xfId="0" applyNumberFormat="1" applyFont="1" applyFill="1" applyBorder="1"/>
    <xf numFmtId="0" fontId="28" fillId="0" borderId="29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38" fillId="0" borderId="31" xfId="0" applyFont="1" applyBorder="1"/>
    <xf numFmtId="41" fontId="28" fillId="0" borderId="28" xfId="0" applyNumberFormat="1" applyFont="1" applyBorder="1"/>
    <xf numFmtId="41" fontId="28" fillId="0" borderId="29" xfId="0" applyNumberFormat="1" applyFont="1" applyBorder="1"/>
    <xf numFmtId="41" fontId="28" fillId="0" borderId="69" xfId="0" applyNumberFormat="1" applyFont="1" applyBorder="1"/>
    <xf numFmtId="0" fontId="28" fillId="0" borderId="28" xfId="0" applyFont="1" applyBorder="1"/>
    <xf numFmtId="0" fontId="38" fillId="0" borderId="71" xfId="0" applyFont="1" applyBorder="1" applyAlignment="1">
      <alignment horizontal="center"/>
    </xf>
    <xf numFmtId="0" fontId="38" fillId="0" borderId="72" xfId="0" applyFont="1" applyBorder="1"/>
    <xf numFmtId="41" fontId="38" fillId="0" borderId="74" xfId="0" applyNumberFormat="1" applyFont="1" applyBorder="1"/>
    <xf numFmtId="41" fontId="38" fillId="0" borderId="75" xfId="0" applyNumberFormat="1" applyFont="1" applyBorder="1"/>
    <xf numFmtId="41" fontId="38" fillId="0" borderId="76" xfId="0" applyNumberFormat="1" applyFont="1" applyBorder="1"/>
    <xf numFmtId="0" fontId="38" fillId="0" borderId="0" xfId="0" applyFont="1"/>
    <xf numFmtId="0" fontId="28" fillId="0" borderId="78" xfId="0" applyFont="1" applyBorder="1" applyAlignment="1">
      <alignment horizontal="center"/>
    </xf>
    <xf numFmtId="0" fontId="38" fillId="0" borderId="78" xfId="0" applyFont="1" applyBorder="1"/>
    <xf numFmtId="41" fontId="38" fillId="0" borderId="0" xfId="0" applyNumberFormat="1" applyFont="1"/>
    <xf numFmtId="0" fontId="41" fillId="0" borderId="0" xfId="0" applyFont="1"/>
    <xf numFmtId="0" fontId="2" fillId="0" borderId="24" xfId="0" applyFont="1" applyBorder="1"/>
    <xf numFmtId="0" fontId="3" fillId="0" borderId="26" xfId="0" applyFont="1" applyBorder="1"/>
    <xf numFmtId="0" fontId="8" fillId="0" borderId="80" xfId="0" applyFont="1" applyBorder="1"/>
    <xf numFmtId="164" fontId="8" fillId="0" borderId="80" xfId="0" applyNumberFormat="1" applyFont="1" applyBorder="1"/>
    <xf numFmtId="0" fontId="8" fillId="0" borderId="81" xfId="0" applyFont="1" applyBorder="1" applyAlignment="1">
      <alignment horizontal="center"/>
    </xf>
    <xf numFmtId="0" fontId="8" fillId="0" borderId="82" xfId="0" applyFont="1" applyBorder="1"/>
    <xf numFmtId="0" fontId="10" fillId="0" borderId="83" xfId="0" applyFont="1" applyBorder="1"/>
    <xf numFmtId="0" fontId="8" fillId="0" borderId="84" xfId="0" applyFont="1" applyBorder="1" applyAlignment="1">
      <alignment horizontal="center"/>
    </xf>
    <xf numFmtId="0" fontId="10" fillId="0" borderId="85" xfId="0" applyFont="1" applyBorder="1"/>
    <xf numFmtId="0" fontId="10" fillId="0" borderId="88" xfId="0" applyFont="1" applyBorder="1"/>
    <xf numFmtId="0" fontId="0" fillId="0" borderId="26" xfId="0" applyBorder="1"/>
    <xf numFmtId="164" fontId="9" fillId="3" borderId="10" xfId="0" applyNumberFormat="1" applyFont="1" applyFill="1" applyBorder="1" applyAlignment="1">
      <alignment horizontal="center"/>
    </xf>
    <xf numFmtId="10" fontId="48" fillId="0" borderId="0" xfId="0" applyNumberFormat="1" applyFont="1" applyAlignment="1">
      <alignment horizontal="center" vertical="center"/>
    </xf>
    <xf numFmtId="9" fontId="48" fillId="0" borderId="0" xfId="0" applyNumberFormat="1" applyFont="1" applyAlignment="1">
      <alignment horizontal="center" vertical="center"/>
    </xf>
    <xf numFmtId="0" fontId="12" fillId="0" borderId="0" xfId="0" applyFont="1"/>
    <xf numFmtId="164" fontId="8" fillId="0" borderId="82" xfId="0" applyNumberFormat="1" applyFont="1" applyBorder="1"/>
    <xf numFmtId="164" fontId="8" fillId="2" borderId="87" xfId="0" applyNumberFormat="1" applyFont="1" applyFill="1" applyBorder="1"/>
    <xf numFmtId="167" fontId="24" fillId="0" borderId="33" xfId="0" applyNumberFormat="1" applyFont="1" applyBorder="1" applyAlignment="1">
      <alignment horizontal="right" vertical="center"/>
    </xf>
    <xf numFmtId="167" fontId="22" fillId="0" borderId="33" xfId="0" applyNumberFormat="1" applyFont="1" applyBorder="1" applyAlignment="1">
      <alignment horizontal="right" vertical="center"/>
    </xf>
    <xf numFmtId="167" fontId="23" fillId="0" borderId="33" xfId="0" applyNumberFormat="1" applyFont="1" applyBorder="1" applyAlignment="1">
      <alignment vertical="center"/>
    </xf>
    <xf numFmtId="43" fontId="17" fillId="0" borderId="24" xfId="0" applyNumberFormat="1" applyFont="1" applyBorder="1" applyAlignment="1">
      <alignment vertical="center"/>
    </xf>
    <xf numFmtId="43" fontId="21" fillId="4" borderId="39" xfId="0" applyNumberFormat="1" applyFont="1" applyFill="1" applyBorder="1" applyAlignment="1">
      <alignment horizontal="center" vertical="center"/>
    </xf>
    <xf numFmtId="9" fontId="21" fillId="4" borderId="39" xfId="0" applyNumberFormat="1" applyFont="1" applyFill="1" applyBorder="1" applyAlignment="1">
      <alignment horizontal="center" vertical="center"/>
    </xf>
    <xf numFmtId="167" fontId="21" fillId="4" borderId="39" xfId="0" applyNumberFormat="1" applyFont="1" applyFill="1" applyBorder="1" applyAlignment="1">
      <alignment horizontal="center" vertical="center"/>
    </xf>
    <xf numFmtId="167" fontId="21" fillId="4" borderId="39" xfId="0" quotePrefix="1" applyNumberFormat="1" applyFont="1" applyFill="1" applyBorder="1" applyAlignment="1">
      <alignment horizontal="center" vertical="center"/>
    </xf>
    <xf numFmtId="43" fontId="17" fillId="0" borderId="33" xfId="0" applyNumberFormat="1" applyFont="1" applyBorder="1" applyAlignment="1">
      <alignment vertical="center"/>
    </xf>
    <xf numFmtId="37" fontId="17" fillId="0" borderId="33" xfId="0" applyNumberFormat="1" applyFont="1" applyBorder="1" applyAlignment="1">
      <alignment vertical="center"/>
    </xf>
    <xf numFmtId="37" fontId="17" fillId="0" borderId="33" xfId="0" applyNumberFormat="1" applyFont="1" applyBorder="1" applyAlignment="1">
      <alignment horizontal="center" vertical="center"/>
    </xf>
    <xf numFmtId="167" fontId="17" fillId="0" borderId="33" xfId="0" applyNumberFormat="1" applyFont="1" applyBorder="1" applyAlignment="1">
      <alignment vertical="center"/>
    </xf>
    <xf numFmtId="167" fontId="22" fillId="0" borderId="33" xfId="0" applyNumberFormat="1" applyFont="1" applyBorder="1"/>
    <xf numFmtId="43" fontId="17" fillId="0" borderId="80" xfId="0" applyNumberFormat="1" applyFont="1" applyBorder="1" applyAlignment="1">
      <alignment vertical="center"/>
    </xf>
    <xf numFmtId="43" fontId="17" fillId="0" borderId="80" xfId="0" applyNumberFormat="1" applyFont="1" applyBorder="1" applyAlignment="1">
      <alignment horizontal="center" vertical="center"/>
    </xf>
    <xf numFmtId="167" fontId="17" fillId="0" borderId="80" xfId="0" applyNumberFormat="1" applyFont="1" applyBorder="1" applyAlignment="1">
      <alignment vertical="center"/>
    </xf>
    <xf numFmtId="167" fontId="2" fillId="0" borderId="80" xfId="0" applyNumberFormat="1" applyFont="1" applyBorder="1"/>
    <xf numFmtId="0" fontId="0" fillId="0" borderId="80" xfId="0" applyBorder="1"/>
    <xf numFmtId="167" fontId="24" fillId="3" borderId="80" xfId="0" applyNumberFormat="1" applyFont="1" applyFill="1" applyBorder="1" applyAlignment="1">
      <alignment horizontal="right" vertical="center"/>
    </xf>
    <xf numFmtId="168" fontId="14" fillId="19" borderId="26" xfId="0" applyNumberFormat="1" applyFont="1" applyFill="1" applyBorder="1"/>
    <xf numFmtId="168" fontId="27" fillId="2" borderId="51" xfId="0" applyNumberFormat="1" applyFont="1" applyFill="1" applyBorder="1" applyAlignment="1">
      <alignment horizontal="center" vertical="center"/>
    </xf>
    <xf numFmtId="168" fontId="27" fillId="2" borderId="34" xfId="0" applyNumberFormat="1" applyFont="1" applyFill="1" applyBorder="1" applyAlignment="1">
      <alignment horizontal="center" vertical="center"/>
    </xf>
    <xf numFmtId="0" fontId="0" fillId="16" borderId="0" xfId="0" applyFill="1"/>
    <xf numFmtId="168" fontId="27" fillId="2" borderId="48" xfId="0" applyNumberFormat="1" applyFont="1" applyFill="1" applyBorder="1" applyAlignment="1">
      <alignment horizontal="center" vertical="center"/>
    </xf>
    <xf numFmtId="168" fontId="27" fillId="2" borderId="22" xfId="0" applyNumberFormat="1" applyFont="1" applyFill="1" applyBorder="1" applyAlignment="1">
      <alignment horizontal="center" vertical="center"/>
    </xf>
    <xf numFmtId="168" fontId="27" fillId="2" borderId="96" xfId="0" applyNumberFormat="1" applyFont="1" applyFill="1" applyBorder="1" applyAlignment="1">
      <alignment horizontal="center" vertical="center"/>
    </xf>
    <xf numFmtId="168" fontId="27" fillId="2" borderId="97" xfId="0" applyNumberFormat="1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center"/>
    </xf>
    <xf numFmtId="171" fontId="0" fillId="0" borderId="0" xfId="1" applyNumberFormat="1" applyFont="1"/>
    <xf numFmtId="171" fontId="0" fillId="0" borderId="0" xfId="0" applyNumberFormat="1"/>
    <xf numFmtId="173" fontId="2" fillId="0" borderId="0" xfId="0" applyNumberFormat="1" applyFont="1" applyAlignment="1">
      <alignment horizontal="center"/>
    </xf>
    <xf numFmtId="0" fontId="1" fillId="0" borderId="0" xfId="0" applyFont="1"/>
    <xf numFmtId="3" fontId="27" fillId="11" borderId="10" xfId="0" applyNumberFormat="1" applyFont="1" applyFill="1" applyBorder="1"/>
    <xf numFmtId="0" fontId="47" fillId="0" borderId="0" xfId="0" applyFont="1"/>
    <xf numFmtId="168" fontId="27" fillId="2" borderId="40" xfId="0" applyNumberFormat="1" applyFont="1" applyFill="1" applyBorder="1" applyAlignment="1">
      <alignment horizontal="center" vertical="center"/>
    </xf>
    <xf numFmtId="3" fontId="27" fillId="21" borderId="0" xfId="0" applyNumberFormat="1" applyFont="1" applyFill="1"/>
    <xf numFmtId="168" fontId="2" fillId="22" borderId="10" xfId="0" applyNumberFormat="1" applyFont="1" applyFill="1" applyBorder="1"/>
    <xf numFmtId="37" fontId="2" fillId="0" borderId="26" xfId="2" applyNumberFormat="1" applyFont="1" applyBorder="1"/>
    <xf numFmtId="9" fontId="2" fillId="0" borderId="10" xfId="2" applyFont="1" applyBorder="1"/>
    <xf numFmtId="168" fontId="43" fillId="2" borderId="10" xfId="0" applyNumberFormat="1" applyFont="1" applyFill="1" applyBorder="1"/>
    <xf numFmtId="0" fontId="34" fillId="16" borderId="0" xfId="0" applyFont="1" applyFill="1"/>
    <xf numFmtId="0" fontId="5" fillId="16" borderId="0" xfId="0" applyFont="1" applyFill="1"/>
    <xf numFmtId="3" fontId="38" fillId="16" borderId="0" xfId="0" applyNumberFormat="1" applyFont="1" applyFill="1" applyAlignment="1">
      <alignment horizontal="center"/>
    </xf>
    <xf numFmtId="3" fontId="36" fillId="16" borderId="29" xfId="0" applyNumberFormat="1" applyFont="1" applyFill="1" applyBorder="1" applyAlignment="1">
      <alignment horizontal="center" vertical="center"/>
    </xf>
    <xf numFmtId="41" fontId="28" fillId="23" borderId="60" xfId="0" applyNumberFormat="1" applyFont="1" applyFill="1" applyBorder="1"/>
    <xf numFmtId="41" fontId="28" fillId="16" borderId="29" xfId="0" applyNumberFormat="1" applyFont="1" applyFill="1" applyBorder="1" applyAlignment="1">
      <alignment horizontal="center" vertical="center"/>
    </xf>
    <xf numFmtId="41" fontId="28" fillId="16" borderId="61" xfId="0" applyNumberFormat="1" applyFont="1" applyFill="1" applyBorder="1"/>
    <xf numFmtId="164" fontId="28" fillId="23" borderId="60" xfId="0" applyNumberFormat="1" applyFont="1" applyFill="1" applyBorder="1"/>
    <xf numFmtId="41" fontId="28" fillId="24" borderId="68" xfId="0" applyNumberFormat="1" applyFont="1" applyFill="1" applyBorder="1"/>
    <xf numFmtId="43" fontId="28" fillId="23" borderId="60" xfId="0" applyNumberFormat="1" applyFont="1" applyFill="1" applyBorder="1"/>
    <xf numFmtId="41" fontId="28" fillId="16" borderId="0" xfId="0" applyNumberFormat="1" applyFont="1" applyFill="1"/>
    <xf numFmtId="41" fontId="38" fillId="23" borderId="73" xfId="0" applyNumberFormat="1" applyFont="1" applyFill="1" applyBorder="1"/>
    <xf numFmtId="41" fontId="28" fillId="23" borderId="77" xfId="0" applyNumberFormat="1" applyFont="1" applyFill="1" applyBorder="1"/>
    <xf numFmtId="41" fontId="28" fillId="23" borderId="79" xfId="0" applyNumberFormat="1" applyFont="1" applyFill="1" applyBorder="1"/>
    <xf numFmtId="0" fontId="28" fillId="19" borderId="58" xfId="0" applyFont="1" applyFill="1" applyBorder="1" applyAlignment="1">
      <alignment horizontal="center"/>
    </xf>
    <xf numFmtId="0" fontId="28" fillId="19" borderId="59" xfId="0" applyFont="1" applyFill="1" applyBorder="1"/>
    <xf numFmtId="41" fontId="28" fillId="19" borderId="10" xfId="0" applyNumberFormat="1" applyFont="1" applyFill="1" applyBorder="1"/>
    <xf numFmtId="41" fontId="28" fillId="25" borderId="10" xfId="0" applyNumberFormat="1" applyFont="1" applyFill="1" applyBorder="1"/>
    <xf numFmtId="3" fontId="50" fillId="21" borderId="31" xfId="0" applyNumberFormat="1" applyFont="1" applyFill="1" applyBorder="1" applyAlignment="1">
      <alignment horizontal="center" vertical="center"/>
    </xf>
    <xf numFmtId="3" fontId="50" fillId="21" borderId="14" xfId="0" applyNumberFormat="1" applyFont="1" applyFill="1" applyBorder="1" applyAlignment="1">
      <alignment horizontal="center" vertical="center"/>
    </xf>
    <xf numFmtId="0" fontId="51" fillId="21" borderId="0" xfId="0" applyFont="1" applyFill="1"/>
    <xf numFmtId="170" fontId="52" fillId="26" borderId="10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41" xfId="0" applyFont="1" applyBorder="1"/>
    <xf numFmtId="0" fontId="3" fillId="0" borderId="22" xfId="0" applyFont="1" applyBorder="1"/>
    <xf numFmtId="0" fontId="2" fillId="0" borderId="48" xfId="0" applyFont="1" applyBorder="1" applyAlignment="1">
      <alignment horizontal="center"/>
    </xf>
    <xf numFmtId="0" fontId="3" fillId="0" borderId="34" xfId="0" applyFont="1" applyBorder="1"/>
    <xf numFmtId="0" fontId="3" fillId="0" borderId="51" xfId="0" applyFont="1" applyBorder="1"/>
    <xf numFmtId="0" fontId="54" fillId="0" borderId="0" xfId="0" applyFont="1"/>
    <xf numFmtId="0" fontId="54" fillId="0" borderId="0" xfId="0" applyFont="1" applyAlignment="1">
      <alignment horizontal="center"/>
    </xf>
    <xf numFmtId="0" fontId="57" fillId="0" borderId="0" xfId="0" applyFont="1"/>
    <xf numFmtId="0" fontId="58" fillId="0" borderId="0" xfId="0" applyFont="1" applyAlignment="1">
      <alignment horizontal="center" vertical="center"/>
    </xf>
    <xf numFmtId="0" fontId="58" fillId="0" borderId="0" xfId="0" applyFont="1"/>
    <xf numFmtId="0" fontId="60" fillId="0" borderId="0" xfId="0" applyFont="1"/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4" fillId="0" borderId="0" xfId="0" applyFont="1"/>
    <xf numFmtId="0" fontId="65" fillId="0" borderId="0" xfId="0" applyFont="1"/>
    <xf numFmtId="0" fontId="61" fillId="0" borderId="0" xfId="0" applyFont="1" applyAlignment="1">
      <alignment horizontal="center" vertical="center"/>
    </xf>
    <xf numFmtId="0" fontId="66" fillId="0" borderId="26" xfId="0" applyFont="1" applyBorder="1"/>
    <xf numFmtId="0" fontId="61" fillId="3" borderId="80" xfId="0" applyFont="1" applyFill="1" applyBorder="1" applyAlignment="1">
      <alignment horizontal="center"/>
    </xf>
    <xf numFmtId="0" fontId="61" fillId="3" borderId="80" xfId="0" applyFont="1" applyFill="1" applyBorder="1"/>
    <xf numFmtId="164" fontId="61" fillId="3" borderId="80" xfId="0" applyNumberFormat="1" applyFont="1" applyFill="1" applyBorder="1"/>
    <xf numFmtId="0" fontId="66" fillId="0" borderId="80" xfId="0" applyFont="1" applyBorder="1"/>
    <xf numFmtId="164" fontId="61" fillId="0" borderId="80" xfId="0" applyNumberFormat="1" applyFont="1" applyBorder="1"/>
    <xf numFmtId="0" fontId="68" fillId="0" borderId="0" xfId="0" applyFont="1" applyAlignment="1">
      <alignment horizontal="center" vertical="center"/>
    </xf>
    <xf numFmtId="164" fontId="60" fillId="0" borderId="0" xfId="0" applyNumberFormat="1" applyFont="1"/>
    <xf numFmtId="167" fontId="61" fillId="0" borderId="80" xfId="0" applyNumberFormat="1" applyFont="1" applyBorder="1"/>
    <xf numFmtId="0" fontId="61" fillId="3" borderId="26" xfId="0" applyFont="1" applyFill="1" applyBorder="1"/>
    <xf numFmtId="164" fontId="61" fillId="3" borderId="26" xfId="0" applyNumberFormat="1" applyFont="1" applyFill="1" applyBorder="1"/>
    <xf numFmtId="10" fontId="54" fillId="0" borderId="0" xfId="0" applyNumberFormat="1" applyFont="1"/>
    <xf numFmtId="9" fontId="54" fillId="0" borderId="0" xfId="0" applyNumberFormat="1" applyFont="1"/>
    <xf numFmtId="41" fontId="54" fillId="0" borderId="0" xfId="0" applyNumberFormat="1" applyFont="1"/>
    <xf numFmtId="0" fontId="70" fillId="0" borderId="0" xfId="0" applyFont="1" applyAlignment="1">
      <alignment horizontal="center" vertical="center"/>
    </xf>
    <xf numFmtId="0" fontId="66" fillId="0" borderId="0" xfId="0" applyFont="1"/>
    <xf numFmtId="0" fontId="68" fillId="0" borderId="0" xfId="0" applyFont="1"/>
    <xf numFmtId="166" fontId="69" fillId="0" borderId="0" xfId="0" applyNumberFormat="1" applyFont="1"/>
    <xf numFmtId="0" fontId="73" fillId="0" borderId="0" xfId="0" applyFont="1" applyAlignment="1">
      <alignment horizontal="center"/>
    </xf>
    <xf numFmtId="0" fontId="73" fillId="0" borderId="0" xfId="0" applyFont="1"/>
    <xf numFmtId="0" fontId="73" fillId="0" borderId="0" xfId="0" applyFont="1" applyAlignment="1">
      <alignment horizontal="right"/>
    </xf>
    <xf numFmtId="0" fontId="74" fillId="0" borderId="0" xfId="0" applyFont="1" applyAlignment="1">
      <alignment horizontal="center"/>
    </xf>
    <xf numFmtId="0" fontId="75" fillId="0" borderId="0" xfId="0" applyFont="1"/>
    <xf numFmtId="0" fontId="75" fillId="0" borderId="0" xfId="0" applyFont="1" applyAlignment="1">
      <alignment horizontal="right"/>
    </xf>
    <xf numFmtId="0" fontId="73" fillId="0" borderId="0" xfId="0" applyFont="1" applyAlignment="1">
      <alignment horizontal="left"/>
    </xf>
    <xf numFmtId="0" fontId="77" fillId="0" borderId="0" xfId="0" applyFont="1" applyAlignment="1">
      <alignment horizontal="center" vertical="center"/>
    </xf>
    <xf numFmtId="0" fontId="77" fillId="0" borderId="0" xfId="0" applyFont="1" applyAlignment="1">
      <alignment horizontal="left"/>
    </xf>
    <xf numFmtId="0" fontId="77" fillId="0" borderId="0" xfId="0" applyFont="1" applyAlignment="1">
      <alignment horizontal="right"/>
    </xf>
    <xf numFmtId="0" fontId="77" fillId="0" borderId="0" xfId="0" applyFont="1"/>
    <xf numFmtId="0" fontId="77" fillId="0" borderId="0" xfId="0" applyFont="1" applyAlignment="1">
      <alignment horizontal="right" vertical="center"/>
    </xf>
    <xf numFmtId="0" fontId="77" fillId="21" borderId="81" xfId="0" applyFont="1" applyFill="1" applyBorder="1" applyAlignment="1">
      <alignment horizontal="center"/>
    </xf>
    <xf numFmtId="0" fontId="77" fillId="15" borderId="84" xfId="0" applyFont="1" applyFill="1" applyBorder="1" applyAlignment="1">
      <alignment horizontal="center"/>
    </xf>
    <xf numFmtId="0" fontId="76" fillId="0" borderId="84" xfId="0" applyFont="1" applyBorder="1" applyAlignment="1">
      <alignment horizontal="center"/>
    </xf>
    <xf numFmtId="0" fontId="76" fillId="0" borderId="80" xfId="0" applyFont="1" applyBorder="1"/>
    <xf numFmtId="164" fontId="78" fillId="0" borderId="80" xfId="0" applyNumberFormat="1" applyFont="1" applyBorder="1" applyAlignment="1">
      <alignment horizontal="right"/>
    </xf>
    <xf numFmtId="0" fontId="79" fillId="0" borderId="85" xfId="0" applyFont="1" applyBorder="1"/>
    <xf numFmtId="165" fontId="78" fillId="0" borderId="80" xfId="0" applyNumberFormat="1" applyFont="1" applyBorder="1" applyAlignment="1">
      <alignment horizontal="right"/>
    </xf>
    <xf numFmtId="164" fontId="76" fillId="0" borderId="80" xfId="0" applyNumberFormat="1" applyFont="1" applyBorder="1" applyAlignment="1">
      <alignment horizontal="right"/>
    </xf>
    <xf numFmtId="0" fontId="75" fillId="15" borderId="84" xfId="0" applyFont="1" applyFill="1" applyBorder="1" applyAlignment="1">
      <alignment horizontal="center"/>
    </xf>
    <xf numFmtId="164" fontId="73" fillId="0" borderId="80" xfId="0" applyNumberFormat="1" applyFont="1" applyBorder="1" applyAlignment="1">
      <alignment horizontal="right"/>
    </xf>
    <xf numFmtId="0" fontId="76" fillId="0" borderId="80" xfId="0" applyFont="1" applyBorder="1" applyAlignment="1">
      <alignment vertical="center"/>
    </xf>
    <xf numFmtId="164" fontId="75" fillId="0" borderId="80" xfId="0" applyNumberFormat="1" applyFont="1" applyBorder="1" applyAlignment="1">
      <alignment horizontal="right"/>
    </xf>
    <xf numFmtId="0" fontId="73" fillId="0" borderId="84" xfId="0" applyFont="1" applyBorder="1" applyAlignment="1">
      <alignment horizontal="center"/>
    </xf>
    <xf numFmtId="0" fontId="76" fillId="0" borderId="86" xfId="0" applyFont="1" applyBorder="1" applyAlignment="1">
      <alignment horizontal="center"/>
    </xf>
    <xf numFmtId="0" fontId="76" fillId="0" borderId="87" xfId="0" applyFont="1" applyBorder="1"/>
    <xf numFmtId="164" fontId="76" fillId="0" borderId="87" xfId="0" applyNumberFormat="1" applyFont="1" applyBorder="1" applyAlignment="1">
      <alignment horizontal="right"/>
    </xf>
    <xf numFmtId="0" fontId="79" fillId="0" borderId="88" xfId="0" applyFont="1" applyBorder="1"/>
    <xf numFmtId="0" fontId="76" fillId="0" borderId="26" xfId="0" applyFont="1" applyBorder="1" applyAlignment="1">
      <alignment horizontal="center"/>
    </xf>
    <xf numFmtId="0" fontId="76" fillId="0" borderId="26" xfId="0" applyFont="1" applyBorder="1"/>
    <xf numFmtId="164" fontId="76" fillId="0" borderId="26" xfId="0" applyNumberFormat="1" applyFont="1" applyBorder="1" applyAlignment="1">
      <alignment horizontal="right"/>
    </xf>
    <xf numFmtId="0" fontId="79" fillId="0" borderId="26" xfId="0" applyFont="1" applyBorder="1"/>
    <xf numFmtId="0" fontId="75" fillId="21" borderId="81" xfId="0" applyFont="1" applyFill="1" applyBorder="1" applyAlignment="1">
      <alignment horizontal="center"/>
    </xf>
    <xf numFmtId="0" fontId="76" fillId="0" borderId="84" xfId="0" applyFont="1" applyBorder="1" applyAlignment="1">
      <alignment horizontal="center" vertical="center"/>
    </xf>
    <xf numFmtId="164" fontId="76" fillId="3" borderId="80" xfId="0" applyNumberFormat="1" applyFont="1" applyFill="1" applyBorder="1" applyAlignment="1">
      <alignment horizontal="right" vertical="center"/>
    </xf>
    <xf numFmtId="0" fontId="75" fillId="15" borderId="84" xfId="0" applyFont="1" applyFill="1" applyBorder="1" applyAlignment="1">
      <alignment horizontal="center" vertical="center"/>
    </xf>
    <xf numFmtId="0" fontId="75" fillId="15" borderId="80" xfId="0" applyFont="1" applyFill="1" applyBorder="1"/>
    <xf numFmtId="0" fontId="75" fillId="0" borderId="86" xfId="0" applyFont="1" applyBorder="1" applyAlignment="1">
      <alignment horizontal="center"/>
    </xf>
    <xf numFmtId="0" fontId="75" fillId="0" borderId="87" xfId="0" applyFont="1" applyBorder="1"/>
    <xf numFmtId="164" fontId="75" fillId="3" borderId="87" xfId="0" applyNumberFormat="1" applyFont="1" applyFill="1" applyBorder="1" applyAlignment="1">
      <alignment horizontal="right" vertical="center"/>
    </xf>
    <xf numFmtId="0" fontId="73" fillId="0" borderId="26" xfId="0" applyFont="1" applyBorder="1" applyAlignment="1">
      <alignment horizontal="center"/>
    </xf>
    <xf numFmtId="0" fontId="73" fillId="0" borderId="26" xfId="0" applyFont="1" applyBorder="1"/>
    <xf numFmtId="0" fontId="79" fillId="0" borderId="26" xfId="0" applyFont="1" applyBorder="1" applyAlignment="1">
      <alignment vertical="center"/>
    </xf>
    <xf numFmtId="166" fontId="76" fillId="0" borderId="26" xfId="0" applyNumberFormat="1" applyFont="1" applyBorder="1" applyAlignment="1">
      <alignment horizontal="right"/>
    </xf>
    <xf numFmtId="2" fontId="81" fillId="0" borderId="0" xfId="0" applyNumberFormat="1" applyFont="1" applyAlignment="1">
      <alignment horizontal="center"/>
    </xf>
    <xf numFmtId="41" fontId="74" fillId="0" borderId="0" xfId="0" applyNumberFormat="1" applyFont="1" applyAlignment="1">
      <alignment horizontal="right"/>
    </xf>
    <xf numFmtId="0" fontId="79" fillId="0" borderId="0" xfId="0" applyFont="1"/>
    <xf numFmtId="0" fontId="61" fillId="3" borderId="80" xfId="0" applyFont="1" applyFill="1" applyBorder="1" applyAlignment="1">
      <alignment horizontal="left"/>
    </xf>
    <xf numFmtId="168" fontId="61" fillId="3" borderId="80" xfId="1" applyNumberFormat="1" applyFont="1" applyFill="1" applyBorder="1" applyAlignment="1">
      <alignment horizontal="center"/>
    </xf>
    <xf numFmtId="164" fontId="75" fillId="15" borderId="80" xfId="0" applyNumberFormat="1" applyFont="1" applyFill="1" applyBorder="1" applyAlignment="1">
      <alignment horizontal="right"/>
    </xf>
    <xf numFmtId="0" fontId="80" fillId="15" borderId="85" xfId="0" applyFont="1" applyFill="1" applyBorder="1"/>
    <xf numFmtId="164" fontId="59" fillId="3" borderId="80" xfId="0" applyNumberFormat="1" applyFont="1" applyFill="1" applyBorder="1"/>
    <xf numFmtId="164" fontId="59" fillId="0" borderId="80" xfId="0" applyNumberFormat="1" applyFont="1" applyBorder="1"/>
    <xf numFmtId="0" fontId="58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59" fillId="21" borderId="80" xfId="0" applyFont="1" applyFill="1" applyBorder="1" applyAlignment="1">
      <alignment horizontal="center"/>
    </xf>
    <xf numFmtId="0" fontId="59" fillId="15" borderId="80" xfId="0" applyFont="1" applyFill="1" applyBorder="1" applyAlignment="1">
      <alignment horizontal="center"/>
    </xf>
    <xf numFmtId="0" fontId="61" fillId="3" borderId="26" xfId="0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59" fillId="0" borderId="26" xfId="0" applyFont="1" applyBorder="1" applyAlignment="1">
      <alignment horizontal="center"/>
    </xf>
    <xf numFmtId="0" fontId="60" fillId="0" borderId="26" xfId="0" applyFont="1" applyBorder="1"/>
    <xf numFmtId="164" fontId="83" fillId="0" borderId="80" xfId="0" applyNumberFormat="1" applyFont="1" applyBorder="1" applyAlignment="1">
      <alignment horizontal="right"/>
    </xf>
    <xf numFmtId="0" fontId="69" fillId="0" borderId="0" xfId="0" applyFont="1" applyAlignment="1">
      <alignment horizontal="left"/>
    </xf>
    <xf numFmtId="168" fontId="84" fillId="0" borderId="10" xfId="0" applyNumberFormat="1" applyFont="1" applyBorder="1" applyAlignment="1">
      <alignment horizontal="center" vertical="center"/>
    </xf>
    <xf numFmtId="0" fontId="84" fillId="0" borderId="24" xfId="0" applyFont="1" applyBorder="1" applyAlignment="1">
      <alignment horizontal="center" vertical="center"/>
    </xf>
    <xf numFmtId="168" fontId="84" fillId="0" borderId="80" xfId="0" applyNumberFormat="1" applyFont="1" applyBorder="1" applyAlignment="1">
      <alignment vertical="center"/>
    </xf>
    <xf numFmtId="167" fontId="84" fillId="19" borderId="26" xfId="0" applyNumberFormat="1" applyFont="1" applyFill="1" applyBorder="1"/>
    <xf numFmtId="37" fontId="84" fillId="0" borderId="80" xfId="0" applyNumberFormat="1" applyFont="1" applyBorder="1" applyAlignment="1">
      <alignment horizontal="center" vertical="center"/>
    </xf>
    <xf numFmtId="37" fontId="84" fillId="2" borderId="80" xfId="0" applyNumberFormat="1" applyFont="1" applyFill="1" applyBorder="1" applyAlignment="1">
      <alignment vertical="center"/>
    </xf>
    <xf numFmtId="167" fontId="84" fillId="18" borderId="80" xfId="0" applyNumberFormat="1" applyFont="1" applyFill="1" applyBorder="1" applyAlignment="1">
      <alignment horizontal="center" vertical="center"/>
    </xf>
    <xf numFmtId="37" fontId="24" fillId="0" borderId="80" xfId="0" applyNumberFormat="1" applyFont="1" applyBorder="1" applyAlignment="1">
      <alignment vertical="center"/>
    </xf>
    <xf numFmtId="167" fontId="24" fillId="0" borderId="80" xfId="0" applyNumberFormat="1" applyFont="1" applyBorder="1" applyAlignment="1">
      <alignment horizontal="right" vertical="center"/>
    </xf>
    <xf numFmtId="167" fontId="24" fillId="0" borderId="80" xfId="0" applyNumberFormat="1" applyFont="1" applyBorder="1" applyAlignment="1">
      <alignment vertical="center"/>
    </xf>
    <xf numFmtId="167" fontId="24" fillId="0" borderId="80" xfId="0" applyNumberFormat="1" applyFont="1" applyBorder="1"/>
    <xf numFmtId="0" fontId="53" fillId="0" borderId="80" xfId="0" applyFont="1" applyBorder="1"/>
    <xf numFmtId="0" fontId="53" fillId="0" borderId="0" xfId="0" applyFont="1"/>
    <xf numFmtId="37" fontId="84" fillId="0" borderId="80" xfId="0" applyNumberFormat="1" applyFont="1" applyBorder="1" applyAlignment="1">
      <alignment vertical="center"/>
    </xf>
    <xf numFmtId="0" fontId="85" fillId="16" borderId="80" xfId="0" applyFont="1" applyFill="1" applyBorder="1"/>
    <xf numFmtId="167" fontId="24" fillId="3" borderId="80" xfId="0" applyNumberFormat="1" applyFont="1" applyFill="1" applyBorder="1" applyAlignment="1">
      <alignment vertical="center"/>
    </xf>
    <xf numFmtId="167" fontId="24" fillId="3" borderId="80" xfId="0" applyNumberFormat="1" applyFont="1" applyFill="1" applyBorder="1"/>
    <xf numFmtId="167" fontId="24" fillId="6" borderId="80" xfId="0" applyNumberFormat="1" applyFont="1" applyFill="1" applyBorder="1" applyAlignment="1">
      <alignment horizontal="right" vertical="center"/>
    </xf>
    <xf numFmtId="167" fontId="24" fillId="6" borderId="80" xfId="0" applyNumberFormat="1" applyFont="1" applyFill="1" applyBorder="1"/>
    <xf numFmtId="168" fontId="24" fillId="0" borderId="80" xfId="1" applyNumberFormat="1" applyFont="1" applyBorder="1"/>
    <xf numFmtId="0" fontId="85" fillId="0" borderId="80" xfId="0" applyFont="1" applyBorder="1"/>
    <xf numFmtId="43" fontId="86" fillId="0" borderId="10" xfId="0" applyNumberFormat="1" applyFont="1" applyBorder="1" applyAlignment="1">
      <alignment horizontal="center" vertical="center"/>
    </xf>
    <xf numFmtId="43" fontId="86" fillId="0" borderId="10" xfId="0" applyNumberFormat="1" applyFont="1" applyBorder="1" applyAlignment="1">
      <alignment vertical="center"/>
    </xf>
    <xf numFmtId="41" fontId="86" fillId="0" borderId="10" xfId="0" applyNumberFormat="1" applyFont="1" applyBorder="1" applyAlignment="1">
      <alignment vertical="center"/>
    </xf>
    <xf numFmtId="41" fontId="86" fillId="0" borderId="11" xfId="0" applyNumberFormat="1" applyFont="1" applyBorder="1" applyAlignment="1">
      <alignment horizontal="center" vertical="center"/>
    </xf>
    <xf numFmtId="167" fontId="86" fillId="0" borderId="10" xfId="0" applyNumberFormat="1" applyFont="1" applyBorder="1" applyAlignment="1">
      <alignment vertical="center"/>
    </xf>
    <xf numFmtId="0" fontId="51" fillId="0" borderId="0" xfId="0" applyFont="1"/>
    <xf numFmtId="41" fontId="52" fillId="23" borderId="79" xfId="0" applyNumberFormat="1" applyFont="1" applyFill="1" applyBorder="1"/>
    <xf numFmtId="0" fontId="88" fillId="0" borderId="0" xfId="0" applyFont="1"/>
    <xf numFmtId="0" fontId="2" fillId="25" borderId="26" xfId="0" applyFont="1" applyFill="1" applyBorder="1"/>
    <xf numFmtId="3" fontId="85" fillId="0" borderId="10" xfId="0" applyNumberFormat="1" applyFont="1" applyBorder="1"/>
    <xf numFmtId="171" fontId="85" fillId="0" borderId="10" xfId="1" applyNumberFormat="1" applyFont="1" applyBorder="1"/>
    <xf numFmtId="0" fontId="85" fillId="0" borderId="10" xfId="0" applyFont="1" applyBorder="1"/>
    <xf numFmtId="168" fontId="85" fillId="0" borderId="10" xfId="0" applyNumberFormat="1" applyFont="1" applyBorder="1"/>
    <xf numFmtId="168" fontId="3" fillId="22" borderId="10" xfId="0" applyNumberFormat="1" applyFont="1" applyFill="1" applyBorder="1"/>
    <xf numFmtId="168" fontId="85" fillId="0" borderId="10" xfId="1" applyNumberFormat="1" applyFont="1" applyBorder="1"/>
    <xf numFmtId="0" fontId="89" fillId="20" borderId="10" xfId="0" quotePrefix="1" applyFont="1" applyFill="1" applyBorder="1" applyAlignment="1">
      <alignment horizontal="center" vertical="center"/>
    </xf>
    <xf numFmtId="41" fontId="85" fillId="0" borderId="10" xfId="0" applyNumberFormat="1" applyFont="1" applyBorder="1"/>
    <xf numFmtId="0" fontId="89" fillId="20" borderId="10" xfId="0" applyFont="1" applyFill="1" applyBorder="1" applyAlignment="1">
      <alignment horizontal="center" vertical="center"/>
    </xf>
    <xf numFmtId="3" fontId="85" fillId="0" borderId="39" xfId="0" applyNumberFormat="1" applyFont="1" applyBorder="1"/>
    <xf numFmtId="0" fontId="85" fillId="0" borderId="39" xfId="0" applyFont="1" applyBorder="1"/>
    <xf numFmtId="3" fontId="85" fillId="0" borderId="32" xfId="0" applyNumberFormat="1" applyFont="1" applyBorder="1"/>
    <xf numFmtId="0" fontId="85" fillId="0" borderId="32" xfId="0" applyFont="1" applyBorder="1"/>
    <xf numFmtId="168" fontId="85" fillId="0" borderId="32" xfId="0" applyNumberFormat="1" applyFont="1" applyBorder="1" applyAlignment="1">
      <alignment horizontal="center" vertical="center"/>
    </xf>
    <xf numFmtId="168" fontId="85" fillId="0" borderId="32" xfId="0" applyNumberFormat="1" applyFont="1" applyBorder="1"/>
    <xf numFmtId="168" fontId="3" fillId="0" borderId="0" xfId="0" applyNumberFormat="1" applyFont="1" applyAlignment="1">
      <alignment horizontal="left" wrapText="1"/>
    </xf>
    <xf numFmtId="168" fontId="90" fillId="0" borderId="0" xfId="0" applyNumberFormat="1" applyFont="1"/>
    <xf numFmtId="168" fontId="91" fillId="0" borderId="0" xfId="0" applyNumberFormat="1" applyFont="1" applyAlignment="1">
      <alignment horizontal="left" wrapText="1"/>
    </xf>
    <xf numFmtId="168" fontId="92" fillId="0" borderId="0" xfId="0" applyNumberFormat="1" applyFont="1" applyAlignment="1">
      <alignment horizontal="left" wrapText="1"/>
    </xf>
    <xf numFmtId="0" fontId="93" fillId="0" borderId="0" xfId="0" applyFont="1" applyAlignment="1">
      <alignment horizontal="center"/>
    </xf>
    <xf numFmtId="0" fontId="94" fillId="0" borderId="0" xfId="0" applyFont="1"/>
    <xf numFmtId="168" fontId="85" fillId="0" borderId="10" xfId="0" applyNumberFormat="1" applyFont="1" applyBorder="1" applyAlignment="1">
      <alignment vertical="center"/>
    </xf>
    <xf numFmtId="168" fontId="85" fillId="0" borderId="10" xfId="0" applyNumberFormat="1" applyFont="1" applyBorder="1" applyAlignment="1">
      <alignment horizontal="center" vertical="center"/>
    </xf>
    <xf numFmtId="168" fontId="85" fillId="3" borderId="10" xfId="0" applyNumberFormat="1" applyFont="1" applyFill="1" applyBorder="1"/>
    <xf numFmtId="168" fontId="85" fillId="0" borderId="10" xfId="0" applyNumberFormat="1" applyFont="1" applyBorder="1" applyAlignment="1">
      <alignment horizontal="center"/>
    </xf>
    <xf numFmtId="168" fontId="85" fillId="3" borderId="10" xfId="0" applyNumberFormat="1" applyFont="1" applyFill="1" applyBorder="1" applyAlignment="1">
      <alignment horizontal="center"/>
    </xf>
    <xf numFmtId="168" fontId="85" fillId="3" borderId="10" xfId="0" applyNumberFormat="1" applyFont="1" applyFill="1" applyBorder="1" applyAlignment="1">
      <alignment vertical="center"/>
    </xf>
    <xf numFmtId="167" fontId="85" fillId="0" borderId="10" xfId="0" applyNumberFormat="1" applyFont="1" applyBorder="1"/>
    <xf numFmtId="168" fontId="85" fillId="0" borderId="33" xfId="0" applyNumberFormat="1" applyFont="1" applyBorder="1"/>
    <xf numFmtId="3" fontId="85" fillId="3" borderId="10" xfId="0" applyNumberFormat="1" applyFont="1" applyFill="1" applyBorder="1"/>
    <xf numFmtId="168" fontId="85" fillId="0" borderId="27" xfId="0" applyNumberFormat="1" applyFont="1" applyBorder="1" applyAlignment="1">
      <alignment vertical="center"/>
    </xf>
    <xf numFmtId="168" fontId="85" fillId="0" borderId="10" xfId="0" applyNumberFormat="1" applyFont="1" applyBorder="1" applyAlignment="1">
      <alignment horizontal="left" vertical="center"/>
    </xf>
    <xf numFmtId="172" fontId="85" fillId="0" borderId="10" xfId="2" applyNumberFormat="1" applyFont="1" applyBorder="1"/>
    <xf numFmtId="37" fontId="85" fillId="0" borderId="10" xfId="2" applyNumberFormat="1" applyFont="1" applyBorder="1"/>
    <xf numFmtId="0" fontId="28" fillId="25" borderId="10" xfId="0" applyFont="1" applyFill="1" applyBorder="1"/>
    <xf numFmtId="41" fontId="28" fillId="16" borderId="10" xfId="0" applyNumberFormat="1" applyFont="1" applyFill="1" applyBorder="1"/>
    <xf numFmtId="0" fontId="28" fillId="25" borderId="70" xfId="0" applyFont="1" applyFill="1" applyBorder="1"/>
    <xf numFmtId="41" fontId="38" fillId="25" borderId="76" xfId="0" applyNumberFormat="1" applyFont="1" applyFill="1" applyBorder="1"/>
    <xf numFmtId="41" fontId="38" fillId="30" borderId="66" xfId="0" applyNumberFormat="1" applyFont="1" applyFill="1" applyBorder="1"/>
    <xf numFmtId="3" fontId="36" fillId="25" borderId="10" xfId="0" applyNumberFormat="1" applyFont="1" applyFill="1" applyBorder="1" applyAlignment="1">
      <alignment horizontal="center" vertical="center"/>
    </xf>
    <xf numFmtId="41" fontId="28" fillId="25" borderId="10" xfId="0" applyNumberFormat="1" applyFont="1" applyFill="1" applyBorder="1" applyAlignment="1">
      <alignment horizontal="center" vertical="center"/>
    </xf>
    <xf numFmtId="41" fontId="40" fillId="25" borderId="10" xfId="0" applyNumberFormat="1" applyFont="1" applyFill="1" applyBorder="1" applyAlignment="1">
      <alignment horizontal="center" vertical="center"/>
    </xf>
    <xf numFmtId="168" fontId="28" fillId="25" borderId="10" xfId="0" applyNumberFormat="1" applyFont="1" applyFill="1" applyBorder="1" applyAlignment="1">
      <alignment vertical="center"/>
    </xf>
    <xf numFmtId="41" fontId="28" fillId="24" borderId="10" xfId="0" applyNumberFormat="1" applyFont="1" applyFill="1" applyBorder="1"/>
    <xf numFmtId="41" fontId="28" fillId="25" borderId="26" xfId="0" applyNumberFormat="1" applyFont="1" applyFill="1" applyBorder="1"/>
    <xf numFmtId="41" fontId="38" fillId="25" borderId="75" xfId="0" applyNumberFormat="1" applyFont="1" applyFill="1" applyBorder="1"/>
    <xf numFmtId="41" fontId="38" fillId="31" borderId="10" xfId="0" applyNumberFormat="1" applyFont="1" applyFill="1" applyBorder="1"/>
    <xf numFmtId="0" fontId="36" fillId="25" borderId="10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39" fillId="25" borderId="10" xfId="0" applyFont="1" applyFill="1" applyBorder="1"/>
    <xf numFmtId="43" fontId="90" fillId="0" borderId="0" xfId="0" applyNumberFormat="1" applyFont="1" applyAlignment="1">
      <alignment horizontal="left"/>
    </xf>
    <xf numFmtId="43" fontId="91" fillId="0" borderId="0" xfId="0" applyNumberFormat="1" applyFont="1" applyAlignment="1">
      <alignment horizontal="left" vertical="center"/>
    </xf>
    <xf numFmtId="0" fontId="2" fillId="0" borderId="105" xfId="0" applyFont="1" applyBorder="1" applyAlignment="1">
      <alignment horizontal="center"/>
    </xf>
    <xf numFmtId="0" fontId="3" fillId="0" borderId="95" xfId="0" applyFont="1" applyBorder="1"/>
    <xf numFmtId="0" fontId="72" fillId="0" borderId="0" xfId="0" applyFont="1"/>
    <xf numFmtId="0" fontId="71" fillId="0" borderId="0" xfId="0" applyFont="1"/>
    <xf numFmtId="167" fontId="60" fillId="0" borderId="0" xfId="0" applyNumberFormat="1" applyFont="1"/>
    <xf numFmtId="9" fontId="60" fillId="0" borderId="0" xfId="0" applyNumberFormat="1" applyFont="1"/>
    <xf numFmtId="9" fontId="60" fillId="0" borderId="0" xfId="0" applyNumberFormat="1" applyFont="1" applyAlignment="1">
      <alignment horizontal="right"/>
    </xf>
    <xf numFmtId="3" fontId="60" fillId="0" borderId="0" xfId="0" applyNumberFormat="1" applyFont="1"/>
    <xf numFmtId="167" fontId="99" fillId="0" borderId="0" xfId="0" applyNumberFormat="1" applyFont="1"/>
    <xf numFmtId="41" fontId="72" fillId="0" borderId="0" xfId="0" applyNumberFormat="1" applyFont="1"/>
    <xf numFmtId="41" fontId="60" fillId="0" borderId="0" xfId="0" applyNumberFormat="1" applyFont="1"/>
    <xf numFmtId="0" fontId="67" fillId="0" borderId="0" xfId="0" applyFont="1"/>
    <xf numFmtId="0" fontId="60" fillId="4" borderId="26" xfId="0" applyFont="1" applyFill="1" applyBorder="1"/>
    <xf numFmtId="167" fontId="67" fillId="2" borderId="26" xfId="0" applyNumberFormat="1" applyFont="1" applyFill="1" applyBorder="1"/>
    <xf numFmtId="9" fontId="67" fillId="2" borderId="26" xfId="0" applyNumberFormat="1" applyFont="1" applyFill="1" applyBorder="1"/>
    <xf numFmtId="167" fontId="60" fillId="17" borderId="26" xfId="0" applyNumberFormat="1" applyFont="1" applyFill="1" applyBorder="1"/>
    <xf numFmtId="1" fontId="60" fillId="17" borderId="26" xfId="0" applyNumberFormat="1" applyFont="1" applyFill="1" applyBorder="1"/>
    <xf numFmtId="9" fontId="60" fillId="17" borderId="26" xfId="0" applyNumberFormat="1" applyFont="1" applyFill="1" applyBorder="1"/>
    <xf numFmtId="167" fontId="60" fillId="2" borderId="26" xfId="0" applyNumberFormat="1" applyFont="1" applyFill="1" applyBorder="1"/>
    <xf numFmtId="9" fontId="60" fillId="2" borderId="26" xfId="0" applyNumberFormat="1" applyFont="1" applyFill="1" applyBorder="1"/>
    <xf numFmtId="0" fontId="61" fillId="5" borderId="0" xfId="0" applyFont="1" applyFill="1"/>
    <xf numFmtId="3" fontId="72" fillId="0" borderId="0" xfId="0" applyNumberFormat="1" applyFont="1"/>
    <xf numFmtId="9" fontId="72" fillId="0" borderId="0" xfId="0" applyNumberFormat="1" applyFont="1"/>
    <xf numFmtId="10" fontId="72" fillId="0" borderId="0" xfId="0" applyNumberFormat="1" applyFont="1"/>
    <xf numFmtId="3" fontId="100" fillId="0" borderId="0" xfId="0" applyNumberFormat="1" applyFont="1"/>
    <xf numFmtId="43" fontId="67" fillId="0" borderId="0" xfId="0" applyNumberFormat="1" applyFont="1" applyAlignment="1">
      <alignment horizontal="right" vertical="center"/>
    </xf>
    <xf numFmtId="168" fontId="67" fillId="0" borderId="0" xfId="0" applyNumberFormat="1" applyFont="1" applyAlignment="1">
      <alignment horizontal="right" vertical="center"/>
    </xf>
    <xf numFmtId="0" fontId="2" fillId="0" borderId="26" xfId="0" applyFont="1" applyBorder="1" applyAlignment="1">
      <alignment horizontal="center"/>
    </xf>
    <xf numFmtId="0" fontId="62" fillId="0" borderId="90" xfId="0" applyFont="1" applyBorder="1" applyAlignment="1">
      <alignment horizontal="center"/>
    </xf>
    <xf numFmtId="0" fontId="62" fillId="0" borderId="89" xfId="0" applyFont="1" applyBorder="1" applyAlignment="1">
      <alignment horizontal="center"/>
    </xf>
    <xf numFmtId="0" fontId="62" fillId="0" borderId="91" xfId="0" applyFont="1" applyBorder="1" applyAlignment="1">
      <alignment horizontal="center"/>
    </xf>
    <xf numFmtId="0" fontId="63" fillId="0" borderId="92" xfId="0" applyFont="1" applyBorder="1" applyAlignment="1">
      <alignment horizontal="center"/>
    </xf>
    <xf numFmtId="0" fontId="63" fillId="0" borderId="93" xfId="0" applyFont="1" applyBorder="1" applyAlignment="1">
      <alignment horizontal="center"/>
    </xf>
    <xf numFmtId="0" fontId="63" fillId="0" borderId="94" xfId="0" applyFont="1" applyBorder="1" applyAlignment="1">
      <alignment horizontal="center"/>
    </xf>
    <xf numFmtId="0" fontId="75" fillId="21" borderId="103" xfId="0" applyFont="1" applyFill="1" applyBorder="1" applyAlignment="1">
      <alignment horizontal="center"/>
    </xf>
    <xf numFmtId="0" fontId="75" fillId="21" borderId="98" xfId="0" applyFont="1" applyFill="1" applyBorder="1" applyAlignment="1">
      <alignment horizontal="center"/>
    </xf>
    <xf numFmtId="0" fontId="75" fillId="21" borderId="99" xfId="0" applyFont="1" applyFill="1" applyBorder="1" applyAlignment="1">
      <alignment horizontal="center"/>
    </xf>
    <xf numFmtId="0" fontId="75" fillId="15" borderId="100" xfId="0" applyFont="1" applyFill="1" applyBorder="1" applyAlignment="1">
      <alignment horizontal="left"/>
    </xf>
    <xf numFmtId="0" fontId="75" fillId="15" borderId="101" xfId="0" applyFont="1" applyFill="1" applyBorder="1" applyAlignment="1">
      <alignment horizontal="left"/>
    </xf>
    <xf numFmtId="0" fontId="75" fillId="15" borderId="102" xfId="0" applyFont="1" applyFill="1" applyBorder="1" applyAlignment="1">
      <alignment horizontal="left"/>
    </xf>
    <xf numFmtId="0" fontId="75" fillId="15" borderId="100" xfId="0" applyFont="1" applyFill="1" applyBorder="1" applyAlignment="1">
      <alignment horizontal="left" vertical="center"/>
    </xf>
    <xf numFmtId="0" fontId="75" fillId="15" borderId="101" xfId="0" applyFont="1" applyFill="1" applyBorder="1" applyAlignment="1">
      <alignment horizontal="left" vertical="center"/>
    </xf>
    <xf numFmtId="0" fontId="75" fillId="15" borderId="102" xfId="0" applyFont="1" applyFill="1" applyBorder="1" applyAlignment="1">
      <alignment horizontal="left" vertical="center"/>
    </xf>
    <xf numFmtId="0" fontId="59" fillId="21" borderId="80" xfId="0" applyFont="1" applyFill="1" applyBorder="1" applyAlignment="1">
      <alignment horizontal="left"/>
    </xf>
    <xf numFmtId="0" fontId="59" fillId="15" borderId="80" xfId="0" applyFont="1" applyFill="1" applyBorder="1" applyAlignment="1">
      <alignment horizontal="left"/>
    </xf>
    <xf numFmtId="0" fontId="59" fillId="15" borderId="100" xfId="0" applyFont="1" applyFill="1" applyBorder="1" applyAlignment="1">
      <alignment horizontal="left"/>
    </xf>
    <xf numFmtId="0" fontId="59" fillId="15" borderId="101" xfId="0" applyFont="1" applyFill="1" applyBorder="1" applyAlignment="1">
      <alignment horizontal="left"/>
    </xf>
    <xf numFmtId="0" fontId="59" fillId="15" borderId="104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3" xfId="0" applyFont="1" applyBorder="1"/>
    <xf numFmtId="10" fontId="42" fillId="15" borderId="18" xfId="0" applyNumberFormat="1" applyFont="1" applyFill="1" applyBorder="1" applyAlignment="1">
      <alignment horizontal="center" vertical="center"/>
    </xf>
    <xf numFmtId="0" fontId="43" fillId="15" borderId="20" xfId="0" applyFont="1" applyFill="1" applyBorder="1"/>
    <xf numFmtId="0" fontId="43" fillId="15" borderId="25" xfId="0" applyFont="1" applyFill="1" applyBorder="1"/>
    <xf numFmtId="0" fontId="13" fillId="14" borderId="40" xfId="0" applyFont="1" applyFill="1" applyBorder="1" applyAlignment="1">
      <alignment horizontal="left"/>
    </xf>
    <xf numFmtId="0" fontId="13" fillId="14" borderId="6" xfId="0" applyFont="1" applyFill="1" applyBorder="1" applyAlignment="1">
      <alignment horizontal="left"/>
    </xf>
    <xf numFmtId="0" fontId="13" fillId="14" borderId="24" xfId="0" applyFont="1" applyFill="1" applyBorder="1" applyAlignment="1">
      <alignment horizontal="left"/>
    </xf>
    <xf numFmtId="0" fontId="13" fillId="14" borderId="14" xfId="0" applyFont="1" applyFill="1" applyBorder="1" applyAlignment="1">
      <alignment horizontal="left"/>
    </xf>
    <xf numFmtId="0" fontId="55" fillId="2" borderId="1" xfId="0" applyFont="1" applyFill="1" applyBorder="1" applyAlignment="1">
      <alignment horizontal="center" vertical="center"/>
    </xf>
    <xf numFmtId="0" fontId="56" fillId="0" borderId="2" xfId="0" applyFont="1" applyBorder="1"/>
    <xf numFmtId="0" fontId="56" fillId="0" borderId="26" xfId="0" applyFont="1" applyBorder="1"/>
    <xf numFmtId="0" fontId="56" fillId="0" borderId="3" xfId="0" applyFont="1" applyBorder="1"/>
    <xf numFmtId="0" fontId="77" fillId="15" borderId="100" xfId="0" applyFont="1" applyFill="1" applyBorder="1" applyAlignment="1">
      <alignment horizontal="left"/>
    </xf>
    <xf numFmtId="0" fontId="77" fillId="15" borderId="101" xfId="0" applyFont="1" applyFill="1" applyBorder="1" applyAlignment="1">
      <alignment horizontal="left"/>
    </xf>
    <xf numFmtId="0" fontId="77" fillId="15" borderId="102" xfId="0" applyFont="1" applyFill="1" applyBorder="1" applyAlignment="1">
      <alignment horizontal="left"/>
    </xf>
    <xf numFmtId="0" fontId="77" fillId="21" borderId="103" xfId="0" applyFont="1" applyFill="1" applyBorder="1" applyAlignment="1">
      <alignment horizontal="center"/>
    </xf>
    <xf numFmtId="0" fontId="77" fillId="21" borderId="98" xfId="0" applyFont="1" applyFill="1" applyBorder="1" applyAlignment="1">
      <alignment horizontal="center"/>
    </xf>
    <xf numFmtId="0" fontId="77" fillId="21" borderId="99" xfId="0" applyFont="1" applyFill="1" applyBorder="1" applyAlignment="1">
      <alignment horizontal="center"/>
    </xf>
    <xf numFmtId="0" fontId="8" fillId="0" borderId="86" xfId="0" applyFont="1" applyBorder="1" applyAlignment="1">
      <alignment horizontal="center"/>
    </xf>
    <xf numFmtId="0" fontId="3" fillId="0" borderId="87" xfId="0" applyFont="1" applyBorder="1"/>
    <xf numFmtId="3" fontId="72" fillId="0" borderId="0" xfId="0" applyNumberFormat="1" applyFont="1" applyAlignment="1">
      <alignment horizontal="left"/>
    </xf>
    <xf numFmtId="0" fontId="60" fillId="0" borderId="0" xfId="0" applyFont="1"/>
    <xf numFmtId="167" fontId="84" fillId="18" borderId="96" xfId="0" applyNumberFormat="1" applyFont="1" applyFill="1" applyBorder="1" applyAlignment="1">
      <alignment horizontal="center" vertical="center"/>
    </xf>
    <xf numFmtId="167" fontId="84" fillId="18" borderId="9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16" fillId="0" borderId="0" xfId="0" applyFont="1"/>
    <xf numFmtId="0" fontId="0" fillId="0" borderId="0" xfId="0"/>
    <xf numFmtId="43" fontId="21" fillId="4" borderId="11" xfId="0" applyNumberFormat="1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14" xfId="0" applyFont="1" applyBorder="1"/>
    <xf numFmtId="43" fontId="21" fillId="4" borderId="32" xfId="0" applyNumberFormat="1" applyFont="1" applyFill="1" applyBorder="1" applyAlignment="1">
      <alignment horizontal="center" vertical="center" wrapText="1"/>
    </xf>
    <xf numFmtId="0" fontId="3" fillId="0" borderId="42" xfId="0" applyFont="1" applyBorder="1"/>
    <xf numFmtId="167" fontId="84" fillId="18" borderId="80" xfId="0" applyNumberFormat="1" applyFont="1" applyFill="1" applyBorder="1" applyAlignment="1">
      <alignment horizontal="center" vertical="center"/>
    </xf>
    <xf numFmtId="0" fontId="85" fillId="16" borderId="80" xfId="0" applyFont="1" applyFill="1" applyBorder="1"/>
    <xf numFmtId="168" fontId="71" fillId="0" borderId="0" xfId="0" applyNumberFormat="1" applyFont="1" applyAlignment="1">
      <alignment horizontal="left" wrapText="1"/>
    </xf>
    <xf numFmtId="43" fontId="90" fillId="0" borderId="0" xfId="0" applyNumberFormat="1" applyFont="1" applyAlignment="1">
      <alignment horizontal="left"/>
    </xf>
    <xf numFmtId="168" fontId="95" fillId="0" borderId="0" xfId="0" applyNumberFormat="1" applyFont="1" applyAlignment="1">
      <alignment horizontal="left" wrapText="1"/>
    </xf>
    <xf numFmtId="168" fontId="27" fillId="11" borderId="32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27" fillId="2" borderId="5" xfId="0" applyFont="1" applyFill="1" applyBorder="1" applyAlignment="1">
      <alignment horizontal="left"/>
    </xf>
    <xf numFmtId="0" fontId="27" fillId="2" borderId="38" xfId="0" applyFont="1" applyFill="1" applyBorder="1" applyAlignment="1">
      <alignment horizontal="left"/>
    </xf>
    <xf numFmtId="0" fontId="27" fillId="2" borderId="6" xfId="0" applyFont="1" applyFill="1" applyBorder="1" applyAlignment="1">
      <alignment horizontal="left"/>
    </xf>
    <xf numFmtId="0" fontId="27" fillId="2" borderId="67" xfId="0" applyFont="1" applyFill="1" applyBorder="1" applyAlignment="1">
      <alignment horizontal="left"/>
    </xf>
    <xf numFmtId="0" fontId="27" fillId="2" borderId="26" xfId="0" applyFont="1" applyFill="1" applyBorder="1" applyAlignment="1">
      <alignment horizontal="left"/>
    </xf>
    <xf numFmtId="0" fontId="27" fillId="2" borderId="95" xfId="0" applyFont="1" applyFill="1" applyBorder="1" applyAlignment="1">
      <alignment horizontal="left"/>
    </xf>
    <xf numFmtId="168" fontId="16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68" fontId="14" fillId="0" borderId="34" xfId="0" applyNumberFormat="1" applyFont="1" applyBorder="1" applyAlignment="1">
      <alignment horizontal="left" vertical="center"/>
    </xf>
    <xf numFmtId="0" fontId="3" fillId="0" borderId="35" xfId="0" applyFont="1" applyBorder="1"/>
    <xf numFmtId="0" fontId="3" fillId="0" borderId="36" xfId="0" applyFont="1" applyBorder="1"/>
    <xf numFmtId="168" fontId="14" fillId="0" borderId="13" xfId="0" applyNumberFormat="1" applyFont="1" applyBorder="1" applyAlignment="1">
      <alignment horizontal="left"/>
    </xf>
    <xf numFmtId="168" fontId="14" fillId="0" borderId="11" xfId="0" applyNumberFormat="1" applyFont="1" applyBorder="1" applyAlignment="1">
      <alignment horizontal="left" vertical="center"/>
    </xf>
    <xf numFmtId="0" fontId="3" fillId="0" borderId="37" xfId="0" applyFont="1" applyBorder="1"/>
    <xf numFmtId="168" fontId="14" fillId="0" borderId="5" xfId="0" applyNumberFormat="1" applyFont="1" applyBorder="1" applyAlignment="1">
      <alignment horizontal="left"/>
    </xf>
    <xf numFmtId="0" fontId="3" fillId="0" borderId="6" xfId="0" applyFont="1" applyBorder="1"/>
    <xf numFmtId="169" fontId="14" fillId="0" borderId="7" xfId="0" applyNumberFormat="1" applyFont="1" applyBorder="1" applyAlignment="1">
      <alignment horizontal="left" vertical="center"/>
    </xf>
    <xf numFmtId="0" fontId="3" fillId="0" borderId="38" xfId="0" applyFont="1" applyBorder="1"/>
    <xf numFmtId="0" fontId="3" fillId="0" borderId="8" xfId="0" applyFont="1" applyBorder="1"/>
    <xf numFmtId="168" fontId="27" fillId="0" borderId="13" xfId="0" applyNumberFormat="1" applyFont="1" applyBorder="1" applyAlignment="1">
      <alignment horizontal="left"/>
    </xf>
    <xf numFmtId="168" fontId="27" fillId="2" borderId="13" xfId="0" applyNumberFormat="1" applyFont="1" applyFill="1" applyBorder="1" applyAlignment="1">
      <alignment horizontal="left"/>
    </xf>
    <xf numFmtId="0" fontId="43" fillId="0" borderId="31" xfId="0" applyFont="1" applyBorder="1"/>
    <xf numFmtId="0" fontId="43" fillId="0" borderId="14" xfId="0" applyFont="1" applyBorder="1"/>
    <xf numFmtId="168" fontId="27" fillId="2" borderId="5" xfId="0" applyNumberFormat="1" applyFont="1" applyFill="1" applyBorder="1" applyAlignment="1">
      <alignment horizontal="left"/>
    </xf>
    <xf numFmtId="168" fontId="15" fillId="2" borderId="5" xfId="0" applyNumberFormat="1" applyFont="1" applyFill="1" applyBorder="1" applyAlignment="1">
      <alignment horizontal="left"/>
    </xf>
    <xf numFmtId="168" fontId="27" fillId="0" borderId="21" xfId="0" applyNumberFormat="1" applyFont="1" applyBorder="1" applyAlignment="1">
      <alignment horizontal="left"/>
    </xf>
    <xf numFmtId="0" fontId="3" fillId="0" borderId="41" xfId="0" applyFont="1" applyBorder="1"/>
    <xf numFmtId="0" fontId="3" fillId="0" borderId="22" xfId="0" applyFont="1" applyBorder="1"/>
    <xf numFmtId="168" fontId="44" fillId="2" borderId="5" xfId="0" applyNumberFormat="1" applyFont="1" applyFill="1" applyBorder="1"/>
    <xf numFmtId="168" fontId="27" fillId="2" borderId="43" xfId="0" applyNumberFormat="1" applyFont="1" applyFill="1" applyBorder="1" applyAlignment="1">
      <alignment horizontal="left" vertical="center"/>
    </xf>
    <xf numFmtId="0" fontId="3" fillId="0" borderId="44" xfId="0" applyFont="1" applyBorder="1"/>
    <xf numFmtId="0" fontId="3" fillId="0" borderId="45" xfId="0" applyFont="1" applyBorder="1"/>
    <xf numFmtId="3" fontId="50" fillId="21" borderId="31" xfId="0" applyNumberFormat="1" applyFont="1" applyFill="1" applyBorder="1" applyAlignment="1">
      <alignment horizontal="center" vertical="center"/>
    </xf>
    <xf numFmtId="0" fontId="3" fillId="21" borderId="31" xfId="0" applyFont="1" applyFill="1" applyBorder="1"/>
    <xf numFmtId="0" fontId="49" fillId="26" borderId="49" xfId="0" applyFont="1" applyFill="1" applyBorder="1" applyAlignment="1">
      <alignment horizontal="center"/>
    </xf>
    <xf numFmtId="0" fontId="3" fillId="21" borderId="54" xfId="0" applyFont="1" applyFill="1" applyBorder="1"/>
    <xf numFmtId="0" fontId="49" fillId="27" borderId="50" xfId="0" applyFont="1" applyFill="1" applyBorder="1" applyAlignment="1">
      <alignment horizontal="center"/>
    </xf>
    <xf numFmtId="0" fontId="3" fillId="21" borderId="55" xfId="0" applyFont="1" applyFill="1" applyBorder="1"/>
    <xf numFmtId="3" fontId="50" fillId="28" borderId="49" xfId="0" applyNumberFormat="1" applyFont="1" applyFill="1" applyBorder="1" applyAlignment="1">
      <alignment horizontal="center" vertical="center"/>
    </xf>
    <xf numFmtId="3" fontId="50" fillId="21" borderId="11" xfId="0" applyNumberFormat="1" applyFont="1" applyFill="1" applyBorder="1" applyAlignment="1">
      <alignment horizontal="center" vertical="center"/>
    </xf>
    <xf numFmtId="0" fontId="3" fillId="21" borderId="14" xfId="0" applyFont="1" applyFill="1" applyBorder="1"/>
    <xf numFmtId="3" fontId="50" fillId="29" borderId="52" xfId="0" applyNumberFormat="1" applyFont="1" applyFill="1" applyBorder="1" applyAlignment="1">
      <alignment horizontal="center" vertical="center"/>
    </xf>
    <xf numFmtId="0" fontId="3" fillId="21" borderId="53" xfId="0" applyFont="1" applyFill="1" applyBorder="1"/>
    <xf numFmtId="0" fontId="95" fillId="0" borderId="0" xfId="0" applyFont="1" applyAlignment="1">
      <alignment horizontal="left"/>
    </xf>
    <xf numFmtId="0" fontId="60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ws.detik.com/berita-jawa-timur/d-3202733/utang-rp-55-juta-rumah-mewah-eks-kades-dilelang-danamon-rp-50-ju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8"/>
  <sheetViews>
    <sheetView tabSelected="1" zoomScaleNormal="100" workbookViewId="0">
      <selection activeCell="I48" sqref="I48"/>
    </sheetView>
  </sheetViews>
  <sheetFormatPr defaultColWidth="14.44140625" defaultRowHeight="15" customHeight="1"/>
  <cols>
    <col min="1" max="1" width="5.44140625" style="267" customWidth="1"/>
    <col min="2" max="2" width="6.88671875" style="297" customWidth="1"/>
    <col min="3" max="3" width="29.88671875" style="298" customWidth="1"/>
    <col min="4" max="4" width="19.88671875" style="299" customWidth="1"/>
    <col min="5" max="5" width="9.6640625" style="298" customWidth="1"/>
    <col min="6" max="6" width="6.77734375" style="267" customWidth="1"/>
    <col min="7" max="7" width="7.6640625" style="268" customWidth="1"/>
    <col min="8" max="8" width="36.6640625" style="267" customWidth="1"/>
    <col min="9" max="9" width="19.33203125" style="267" customWidth="1"/>
    <col min="10" max="12" width="8.6640625" style="267" customWidth="1"/>
    <col min="13" max="13" width="12.5546875" style="267" customWidth="1"/>
    <col min="14" max="17" width="8.6640625" style="267" customWidth="1"/>
    <col min="18" max="18" width="14.109375" style="267" customWidth="1"/>
    <col min="19" max="16384" width="14.44140625" style="267"/>
  </cols>
  <sheetData>
    <row r="1" spans="1:25" ht="13.8"/>
    <row r="2" spans="1:25" ht="30">
      <c r="A2" s="502" t="s">
        <v>528</v>
      </c>
      <c r="B2" s="503"/>
      <c r="C2" s="503"/>
      <c r="D2" s="503"/>
      <c r="E2" s="503"/>
      <c r="F2" s="504"/>
      <c r="G2" s="503"/>
      <c r="H2" s="503"/>
      <c r="I2" s="503"/>
      <c r="J2" s="503"/>
      <c r="K2" s="505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5" ht="15.6">
      <c r="A3" s="270"/>
      <c r="B3" s="300"/>
      <c r="C3" s="301"/>
      <c r="D3" s="302"/>
      <c r="E3" s="301"/>
      <c r="F3" s="271"/>
      <c r="G3" s="351"/>
    </row>
    <row r="4" spans="1:25" ht="15.6">
      <c r="B4" s="577" t="s">
        <v>737</v>
      </c>
      <c r="D4" s="301"/>
      <c r="E4" s="302"/>
      <c r="F4" s="271"/>
      <c r="G4" s="351"/>
      <c r="H4" s="271"/>
    </row>
    <row r="5" spans="1:25" s="272" customFormat="1" ht="13.8" thickBot="1">
      <c r="B5" s="273"/>
      <c r="D5" s="578"/>
      <c r="G5" s="352"/>
    </row>
    <row r="6" spans="1:25" ht="17.399999999999999">
      <c r="A6" s="274"/>
      <c r="B6" s="472" t="s">
        <v>554</v>
      </c>
      <c r="C6" s="473"/>
      <c r="D6" s="473"/>
      <c r="E6" s="473"/>
      <c r="F6" s="473"/>
      <c r="G6" s="473"/>
      <c r="H6" s="473"/>
      <c r="I6" s="473"/>
      <c r="J6" s="474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</row>
    <row r="7" spans="1:25" ht="18" thickBot="1">
      <c r="A7" s="274"/>
      <c r="B7" s="475" t="s">
        <v>555</v>
      </c>
      <c r="C7" s="476"/>
      <c r="D7" s="476"/>
      <c r="E7" s="476"/>
      <c r="F7" s="476"/>
      <c r="G7" s="476"/>
      <c r="H7" s="476"/>
      <c r="I7" s="476"/>
      <c r="J7" s="477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</row>
    <row r="8" spans="1:25" ht="13.8">
      <c r="A8" s="274"/>
      <c r="G8" s="353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</row>
    <row r="9" spans="1:25" ht="15.6">
      <c r="B9" s="304" t="s">
        <v>17</v>
      </c>
      <c r="C9" s="305" t="s">
        <v>1</v>
      </c>
      <c r="D9" s="306"/>
      <c r="E9" s="307"/>
      <c r="F9" s="276"/>
      <c r="G9" s="351" t="s">
        <v>18</v>
      </c>
      <c r="H9" s="276" t="s">
        <v>698</v>
      </c>
      <c r="I9" s="272"/>
      <c r="J9" s="272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</row>
    <row r="10" spans="1:25" ht="16.2" thickBot="1">
      <c r="A10" s="275"/>
      <c r="C10" s="303" t="s">
        <v>539</v>
      </c>
      <c r="D10" s="308"/>
      <c r="E10" s="307"/>
      <c r="F10" s="276"/>
      <c r="G10" s="358"/>
      <c r="H10" s="359" t="s">
        <v>699</v>
      </c>
      <c r="I10" s="359"/>
      <c r="J10" s="359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</row>
    <row r="11" spans="1:25" ht="15.6">
      <c r="A11" s="275"/>
      <c r="B11" s="309" t="s">
        <v>319</v>
      </c>
      <c r="C11" s="509" t="s">
        <v>679</v>
      </c>
      <c r="D11" s="510"/>
      <c r="E11" s="511"/>
      <c r="F11" s="276"/>
      <c r="G11" s="354" t="s">
        <v>360</v>
      </c>
      <c r="H11" s="487" t="s">
        <v>701</v>
      </c>
      <c r="I11" s="487"/>
      <c r="J11" s="487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</row>
    <row r="12" spans="1:25" ht="13.8">
      <c r="A12" s="278"/>
      <c r="B12" s="310" t="s">
        <v>678</v>
      </c>
      <c r="C12" s="506" t="s">
        <v>683</v>
      </c>
      <c r="D12" s="507"/>
      <c r="E12" s="508"/>
      <c r="F12" s="279"/>
      <c r="G12" s="355" t="s">
        <v>17</v>
      </c>
      <c r="H12" s="488" t="s">
        <v>703</v>
      </c>
      <c r="I12" s="488"/>
      <c r="J12" s="488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</row>
    <row r="13" spans="1:25" ht="13.8">
      <c r="A13" s="278"/>
      <c r="B13" s="311">
        <v>1</v>
      </c>
      <c r="C13" s="312" t="s">
        <v>3</v>
      </c>
      <c r="D13" s="313">
        <v>2045</v>
      </c>
      <c r="E13" s="314" t="s">
        <v>4</v>
      </c>
      <c r="F13" s="279"/>
      <c r="G13" s="280">
        <v>1</v>
      </c>
      <c r="H13" s="281" t="s">
        <v>545</v>
      </c>
      <c r="I13" s="282">
        <f>D47*D30</f>
        <v>5569360000</v>
      </c>
      <c r="J13" s="283" t="s">
        <v>8</v>
      </c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</row>
    <row r="14" spans="1:25" ht="13.8">
      <c r="A14" s="278"/>
      <c r="B14" s="311">
        <v>2</v>
      </c>
      <c r="C14" s="312" t="s">
        <v>6</v>
      </c>
      <c r="D14" s="313">
        <v>650000</v>
      </c>
      <c r="E14" s="314" t="s">
        <v>5</v>
      </c>
      <c r="F14" s="279"/>
      <c r="G14" s="280"/>
      <c r="H14" s="281" t="s">
        <v>702</v>
      </c>
      <c r="I14" s="349">
        <f>I13</f>
        <v>5569360000</v>
      </c>
      <c r="J14" s="283" t="s">
        <v>8</v>
      </c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</row>
    <row r="15" spans="1:25" ht="13.8">
      <c r="A15" s="278"/>
      <c r="B15" s="311">
        <v>3</v>
      </c>
      <c r="C15" s="312" t="s">
        <v>712</v>
      </c>
      <c r="D15" s="360">
        <f>D13*D14</f>
        <v>1329250000</v>
      </c>
      <c r="E15" s="314" t="s">
        <v>8</v>
      </c>
      <c r="F15" s="279"/>
      <c r="G15" s="355" t="s">
        <v>18</v>
      </c>
      <c r="H15" s="489" t="s">
        <v>704</v>
      </c>
      <c r="I15" s="490"/>
      <c r="J15" s="491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</row>
    <row r="16" spans="1:25" ht="13.8">
      <c r="A16" s="278"/>
      <c r="B16" s="311">
        <v>4</v>
      </c>
      <c r="C16" s="312" t="s">
        <v>9</v>
      </c>
      <c r="D16" s="315">
        <v>60</v>
      </c>
      <c r="E16" s="314" t="s">
        <v>10</v>
      </c>
      <c r="F16" s="279"/>
      <c r="G16" s="280">
        <v>1</v>
      </c>
      <c r="H16" s="345" t="s">
        <v>696</v>
      </c>
      <c r="I16" s="346">
        <f>D14*D13</f>
        <v>1329250000</v>
      </c>
      <c r="J16" s="283" t="s">
        <v>8</v>
      </c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</row>
    <row r="17" spans="1:25" ht="13.8">
      <c r="A17" s="278"/>
      <c r="B17" s="311">
        <v>5</v>
      </c>
      <c r="C17" s="312" t="s">
        <v>11</v>
      </c>
      <c r="D17" s="316">
        <f>D13*(D16/100)</f>
        <v>1227</v>
      </c>
      <c r="E17" s="314" t="s">
        <v>4</v>
      </c>
      <c r="F17" s="279"/>
      <c r="G17" s="280">
        <v>2</v>
      </c>
      <c r="H17" s="281" t="s">
        <v>546</v>
      </c>
      <c r="I17" s="282">
        <f>'Proyeksi Cashflow - Pengeluaran'!F29+'Proyeksi Cashflow - Pengeluaran'!F33+'Proyeksi Cashflow - Pengeluaran'!F38</f>
        <v>11600000</v>
      </c>
      <c r="J17" s="283" t="s">
        <v>8</v>
      </c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</row>
    <row r="18" spans="1:25">
      <c r="A18" s="285"/>
      <c r="B18" s="311">
        <v>6</v>
      </c>
      <c r="C18" s="312" t="s">
        <v>12</v>
      </c>
      <c r="D18" s="316">
        <f>D14/(D16/100)</f>
        <v>1083333.3333333335</v>
      </c>
      <c r="E18" s="314" t="s">
        <v>5</v>
      </c>
      <c r="F18" s="279"/>
      <c r="G18" s="280">
        <v>3</v>
      </c>
      <c r="H18" s="281" t="s">
        <v>547</v>
      </c>
      <c r="I18" s="284">
        <f>D21*D17</f>
        <v>15500000</v>
      </c>
      <c r="J18" s="283" t="s">
        <v>8</v>
      </c>
      <c r="L18" s="272"/>
      <c r="M18" s="272"/>
      <c r="N18" s="272"/>
      <c r="O18" s="272"/>
      <c r="P18" s="272"/>
      <c r="Q18" s="272"/>
      <c r="R18" s="286"/>
      <c r="S18" s="272"/>
      <c r="T18" s="272"/>
      <c r="U18" s="272"/>
      <c r="V18" s="272"/>
      <c r="W18" s="272"/>
      <c r="X18" s="272"/>
      <c r="Y18" s="272"/>
    </row>
    <row r="19" spans="1:25">
      <c r="A19" s="285"/>
      <c r="B19" s="317" t="s">
        <v>18</v>
      </c>
      <c r="C19" s="481" t="s">
        <v>692</v>
      </c>
      <c r="D19" s="482"/>
      <c r="E19" s="483"/>
      <c r="F19" s="279"/>
      <c r="G19" s="280">
        <v>4</v>
      </c>
      <c r="H19" s="281" t="s">
        <v>548</v>
      </c>
      <c r="I19" s="284">
        <f>D22*D17</f>
        <v>238330000</v>
      </c>
      <c r="J19" s="283" t="s">
        <v>8</v>
      </c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</row>
    <row r="20" spans="1:25">
      <c r="A20" s="285"/>
      <c r="B20" s="311">
        <v>1</v>
      </c>
      <c r="C20" s="312" t="s">
        <v>536</v>
      </c>
      <c r="D20" s="316">
        <f>'Proyeksi Cashflow - Pengeluaran'!F40</f>
        <v>1092787.2860635696</v>
      </c>
      <c r="E20" s="314" t="s">
        <v>5</v>
      </c>
      <c r="F20" s="279"/>
      <c r="G20" s="280">
        <v>5</v>
      </c>
      <c r="H20" s="281" t="s">
        <v>22</v>
      </c>
      <c r="I20" s="284">
        <f>D23*D17</f>
        <v>114079999.99999999</v>
      </c>
      <c r="J20" s="283" t="s">
        <v>8</v>
      </c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</row>
    <row r="21" spans="1:25">
      <c r="A21" s="285"/>
      <c r="B21" s="311">
        <v>2</v>
      </c>
      <c r="C21" s="312" t="s">
        <v>525</v>
      </c>
      <c r="D21" s="318">
        <f>'Proyeksi Cashflow - Pengeluaran'!F51</f>
        <v>12632.436837815811</v>
      </c>
      <c r="E21" s="314" t="s">
        <v>5</v>
      </c>
      <c r="F21" s="279"/>
      <c r="G21" s="280">
        <v>6</v>
      </c>
      <c r="H21" s="281" t="s">
        <v>549</v>
      </c>
      <c r="I21" s="284">
        <f>'Proyeksi Cashflow - Pengeluaran'!F157</f>
        <v>1836000000</v>
      </c>
      <c r="J21" s="283" t="s">
        <v>8</v>
      </c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</row>
    <row r="22" spans="1:25">
      <c r="A22" s="285"/>
      <c r="B22" s="311">
        <v>3</v>
      </c>
      <c r="C22" s="312" t="s">
        <v>526</v>
      </c>
      <c r="D22" s="318">
        <f>'Proyeksi Cashflow - Pengeluaran'!F93</f>
        <v>194237.97881010594</v>
      </c>
      <c r="E22" s="314" t="s">
        <v>5</v>
      </c>
      <c r="F22" s="279"/>
      <c r="G22" s="280">
        <v>7</v>
      </c>
      <c r="H22" s="281" t="s">
        <v>550</v>
      </c>
      <c r="I22" s="284">
        <f>D38*D30</f>
        <v>425000000</v>
      </c>
      <c r="J22" s="283" t="s">
        <v>8</v>
      </c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</row>
    <row r="23" spans="1:25">
      <c r="A23" s="285"/>
      <c r="B23" s="311">
        <v>4</v>
      </c>
      <c r="C23" s="312" t="s">
        <v>527</v>
      </c>
      <c r="D23" s="318">
        <f>'Proyeksi Cashflow - Pengeluaran'!F134</f>
        <v>92974.735126324362</v>
      </c>
      <c r="E23" s="314" t="s">
        <v>5</v>
      </c>
      <c r="F23" s="279"/>
      <c r="G23" s="280">
        <v>8</v>
      </c>
      <c r="H23" s="281" t="s">
        <v>551</v>
      </c>
      <c r="I23" s="287">
        <f>'Proyeksi Cashflow - Pengeluaran'!F195</f>
        <v>146139824.67500004</v>
      </c>
      <c r="J23" s="283" t="s">
        <v>8</v>
      </c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</row>
    <row r="24" spans="1:25">
      <c r="A24" s="285"/>
      <c r="B24" s="317" t="s">
        <v>20</v>
      </c>
      <c r="C24" s="481" t="s">
        <v>2</v>
      </c>
      <c r="D24" s="482"/>
      <c r="E24" s="483"/>
      <c r="F24" s="279"/>
      <c r="G24" s="280">
        <v>9</v>
      </c>
      <c r="H24" s="281" t="s">
        <v>621</v>
      </c>
      <c r="I24" s="284">
        <f>'Proyeksi Cashflow - Pengeluaran'!F218</f>
        <v>146139824.67500004</v>
      </c>
      <c r="J24" s="283" t="s">
        <v>8</v>
      </c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</row>
    <row r="25" spans="1:25" ht="13.8">
      <c r="A25" s="278"/>
      <c r="B25" s="311">
        <v>1</v>
      </c>
      <c r="C25" s="319" t="s">
        <v>681</v>
      </c>
      <c r="D25" s="320">
        <f>SUM(D20:D23)</f>
        <v>1392632.4368378159</v>
      </c>
      <c r="E25" s="314" t="s">
        <v>5</v>
      </c>
      <c r="F25" s="279"/>
      <c r="G25" s="280">
        <v>10</v>
      </c>
      <c r="H25" s="281" t="s">
        <v>639</v>
      </c>
      <c r="I25" s="284">
        <f>'Proyeksi Cashflow - Pengeluaran'!F241</f>
        <v>0</v>
      </c>
      <c r="J25" s="283" t="s">
        <v>8</v>
      </c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</row>
    <row r="26" spans="1:25" ht="13.8">
      <c r="A26" s="278"/>
      <c r="B26" s="311">
        <v>2</v>
      </c>
      <c r="C26" s="319" t="s">
        <v>682</v>
      </c>
      <c r="D26" s="313">
        <v>1300000</v>
      </c>
      <c r="E26" s="314" t="s">
        <v>5</v>
      </c>
      <c r="F26" s="279"/>
      <c r="G26" s="280"/>
      <c r="H26" s="281" t="s">
        <v>29</v>
      </c>
      <c r="I26" s="350">
        <f>SUM(I16:I25)</f>
        <v>4262039649.3500004</v>
      </c>
      <c r="J26" s="283" t="s">
        <v>8</v>
      </c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</row>
    <row r="27" spans="1:25" ht="13.8">
      <c r="A27" s="278"/>
      <c r="B27" s="311">
        <v>3</v>
      </c>
      <c r="C27" s="319" t="s">
        <v>16</v>
      </c>
      <c r="D27" s="320">
        <f>D25+D26</f>
        <v>2692632.4368378157</v>
      </c>
      <c r="E27" s="314" t="s">
        <v>5</v>
      </c>
      <c r="F27" s="279"/>
      <c r="G27" s="355" t="s">
        <v>20</v>
      </c>
      <c r="H27" s="488" t="s">
        <v>705</v>
      </c>
      <c r="I27" s="488"/>
      <c r="J27" s="488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</row>
    <row r="28" spans="1:25" ht="13.8">
      <c r="A28" s="278"/>
      <c r="B28" s="310" t="s">
        <v>21</v>
      </c>
      <c r="C28" s="334" t="s">
        <v>684</v>
      </c>
      <c r="D28" s="347"/>
      <c r="E28" s="348"/>
      <c r="F28" s="279"/>
      <c r="G28" s="280">
        <v>1</v>
      </c>
      <c r="H28" s="281" t="s">
        <v>706</v>
      </c>
      <c r="I28" s="282">
        <f>I14-I26</f>
        <v>1307320350.6499996</v>
      </c>
      <c r="J28" s="283" t="s">
        <v>8</v>
      </c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</row>
    <row r="29" spans="1:25" ht="13.8">
      <c r="A29" s="278"/>
      <c r="B29" s="311">
        <v>10</v>
      </c>
      <c r="C29" s="312" t="s">
        <v>685</v>
      </c>
      <c r="D29" s="313">
        <v>72</v>
      </c>
      <c r="E29" s="314" t="s">
        <v>4</v>
      </c>
      <c r="F29" s="279"/>
      <c r="G29" s="280"/>
      <c r="H29" s="281" t="s">
        <v>709</v>
      </c>
      <c r="I29" s="349">
        <f>I14-I26</f>
        <v>1307320350.6499996</v>
      </c>
      <c r="J29" s="283" t="s">
        <v>8</v>
      </c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</row>
    <row r="30" spans="1:25" ht="14.4" thickBot="1">
      <c r="B30" s="322">
        <v>11</v>
      </c>
      <c r="C30" s="323" t="s">
        <v>686</v>
      </c>
      <c r="D30" s="324">
        <f>D17/D29</f>
        <v>17.041666666666668</v>
      </c>
      <c r="E30" s="325" t="s">
        <v>14</v>
      </c>
      <c r="G30" s="356"/>
      <c r="H30" s="288"/>
      <c r="I30" s="289"/>
      <c r="J30" s="279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</row>
    <row r="31" spans="1:25" ht="15.75" customHeight="1" thickBot="1">
      <c r="B31" s="326"/>
      <c r="C31" s="327"/>
      <c r="D31" s="328"/>
      <c r="E31" s="329"/>
      <c r="G31" s="10" t="s">
        <v>20</v>
      </c>
      <c r="H31" s="4" t="s">
        <v>707</v>
      </c>
      <c r="I31" s="11"/>
      <c r="J31" s="6"/>
    </row>
    <row r="32" spans="1:25" ht="15.75" customHeight="1" thickBot="1">
      <c r="B32" s="330" t="s">
        <v>349</v>
      </c>
      <c r="C32" s="478" t="s">
        <v>680</v>
      </c>
      <c r="D32" s="479"/>
      <c r="E32" s="480"/>
      <c r="G32" s="4"/>
      <c r="H32" s="361" t="s">
        <v>539</v>
      </c>
      <c r="I32" s="11"/>
      <c r="J32" s="6"/>
    </row>
    <row r="33" spans="1:15" ht="15.75" customHeight="1">
      <c r="B33" s="317" t="s">
        <v>17</v>
      </c>
      <c r="C33" s="481" t="s">
        <v>687</v>
      </c>
      <c r="D33" s="482"/>
      <c r="E33" s="483"/>
      <c r="G33" s="492">
        <v>1</v>
      </c>
      <c r="H33" s="12" t="s">
        <v>537</v>
      </c>
      <c r="I33" s="13">
        <f>D47</f>
        <v>326808410.75794619</v>
      </c>
      <c r="J33" s="495" t="s">
        <v>538</v>
      </c>
    </row>
    <row r="34" spans="1:15" ht="15.75" customHeight="1">
      <c r="A34" s="278"/>
      <c r="B34" s="311">
        <v>1</v>
      </c>
      <c r="C34" s="312" t="s">
        <v>13</v>
      </c>
      <c r="D34" s="313">
        <v>36</v>
      </c>
      <c r="E34" s="314" t="s">
        <v>4</v>
      </c>
      <c r="F34" s="279"/>
      <c r="G34" s="493"/>
      <c r="H34" s="14" t="s">
        <v>738</v>
      </c>
      <c r="I34" s="193">
        <v>345000000</v>
      </c>
      <c r="J34" s="496"/>
    </row>
    <row r="35" spans="1:15" ht="15.75" customHeight="1" thickBot="1">
      <c r="A35" s="278"/>
      <c r="B35" s="311">
        <v>2</v>
      </c>
      <c r="C35" s="312" t="s">
        <v>688</v>
      </c>
      <c r="D35" s="313">
        <v>3000000</v>
      </c>
      <c r="E35" s="314" t="s">
        <v>5</v>
      </c>
      <c r="F35" s="279"/>
      <c r="G35" s="494"/>
      <c r="H35" s="498" t="s">
        <v>557</v>
      </c>
      <c r="I35" s="499"/>
      <c r="J35" s="497"/>
    </row>
    <row r="36" spans="1:15" ht="15.75" customHeight="1">
      <c r="A36" s="278"/>
      <c r="B36" s="331">
        <v>3</v>
      </c>
      <c r="C36" s="319" t="s">
        <v>15</v>
      </c>
      <c r="D36" s="332">
        <f>D34*D35</f>
        <v>108000000</v>
      </c>
      <c r="E36" s="314" t="s">
        <v>8</v>
      </c>
      <c r="F36" s="279"/>
      <c r="G36" s="492">
        <v>2</v>
      </c>
      <c r="H36" s="12" t="s">
        <v>708</v>
      </c>
      <c r="I36" s="13">
        <f>I28</f>
        <v>1307320350.6499996</v>
      </c>
      <c r="J36" s="495">
        <f>I36/I37</f>
        <v>0.23473439509207514</v>
      </c>
    </row>
    <row r="37" spans="1:15" ht="15.75" customHeight="1">
      <c r="A37" s="278"/>
      <c r="B37" s="333" t="s">
        <v>18</v>
      </c>
      <c r="C37" s="484" t="s">
        <v>691</v>
      </c>
      <c r="D37" s="485"/>
      <c r="E37" s="486"/>
      <c r="F37" s="279"/>
      <c r="G37" s="493"/>
      <c r="H37" s="14" t="s">
        <v>710</v>
      </c>
      <c r="I37" s="357">
        <f>I14</f>
        <v>5569360000</v>
      </c>
      <c r="J37" s="496"/>
    </row>
    <row r="38" spans="1:15" ht="15.75" customHeight="1" thickBot="1">
      <c r="A38" s="278"/>
      <c r="B38" s="311">
        <v>1</v>
      </c>
      <c r="C38" s="312" t="s">
        <v>534</v>
      </c>
      <c r="D38" s="332">
        <f>'Proyeksi Cashflow - Pengeluaran'!F171</f>
        <v>24938875.305623472</v>
      </c>
      <c r="E38" s="325" t="s">
        <v>14</v>
      </c>
      <c r="F38" s="279"/>
      <c r="G38" s="494"/>
      <c r="H38" s="500" t="s">
        <v>556</v>
      </c>
      <c r="I38" s="501"/>
      <c r="J38" s="497"/>
    </row>
    <row r="39" spans="1:15" ht="15.75" customHeight="1" thickBot="1">
      <c r="A39" s="278"/>
      <c r="B39" s="331">
        <v>2</v>
      </c>
      <c r="C39" s="312" t="s">
        <v>535</v>
      </c>
      <c r="D39" s="332">
        <f>'Proyeksi Cashflow - Pengeluaran'!F175</f>
        <v>0</v>
      </c>
      <c r="E39" s="325" t="s">
        <v>14</v>
      </c>
      <c r="F39" s="279"/>
      <c r="G39" s="351"/>
      <c r="L39" s="290"/>
    </row>
    <row r="40" spans="1:15" ht="15.75" customHeight="1" thickBot="1">
      <c r="A40" s="278"/>
      <c r="B40" s="311">
        <v>3</v>
      </c>
      <c r="C40" s="312" t="s">
        <v>668</v>
      </c>
      <c r="D40" s="332">
        <f>'Proyeksi Cashflow - Pengeluaran'!F198</f>
        <v>0</v>
      </c>
      <c r="E40" s="325" t="s">
        <v>14</v>
      </c>
      <c r="F40" s="279"/>
      <c r="G40" s="3" t="s">
        <v>544</v>
      </c>
      <c r="H40" s="5" t="s">
        <v>540</v>
      </c>
      <c r="I40" s="1"/>
      <c r="J40" s="1"/>
      <c r="L40" s="291"/>
    </row>
    <row r="41" spans="1:15" ht="15.75" customHeight="1" thickBot="1">
      <c r="A41" s="278"/>
      <c r="B41" s="311">
        <v>4</v>
      </c>
      <c r="C41" s="312" t="s">
        <v>667</v>
      </c>
      <c r="D41" s="332">
        <f>'Proyeksi Cashflow - Pengeluaran'!F221</f>
        <v>0</v>
      </c>
      <c r="E41" s="325" t="s">
        <v>14</v>
      </c>
      <c r="F41" s="279"/>
      <c r="G41"/>
      <c r="H41" s="196" t="s">
        <v>552</v>
      </c>
      <c r="I41" s="11"/>
      <c r="J41" s="6"/>
      <c r="L41" s="291"/>
    </row>
    <row r="42" spans="1:15" ht="15.75" customHeight="1" thickBot="1">
      <c r="A42" s="278"/>
      <c r="B42" s="311">
        <v>5</v>
      </c>
      <c r="C42" s="312" t="s">
        <v>690</v>
      </c>
      <c r="D42" s="332">
        <f>SUM(D38:D41)</f>
        <v>24938875.305623472</v>
      </c>
      <c r="E42" s="325" t="s">
        <v>14</v>
      </c>
      <c r="F42" s="279"/>
      <c r="G42" s="186">
        <v>1</v>
      </c>
      <c r="H42" s="187" t="s">
        <v>711</v>
      </c>
      <c r="I42" s="197">
        <f>D15*I47</f>
        <v>132925000</v>
      </c>
      <c r="J42" s="188" t="s">
        <v>8</v>
      </c>
      <c r="L42" s="272"/>
      <c r="M42" s="292"/>
    </row>
    <row r="43" spans="1:15" ht="15.75" customHeight="1">
      <c r="A43" s="278"/>
      <c r="B43" s="317" t="s">
        <v>20</v>
      </c>
      <c r="C43" s="334" t="s">
        <v>689</v>
      </c>
      <c r="D43" s="332"/>
      <c r="E43" s="314"/>
      <c r="F43" s="279"/>
      <c r="G43" s="189">
        <v>2</v>
      </c>
      <c r="H43" s="184" t="s">
        <v>19</v>
      </c>
      <c r="I43" s="185">
        <v>5000000</v>
      </c>
      <c r="J43" s="190" t="s">
        <v>8</v>
      </c>
      <c r="L43" s="272"/>
      <c r="M43" s="292"/>
    </row>
    <row r="44" spans="1:15" ht="15.75" customHeight="1">
      <c r="A44" s="278"/>
      <c r="B44" s="311">
        <v>1</v>
      </c>
      <c r="C44" s="312" t="s">
        <v>693</v>
      </c>
      <c r="D44" s="332">
        <f>D29*D27</f>
        <v>193869535.45232272</v>
      </c>
      <c r="E44" s="314" t="s">
        <v>8</v>
      </c>
      <c r="F44" s="279"/>
      <c r="G44" s="189">
        <v>3</v>
      </c>
      <c r="H44" s="184" t="s">
        <v>665</v>
      </c>
      <c r="I44" s="185">
        <f>I18*I48</f>
        <v>2635000</v>
      </c>
      <c r="J44" s="190" t="s">
        <v>8</v>
      </c>
      <c r="L44" s="272"/>
      <c r="M44" s="292"/>
    </row>
    <row r="45" spans="1:15" ht="15.75" customHeight="1">
      <c r="A45" s="278"/>
      <c r="B45" s="311">
        <v>2</v>
      </c>
      <c r="C45" s="312" t="s">
        <v>694</v>
      </c>
      <c r="D45" s="332">
        <f>D34*D35</f>
        <v>108000000</v>
      </c>
      <c r="E45" s="314" t="s">
        <v>8</v>
      </c>
      <c r="F45" s="279"/>
      <c r="G45" s="189">
        <v>4</v>
      </c>
      <c r="H45" s="184" t="s">
        <v>553</v>
      </c>
      <c r="I45" s="185">
        <f>I20*I49</f>
        <v>7985600</v>
      </c>
      <c r="J45" s="190" t="s">
        <v>8</v>
      </c>
      <c r="L45" s="272"/>
    </row>
    <row r="46" spans="1:15" ht="15.75" customHeight="1" thickBot="1">
      <c r="B46" s="321">
        <v>3</v>
      </c>
      <c r="C46" s="312" t="s">
        <v>695</v>
      </c>
      <c r="D46" s="318">
        <f>D42</f>
        <v>24938875.305623472</v>
      </c>
      <c r="E46" s="314" t="s">
        <v>8</v>
      </c>
      <c r="F46" s="272"/>
      <c r="G46" s="512" t="s">
        <v>24</v>
      </c>
      <c r="H46" s="513"/>
      <c r="I46" s="198">
        <f>SUM(I42:I45)</f>
        <v>148545600</v>
      </c>
      <c r="J46" s="191" t="s">
        <v>8</v>
      </c>
      <c r="L46" s="272"/>
    </row>
    <row r="47" spans="1:15" ht="15.75" customHeight="1" thickBot="1">
      <c r="B47" s="335">
        <v>4</v>
      </c>
      <c r="C47" s="336" t="s">
        <v>697</v>
      </c>
      <c r="D47" s="337">
        <f>SUM(D44:D46)</f>
        <v>326808410.75794619</v>
      </c>
      <c r="E47" s="314" t="s">
        <v>8</v>
      </c>
      <c r="F47" s="277"/>
      <c r="G47" s="7" t="s">
        <v>25</v>
      </c>
      <c r="H47" s="9" t="s">
        <v>543</v>
      </c>
      <c r="I47" s="194">
        <v>0.1</v>
      </c>
      <c r="J47" s="8"/>
      <c r="M47" s="272"/>
      <c r="N47" s="272"/>
    </row>
    <row r="48" spans="1:15" ht="15.75" customHeight="1">
      <c r="A48" s="293"/>
      <c r="B48" s="338"/>
      <c r="C48" s="340" t="s">
        <v>700</v>
      </c>
      <c r="D48" s="341"/>
      <c r="E48" s="339"/>
      <c r="F48" s="277"/>
      <c r="G48" s="7" t="s">
        <v>27</v>
      </c>
      <c r="H48" s="9" t="s">
        <v>541</v>
      </c>
      <c r="I48" s="195">
        <v>0.17</v>
      </c>
      <c r="J48" s="8"/>
      <c r="N48" s="272"/>
      <c r="O48" s="272"/>
    </row>
    <row r="49" spans="1:25" ht="15.75" customHeight="1">
      <c r="A49" s="278"/>
      <c r="B49" s="338"/>
      <c r="C49" s="329"/>
      <c r="D49" s="341"/>
      <c r="E49" s="339"/>
      <c r="F49" s="279"/>
      <c r="G49" s="7" t="s">
        <v>28</v>
      </c>
      <c r="H49" s="9" t="s">
        <v>542</v>
      </c>
      <c r="I49" s="195">
        <v>7.0000000000000007E-2</v>
      </c>
      <c r="J49" s="8"/>
      <c r="N49" s="272"/>
      <c r="O49" s="272"/>
    </row>
    <row r="50" spans="1:25" ht="15.75" customHeight="1">
      <c r="A50" s="278"/>
      <c r="B50" s="342"/>
      <c r="D50" s="343"/>
      <c r="E50" s="344"/>
      <c r="F50" s="279"/>
      <c r="G50" s="351"/>
      <c r="N50" s="272"/>
      <c r="O50" s="272"/>
    </row>
    <row r="51" spans="1:25" ht="15.75" customHeight="1">
      <c r="A51" s="278"/>
      <c r="F51" s="279"/>
      <c r="G51" s="351"/>
      <c r="L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</row>
    <row r="52" spans="1:25" ht="15.75" customHeight="1">
      <c r="A52" s="278"/>
      <c r="D52" s="267"/>
      <c r="E52" s="267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</row>
    <row r="53" spans="1:25" ht="15.75" customHeight="1">
      <c r="A53" s="278"/>
      <c r="D53" s="272"/>
      <c r="E53" s="267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</row>
    <row r="54" spans="1:25" ht="15.75" customHeight="1">
      <c r="A54" s="278"/>
      <c r="D54" s="267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</row>
    <row r="55" spans="1:25" ht="15.75" customHeight="1">
      <c r="A55" s="278"/>
      <c r="D55" s="267"/>
      <c r="E55" s="267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</row>
    <row r="56" spans="1:25" ht="15.75" customHeight="1">
      <c r="A56" s="278"/>
      <c r="D56" s="267"/>
      <c r="E56" s="267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</row>
    <row r="57" spans="1:25" ht="15.75" customHeight="1">
      <c r="A57" s="278"/>
      <c r="D57" s="267"/>
      <c r="E57" s="267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</row>
    <row r="58" spans="1:25" ht="15.75" customHeight="1">
      <c r="A58" s="295"/>
      <c r="D58" s="267"/>
      <c r="E58" s="267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</row>
    <row r="59" spans="1:25" ht="15.75" customHeight="1">
      <c r="A59" s="295"/>
      <c r="D59" s="267"/>
      <c r="E59" s="267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</row>
    <row r="60" spans="1:25" ht="15.75" customHeight="1">
      <c r="A60" s="295"/>
      <c r="D60" s="267"/>
      <c r="E60" s="267"/>
      <c r="G60" s="267"/>
    </row>
    <row r="61" spans="1:25" ht="15.75" customHeight="1">
      <c r="D61" s="267"/>
      <c r="E61" s="267"/>
      <c r="G61" s="267"/>
    </row>
    <row r="62" spans="1:25" ht="15.75" customHeight="1">
      <c r="D62" s="267"/>
      <c r="E62" s="267"/>
      <c r="G62" s="267"/>
    </row>
    <row r="63" spans="1:25" ht="15.75" customHeight="1">
      <c r="A63" s="285"/>
      <c r="D63" s="267"/>
      <c r="E63" s="267"/>
      <c r="G63" s="267"/>
    </row>
    <row r="64" spans="1:25" ht="15.75" customHeight="1">
      <c r="A64" s="285"/>
      <c r="D64" s="267"/>
      <c r="E64" s="267"/>
      <c r="G64" s="267"/>
    </row>
    <row r="65" spans="1:7" ht="15.75" customHeight="1">
      <c r="A65" s="270"/>
      <c r="D65" s="267"/>
      <c r="E65" s="267"/>
      <c r="G65" s="267"/>
    </row>
    <row r="66" spans="1:7" ht="15.75" customHeight="1">
      <c r="A66" s="285"/>
      <c r="D66" s="267"/>
      <c r="E66" s="267"/>
      <c r="G66" s="267"/>
    </row>
    <row r="67" spans="1:7" ht="15.75" customHeight="1">
      <c r="A67" s="285"/>
      <c r="D67" s="267"/>
      <c r="E67" s="267"/>
      <c r="G67" s="267"/>
    </row>
    <row r="68" spans="1:7" ht="15.75" customHeight="1">
      <c r="A68" s="285"/>
      <c r="D68" s="267"/>
      <c r="E68" s="267"/>
      <c r="G68" s="267"/>
    </row>
    <row r="69" spans="1:7" ht="15.75" customHeight="1">
      <c r="A69" s="285"/>
      <c r="D69" s="267"/>
      <c r="E69" s="267"/>
      <c r="G69" s="267"/>
    </row>
    <row r="70" spans="1:7" ht="15.75" customHeight="1">
      <c r="A70" s="285"/>
      <c r="D70" s="267"/>
      <c r="E70" s="267"/>
      <c r="G70" s="267"/>
    </row>
    <row r="71" spans="1:7" ht="15.75" customHeight="1">
      <c r="A71" s="285"/>
      <c r="D71" s="267"/>
      <c r="E71" s="267"/>
      <c r="G71" s="267"/>
    </row>
    <row r="72" spans="1:7" ht="15.75" customHeight="1">
      <c r="A72" s="285"/>
      <c r="D72" s="267"/>
      <c r="E72" s="267"/>
      <c r="G72" s="267"/>
    </row>
    <row r="73" spans="1:7" ht="15.75" customHeight="1">
      <c r="A73" s="285"/>
      <c r="D73" s="267"/>
      <c r="E73" s="267"/>
      <c r="G73" s="267"/>
    </row>
    <row r="74" spans="1:7" ht="15.75" customHeight="1">
      <c r="A74" s="285"/>
      <c r="G74" s="267"/>
    </row>
    <row r="75" spans="1:7" ht="15.75" customHeight="1">
      <c r="A75" s="285"/>
      <c r="G75" s="267"/>
    </row>
    <row r="76" spans="1:7" ht="15.75" customHeight="1">
      <c r="A76" s="285"/>
      <c r="G76" s="267"/>
    </row>
    <row r="77" spans="1:7" ht="15.75" customHeight="1">
      <c r="A77" s="285"/>
      <c r="F77" s="272"/>
      <c r="G77" s="267"/>
    </row>
    <row r="78" spans="1:7" ht="15.75" customHeight="1">
      <c r="A78" s="285"/>
      <c r="F78" s="272"/>
      <c r="G78" s="267"/>
    </row>
    <row r="79" spans="1:7" ht="15.75" customHeight="1">
      <c r="A79" s="285"/>
      <c r="C79" s="344"/>
      <c r="F79" s="272"/>
      <c r="G79" s="267"/>
    </row>
    <row r="80" spans="1:7" ht="15.75" customHeight="1">
      <c r="A80" s="285"/>
      <c r="F80" s="272"/>
      <c r="G80" s="267"/>
    </row>
    <row r="81" spans="1:7" ht="15.75" customHeight="1">
      <c r="A81" s="285"/>
      <c r="F81" s="272"/>
      <c r="G81" s="267"/>
    </row>
    <row r="82" spans="1:7" ht="15.75" customHeight="1">
      <c r="A82" s="285"/>
      <c r="F82" s="272"/>
      <c r="G82" s="267"/>
    </row>
    <row r="83" spans="1:7" ht="15.75" customHeight="1">
      <c r="A83" s="285"/>
      <c r="F83" s="272"/>
      <c r="G83" s="267"/>
    </row>
    <row r="84" spans="1:7" ht="15.75" customHeight="1">
      <c r="A84" s="285"/>
      <c r="F84" s="272"/>
      <c r="G84" s="267"/>
    </row>
    <row r="85" spans="1:7" ht="15.75" customHeight="1">
      <c r="A85" s="285"/>
      <c r="F85" s="272"/>
      <c r="G85" s="267"/>
    </row>
    <row r="86" spans="1:7" ht="15.75" customHeight="1">
      <c r="A86" s="285"/>
      <c r="F86" s="272"/>
      <c r="G86" s="267"/>
    </row>
    <row r="87" spans="1:7" ht="15.75" customHeight="1">
      <c r="A87" s="285"/>
      <c r="F87" s="272"/>
      <c r="G87" s="267"/>
    </row>
    <row r="88" spans="1:7" ht="15.75" customHeight="1">
      <c r="F88" s="296"/>
      <c r="G88" s="267"/>
    </row>
    <row r="89" spans="1:7" ht="15.75" customHeight="1">
      <c r="G89" s="267"/>
    </row>
    <row r="90" spans="1:7" ht="15.75" customHeight="1">
      <c r="G90" s="267"/>
    </row>
    <row r="91" spans="1:7" ht="15.75" customHeight="1">
      <c r="G91" s="267"/>
    </row>
    <row r="92" spans="1:7" ht="15.75" customHeight="1">
      <c r="F92" s="272"/>
      <c r="G92" s="267"/>
    </row>
    <row r="93" spans="1:7" ht="15.75" customHeight="1">
      <c r="F93" s="294"/>
      <c r="G93" s="267"/>
    </row>
    <row r="94" spans="1:7" ht="15.75" customHeight="1">
      <c r="F94" s="294"/>
      <c r="G94" s="267"/>
    </row>
    <row r="95" spans="1:7" ht="15.75" customHeight="1">
      <c r="F95" s="294"/>
      <c r="G95" s="267"/>
    </row>
    <row r="96" spans="1:7" ht="15.75" customHeight="1">
      <c r="F96" s="294"/>
      <c r="G96" s="267"/>
    </row>
    <row r="97" spans="6:7" ht="15.75" customHeight="1">
      <c r="F97" s="294"/>
      <c r="G97" s="267"/>
    </row>
    <row r="98" spans="6:7" ht="15.75" customHeight="1">
      <c r="F98" s="272"/>
      <c r="G98" s="267"/>
    </row>
    <row r="99" spans="6:7" ht="15.75" customHeight="1">
      <c r="F99" s="272"/>
      <c r="G99" s="267"/>
    </row>
    <row r="100" spans="6:7" ht="15.75" customHeight="1">
      <c r="F100" s="272"/>
      <c r="G100" s="267"/>
    </row>
    <row r="101" spans="6:7" ht="15.75" customHeight="1">
      <c r="F101" s="272"/>
      <c r="G101" s="267"/>
    </row>
    <row r="102" spans="6:7" ht="15.75" customHeight="1">
      <c r="G102" s="267"/>
    </row>
    <row r="103" spans="6:7" ht="15.75" customHeight="1">
      <c r="G103" s="267"/>
    </row>
    <row r="104" spans="6:7" ht="15.75" customHeight="1">
      <c r="G104" s="267"/>
    </row>
    <row r="105" spans="6:7" ht="15.75" customHeight="1">
      <c r="G105" s="267"/>
    </row>
    <row r="106" spans="6:7" ht="15.75" customHeight="1">
      <c r="G106" s="267"/>
    </row>
    <row r="107" spans="6:7" ht="15.75" customHeight="1">
      <c r="G107" s="267"/>
    </row>
    <row r="108" spans="6:7" ht="15.75" customHeight="1">
      <c r="G108" s="267"/>
    </row>
    <row r="109" spans="6:7" ht="15.75" customHeight="1">
      <c r="G109" s="267"/>
    </row>
    <row r="110" spans="6:7" ht="15.75" customHeight="1">
      <c r="G110" s="267"/>
    </row>
    <row r="111" spans="6:7" ht="15.75" customHeight="1">
      <c r="G111" s="267"/>
    </row>
    <row r="112" spans="6:7" ht="15.75" customHeight="1">
      <c r="G112" s="267"/>
    </row>
    <row r="113" spans="7:7" ht="15.75" customHeight="1">
      <c r="G113" s="267"/>
    </row>
    <row r="114" spans="7:7" ht="15.75" customHeight="1">
      <c r="G114" s="267"/>
    </row>
    <row r="115" spans="7:7" ht="15.75" customHeight="1">
      <c r="G115" s="267"/>
    </row>
    <row r="116" spans="7:7" ht="15.75" customHeight="1">
      <c r="G116" s="267"/>
    </row>
    <row r="117" spans="7:7" ht="15.75" customHeight="1">
      <c r="G117" s="267"/>
    </row>
    <row r="118" spans="7:7" ht="15.75" customHeight="1">
      <c r="G118" s="267"/>
    </row>
    <row r="119" spans="7:7" ht="15.75" customHeight="1">
      <c r="G119" s="267"/>
    </row>
    <row r="120" spans="7:7" ht="15.75" customHeight="1">
      <c r="G120" s="267"/>
    </row>
    <row r="121" spans="7:7" ht="15.75" customHeight="1">
      <c r="G121" s="267"/>
    </row>
    <row r="122" spans="7:7" ht="15.75" customHeight="1">
      <c r="G122" s="267"/>
    </row>
    <row r="123" spans="7:7" ht="15.75" customHeight="1">
      <c r="G123" s="267"/>
    </row>
    <row r="124" spans="7:7" ht="15.75" customHeight="1">
      <c r="G124" s="267"/>
    </row>
    <row r="125" spans="7:7" ht="15.75" customHeight="1">
      <c r="G125" s="267"/>
    </row>
    <row r="126" spans="7:7" ht="15.75" customHeight="1">
      <c r="G126" s="267"/>
    </row>
    <row r="127" spans="7:7" ht="15.75" customHeight="1">
      <c r="G127" s="267"/>
    </row>
    <row r="128" spans="7:7" ht="15.75" customHeight="1">
      <c r="G128" s="267"/>
    </row>
    <row r="129" spans="7:7" ht="15.75" customHeight="1">
      <c r="G129" s="267"/>
    </row>
    <row r="130" spans="7:7" ht="15.75" customHeight="1">
      <c r="G130" s="267"/>
    </row>
    <row r="131" spans="7:7" ht="15.75" customHeight="1">
      <c r="G131" s="267"/>
    </row>
    <row r="132" spans="7:7" ht="15.75" customHeight="1">
      <c r="G132" s="267"/>
    </row>
    <row r="133" spans="7:7" ht="15.75" customHeight="1">
      <c r="G133" s="267"/>
    </row>
    <row r="134" spans="7:7" ht="15.75" customHeight="1">
      <c r="G134" s="267"/>
    </row>
    <row r="135" spans="7:7" ht="15.75" customHeight="1">
      <c r="G135" s="267"/>
    </row>
    <row r="136" spans="7:7" ht="15.75" customHeight="1">
      <c r="G136" s="267"/>
    </row>
    <row r="137" spans="7:7" ht="15.75" customHeight="1">
      <c r="G137" s="267"/>
    </row>
    <row r="138" spans="7:7" ht="15.75" customHeight="1">
      <c r="G138" s="267"/>
    </row>
    <row r="139" spans="7:7" ht="15.75" customHeight="1">
      <c r="G139" s="267"/>
    </row>
    <row r="140" spans="7:7" ht="15.75" customHeight="1">
      <c r="G140" s="267"/>
    </row>
    <row r="141" spans="7:7" ht="15.75" customHeight="1">
      <c r="G141" s="267"/>
    </row>
    <row r="142" spans="7:7" ht="15.75" customHeight="1">
      <c r="G142" s="267"/>
    </row>
    <row r="143" spans="7:7" ht="15.75" customHeight="1"/>
    <row r="144" spans="7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21">
    <mergeCell ref="G46:H46"/>
    <mergeCell ref="A2:K2"/>
    <mergeCell ref="C12:E12"/>
    <mergeCell ref="C11:E11"/>
    <mergeCell ref="C19:E19"/>
    <mergeCell ref="C24:E24"/>
    <mergeCell ref="B6:J6"/>
    <mergeCell ref="B7:J7"/>
    <mergeCell ref="C32:E32"/>
    <mergeCell ref="C33:E33"/>
    <mergeCell ref="C37:E37"/>
    <mergeCell ref="H11:J11"/>
    <mergeCell ref="H12:J12"/>
    <mergeCell ref="H15:J15"/>
    <mergeCell ref="H27:J27"/>
    <mergeCell ref="G33:G35"/>
    <mergeCell ref="J33:J35"/>
    <mergeCell ref="H35:I35"/>
    <mergeCell ref="G36:G38"/>
    <mergeCell ref="J36:J38"/>
    <mergeCell ref="H38:I38"/>
  </mergeCells>
  <pageMargins left="0.7" right="0.7" top="0.75" bottom="0.75" header="0" footer="0"/>
  <pageSetup orientation="landscape" r:id="rId1"/>
  <headerFooter>
    <oddHeader>&amp;C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6F94-6943-4DEF-9029-D3A9CECE6B58}">
  <dimension ref="A1:J1008"/>
  <sheetViews>
    <sheetView workbookViewId="0">
      <selection activeCell="B1" sqref="B1"/>
    </sheetView>
  </sheetViews>
  <sheetFormatPr defaultColWidth="14.44140625" defaultRowHeight="13.2"/>
  <cols>
    <col min="1" max="1" width="4.6640625" style="272" customWidth="1"/>
    <col min="2" max="2" width="19.109375" style="272" customWidth="1"/>
    <col min="3" max="3" width="6.6640625" style="272" customWidth="1"/>
    <col min="4" max="4" width="15.44140625" style="272" customWidth="1"/>
    <col min="5" max="5" width="8.88671875" style="272" customWidth="1"/>
    <col min="6" max="6" width="60.33203125" style="272" customWidth="1"/>
    <col min="7" max="7" width="27" style="272" customWidth="1"/>
    <col min="8" max="8" width="16.88671875" style="272" customWidth="1"/>
    <col min="9" max="9" width="19.88671875" style="272" customWidth="1"/>
    <col min="10" max="26" width="8.88671875" style="272" customWidth="1"/>
    <col min="27" max="16384" width="14.44140625" style="272"/>
  </cols>
  <sheetData>
    <row r="1" spans="1:10" ht="15.6">
      <c r="B1" s="276" t="s">
        <v>730</v>
      </c>
    </row>
    <row r="3" spans="1:10">
      <c r="B3" s="447" t="s">
        <v>558</v>
      </c>
    </row>
    <row r="4" spans="1:10">
      <c r="B4" s="447" t="s">
        <v>559</v>
      </c>
    </row>
    <row r="6" spans="1:10">
      <c r="A6" s="446">
        <v>1</v>
      </c>
      <c r="B6" s="446" t="s">
        <v>560</v>
      </c>
    </row>
    <row r="8" spans="1:10">
      <c r="B8" s="272" t="s">
        <v>733</v>
      </c>
    </row>
    <row r="10" spans="1:10">
      <c r="B10" s="272" t="s">
        <v>561</v>
      </c>
    </row>
    <row r="11" spans="1:10">
      <c r="B11" s="272" t="s">
        <v>562</v>
      </c>
      <c r="D11" s="448">
        <v>340000000</v>
      </c>
    </row>
    <row r="12" spans="1:10">
      <c r="B12" s="272" t="s">
        <v>30</v>
      </c>
      <c r="D12" s="448">
        <f>D11*30%</f>
        <v>102000000</v>
      </c>
    </row>
    <row r="13" spans="1:10">
      <c r="B13" s="272" t="s">
        <v>563</v>
      </c>
      <c r="D13" s="449">
        <v>0.1</v>
      </c>
    </row>
    <row r="14" spans="1:10">
      <c r="B14" s="272" t="s">
        <v>564</v>
      </c>
      <c r="D14" s="450" t="s">
        <v>565</v>
      </c>
      <c r="E14" s="272" t="s">
        <v>566</v>
      </c>
    </row>
    <row r="15" spans="1:10">
      <c r="B15" s="446" t="s">
        <v>567</v>
      </c>
    </row>
    <row r="16" spans="1:10">
      <c r="B16" s="272" t="s">
        <v>568</v>
      </c>
      <c r="G16" s="272" t="s">
        <v>569</v>
      </c>
      <c r="H16" s="448">
        <f>340000000-102000000</f>
        <v>238000000</v>
      </c>
      <c r="I16" s="451">
        <v>102000000</v>
      </c>
      <c r="J16" s="272" t="s">
        <v>570</v>
      </c>
    </row>
    <row r="17" spans="1:10">
      <c r="B17" s="272" t="s">
        <v>571</v>
      </c>
      <c r="G17" s="272" t="s">
        <v>572</v>
      </c>
      <c r="I17" s="452">
        <f>238000000*150%</f>
        <v>357000000</v>
      </c>
      <c r="J17" s="272" t="s">
        <v>573</v>
      </c>
    </row>
    <row r="18" spans="1:10">
      <c r="B18" s="272" t="s">
        <v>574</v>
      </c>
      <c r="I18" s="453">
        <f>I16+I17</f>
        <v>459000000</v>
      </c>
    </row>
    <row r="19" spans="1:10">
      <c r="B19" s="272" t="s">
        <v>575</v>
      </c>
      <c r="G19" s="272" t="s">
        <v>576</v>
      </c>
      <c r="I19" s="454">
        <f>357000000/60</f>
        <v>5950000</v>
      </c>
      <c r="J19" s="272" t="s">
        <v>577</v>
      </c>
    </row>
    <row r="21" spans="1:10">
      <c r="A21" s="272">
        <v>2</v>
      </c>
      <c r="B21" s="446" t="s">
        <v>578</v>
      </c>
    </row>
    <row r="23" spans="1:10">
      <c r="B23" s="272" t="s">
        <v>579</v>
      </c>
    </row>
    <row r="24" spans="1:10">
      <c r="B24" s="455" t="s">
        <v>713</v>
      </c>
    </row>
    <row r="25" spans="1:10" ht="20.25" customHeight="1">
      <c r="B25" s="456" t="s">
        <v>580</v>
      </c>
      <c r="C25" s="456"/>
      <c r="D25" s="456"/>
    </row>
    <row r="26" spans="1:10" ht="15.75" customHeight="1">
      <c r="B26" s="272" t="s">
        <v>581</v>
      </c>
      <c r="D26" s="457">
        <v>343858411</v>
      </c>
    </row>
    <row r="27" spans="1:10" ht="15.75" customHeight="1">
      <c r="B27" s="272" t="s">
        <v>570</v>
      </c>
      <c r="C27" s="458">
        <v>0.3</v>
      </c>
      <c r="D27" s="459">
        <f>D26*C27</f>
        <v>103157523.3</v>
      </c>
    </row>
    <row r="28" spans="1:10" ht="15.75" customHeight="1">
      <c r="B28" s="272" t="s">
        <v>731</v>
      </c>
      <c r="D28" s="457">
        <v>120</v>
      </c>
    </row>
    <row r="29" spans="1:10" ht="15.75" customHeight="1">
      <c r="B29" s="272" t="s">
        <v>732</v>
      </c>
      <c r="D29" s="460">
        <f>D28/12</f>
        <v>10</v>
      </c>
    </row>
    <row r="30" spans="1:10" ht="16.5" customHeight="1">
      <c r="B30" s="272" t="s">
        <v>582</v>
      </c>
      <c r="C30" s="458">
        <v>0.1</v>
      </c>
      <c r="D30" s="461">
        <f>(C30*D29)+100%</f>
        <v>2</v>
      </c>
    </row>
    <row r="31" spans="1:10" ht="18.75" customHeight="1">
      <c r="B31" s="272" t="s">
        <v>583</v>
      </c>
      <c r="D31" s="459">
        <f>((D26-D27)*D30)/D28</f>
        <v>4011681.4616666664</v>
      </c>
    </row>
    <row r="32" spans="1:10" ht="15.75" customHeight="1">
      <c r="B32" s="272" t="s">
        <v>584</v>
      </c>
      <c r="D32" s="459">
        <f>D27+(D28*D31)</f>
        <v>584559298.69999993</v>
      </c>
    </row>
    <row r="33" spans="1:4" ht="15.75" customHeight="1"/>
    <row r="34" spans="1:4" ht="15.75" customHeight="1">
      <c r="B34" s="272" t="s">
        <v>585</v>
      </c>
    </row>
    <row r="35" spans="1:4" ht="15.75" customHeight="1"/>
    <row r="36" spans="1:4" ht="15.75" customHeight="1">
      <c r="B36" s="272" t="s">
        <v>586</v>
      </c>
    </row>
    <row r="37" spans="1:4" ht="15.75" customHeight="1">
      <c r="B37" s="455" t="s">
        <v>713</v>
      </c>
    </row>
    <row r="38" spans="1:4" ht="15.75" customHeight="1">
      <c r="B38" s="456" t="s">
        <v>587</v>
      </c>
      <c r="C38" s="456"/>
      <c r="D38" s="456"/>
    </row>
    <row r="39" spans="1:4" ht="15.75" customHeight="1">
      <c r="B39" s="272" t="s">
        <v>581</v>
      </c>
      <c r="D39" s="462">
        <v>390000000</v>
      </c>
    </row>
    <row r="40" spans="1:4" ht="15.75" customHeight="1">
      <c r="B40" s="272" t="s">
        <v>731</v>
      </c>
      <c r="D40" s="462">
        <v>60</v>
      </c>
    </row>
    <row r="41" spans="1:4" ht="15.75" customHeight="1">
      <c r="B41" s="272" t="s">
        <v>732</v>
      </c>
      <c r="D41" s="459">
        <f>D40/12</f>
        <v>5</v>
      </c>
    </row>
    <row r="42" spans="1:4" ht="15" customHeight="1">
      <c r="B42" s="272" t="s">
        <v>582</v>
      </c>
      <c r="C42" s="463">
        <v>0.1</v>
      </c>
      <c r="D42" s="461">
        <f>(C42*D41)+100%</f>
        <v>1.5</v>
      </c>
    </row>
    <row r="43" spans="1:4" ht="15.75" customHeight="1">
      <c r="B43" s="272" t="s">
        <v>583</v>
      </c>
      <c r="D43" s="462">
        <v>6475000</v>
      </c>
    </row>
    <row r="44" spans="1:4" ht="15" customHeight="1">
      <c r="B44" s="272" t="s">
        <v>570</v>
      </c>
      <c r="D44" s="459">
        <f>D39-((D40*D43)/D42)</f>
        <v>131000000</v>
      </c>
    </row>
    <row r="45" spans="1:4" ht="15.75" customHeight="1">
      <c r="B45" s="272" t="s">
        <v>584</v>
      </c>
      <c r="D45" s="459">
        <f>D44+(D43*D40)</f>
        <v>519500000</v>
      </c>
    </row>
    <row r="46" spans="1:4" ht="15.75" customHeight="1">
      <c r="C46" s="449"/>
      <c r="D46" s="448"/>
    </row>
    <row r="47" spans="1:4" ht="15.75" customHeight="1">
      <c r="A47" s="272">
        <v>3</v>
      </c>
      <c r="B47" s="446" t="s">
        <v>588</v>
      </c>
    </row>
    <row r="48" spans="1:4" ht="15.75" customHeight="1">
      <c r="B48" s="464"/>
    </row>
    <row r="49" spans="2:4" ht="15.75" customHeight="1">
      <c r="B49" s="272" t="s">
        <v>589</v>
      </c>
    </row>
    <row r="50" spans="2:4" ht="15.75" customHeight="1"/>
    <row r="51" spans="2:4" ht="15.75" customHeight="1">
      <c r="B51" s="272" t="s">
        <v>590</v>
      </c>
      <c r="C51" s="514">
        <v>340000000</v>
      </c>
      <c r="D51" s="515"/>
    </row>
    <row r="52" spans="2:4" ht="15.75" customHeight="1">
      <c r="B52" s="465" t="s">
        <v>591</v>
      </c>
      <c r="C52" s="466"/>
      <c r="D52" s="446"/>
    </row>
    <row r="53" spans="2:4" ht="15.75" customHeight="1">
      <c r="B53" s="451" t="s">
        <v>592</v>
      </c>
      <c r="C53" s="466">
        <v>0.15</v>
      </c>
      <c r="D53" s="446" t="s">
        <v>593</v>
      </c>
    </row>
    <row r="54" spans="2:4" ht="15.75" customHeight="1">
      <c r="B54" s="451" t="s">
        <v>594</v>
      </c>
      <c r="C54" s="466">
        <v>0.6</v>
      </c>
      <c r="D54" s="446" t="s">
        <v>595</v>
      </c>
    </row>
    <row r="55" spans="2:4" ht="15.75" customHeight="1">
      <c r="B55" s="451" t="s">
        <v>596</v>
      </c>
      <c r="C55" s="466">
        <v>0.02</v>
      </c>
      <c r="D55" s="446" t="s">
        <v>597</v>
      </c>
    </row>
    <row r="56" spans="2:4" ht="15.75" customHeight="1">
      <c r="B56" s="451" t="s">
        <v>598</v>
      </c>
      <c r="C56" s="446" t="s">
        <v>599</v>
      </c>
      <c r="D56" s="446"/>
    </row>
    <row r="57" spans="2:4" ht="15.75" customHeight="1">
      <c r="B57" s="451" t="s">
        <v>600</v>
      </c>
      <c r="C57" s="446" t="s">
        <v>601</v>
      </c>
      <c r="D57" s="446"/>
    </row>
    <row r="58" spans="2:4" ht="15.75" customHeight="1">
      <c r="B58" s="451" t="s">
        <v>602</v>
      </c>
      <c r="C58" s="466">
        <v>0.01</v>
      </c>
      <c r="D58" s="446"/>
    </row>
    <row r="59" spans="2:4" ht="15.75" customHeight="1">
      <c r="B59" s="451" t="s">
        <v>603</v>
      </c>
      <c r="C59" s="467">
        <v>1E-3</v>
      </c>
      <c r="D59" s="446"/>
    </row>
    <row r="60" spans="2:4" ht="15.75" customHeight="1">
      <c r="B60" s="451" t="s">
        <v>604</v>
      </c>
    </row>
    <row r="61" spans="2:4" ht="15.75" customHeight="1">
      <c r="B61" s="272" t="s">
        <v>605</v>
      </c>
    </row>
    <row r="62" spans="2:4" ht="15.75" customHeight="1">
      <c r="B62" s="468" t="s">
        <v>606</v>
      </c>
    </row>
    <row r="63" spans="2:4" ht="15.75" customHeight="1"/>
    <row r="64" spans="2:4" ht="15.75" customHeight="1">
      <c r="B64" s="465" t="s">
        <v>607</v>
      </c>
    </row>
    <row r="65" spans="2:2" ht="15.75" customHeight="1">
      <c r="B65" s="447" t="s">
        <v>608</v>
      </c>
    </row>
    <row r="66" spans="2:2" ht="15.75" customHeight="1">
      <c r="B66" s="447" t="s">
        <v>609</v>
      </c>
    </row>
    <row r="67" spans="2:2" ht="15.75" customHeight="1"/>
    <row r="68" spans="2:2" ht="15.75" customHeight="1"/>
    <row r="69" spans="2:2" ht="15.75" customHeight="1"/>
    <row r="70" spans="2:2" ht="15.75" customHeight="1"/>
    <row r="71" spans="2:2" ht="15.75" customHeight="1"/>
    <row r="72" spans="2:2" ht="15.75" customHeight="1"/>
    <row r="73" spans="2:2" ht="15.75" customHeight="1"/>
    <row r="74" spans="2:2" ht="15.75" customHeight="1"/>
    <row r="75" spans="2:2" ht="15.75" customHeight="1"/>
    <row r="76" spans="2:2" ht="15.75" customHeight="1"/>
    <row r="77" spans="2:2" ht="15.75" customHeight="1"/>
    <row r="78" spans="2:2" ht="15.75" customHeight="1"/>
    <row r="79" spans="2:2" ht="15.75" customHeight="1"/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C51:D51"/>
  </mergeCells>
  <hyperlinks>
    <hyperlink ref="B62" r:id="rId1" xr:uid="{E4FCD971-B1C5-4F45-BBC6-BE98CD16D8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EI988"/>
  <sheetViews>
    <sheetView zoomScale="115" zoomScaleNormal="115" workbookViewId="0">
      <pane ySplit="10" topLeftCell="A11" activePane="bottomLeft" state="frozen"/>
      <selection pane="bottomLeft" activeCell="A3" sqref="A3:C3"/>
    </sheetView>
  </sheetViews>
  <sheetFormatPr defaultColWidth="14.44140625" defaultRowHeight="15" customHeight="1"/>
  <cols>
    <col min="1" max="1" width="7.109375" customWidth="1"/>
    <col min="2" max="2" width="7.33203125" customWidth="1"/>
    <col min="3" max="3" width="6.33203125" customWidth="1"/>
    <col min="4" max="4" width="7" customWidth="1"/>
    <col min="5" max="5" width="15.6640625" customWidth="1"/>
    <col min="6" max="6" width="12.109375" customWidth="1"/>
    <col min="7" max="133" width="17.33203125" customWidth="1"/>
    <col min="134" max="139" width="15.33203125" bestFit="1" customWidth="1"/>
  </cols>
  <sheetData>
    <row r="1" spans="1:139" ht="23.4">
      <c r="A1" s="17"/>
      <c r="E1" s="519" t="s">
        <v>532</v>
      </c>
      <c r="F1" s="520"/>
      <c r="G1" s="520"/>
      <c r="H1" s="520"/>
      <c r="I1" s="520"/>
      <c r="J1" s="5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</row>
    <row r="2" spans="1:139" ht="14.4">
      <c r="A2" s="17"/>
      <c r="D2" s="20"/>
      <c r="F2" s="1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</row>
    <row r="3" spans="1:139" ht="15.6">
      <c r="A3" s="518" t="s">
        <v>723</v>
      </c>
      <c r="B3" s="518"/>
      <c r="C3" s="518"/>
      <c r="D3" s="20"/>
      <c r="F3" s="17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</row>
    <row r="4" spans="1:139" ht="14.25" customHeight="1">
      <c r="A4" s="272" t="s">
        <v>714</v>
      </c>
      <c r="D4" s="19"/>
      <c r="E4" s="21"/>
      <c r="F4" s="19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9" ht="14.4">
      <c r="A5" s="272" t="s">
        <v>716</v>
      </c>
      <c r="D5" s="19"/>
      <c r="E5" s="23"/>
      <c r="F5" s="19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9" ht="14.4">
      <c r="A6" s="272" t="s">
        <v>715</v>
      </c>
      <c r="D6" s="19"/>
      <c r="E6" s="24"/>
      <c r="F6" s="1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9" ht="14.4">
      <c r="A7" s="272" t="s">
        <v>717</v>
      </c>
      <c r="D7" s="19"/>
      <c r="E7" s="19"/>
      <c r="F7" s="19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9" ht="14.4">
      <c r="A8" s="25"/>
      <c r="B8" s="25"/>
      <c r="C8" s="25"/>
      <c r="D8" s="25"/>
      <c r="E8" s="26"/>
      <c r="F8" s="25"/>
      <c r="G8" s="25"/>
      <c r="H8" s="27"/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</row>
    <row r="9" spans="1:139" ht="14.4">
      <c r="A9" s="29" t="s">
        <v>31</v>
      </c>
      <c r="B9" s="521" t="s">
        <v>32</v>
      </c>
      <c r="C9" s="522"/>
      <c r="D9" s="523"/>
      <c r="E9" s="524" t="s">
        <v>33</v>
      </c>
      <c r="F9" s="29" t="s">
        <v>30</v>
      </c>
      <c r="G9" s="29" t="s">
        <v>34</v>
      </c>
      <c r="H9" s="30"/>
      <c r="I9" s="31">
        <v>1</v>
      </c>
      <c r="J9" s="30">
        <f t="shared" ref="J9:ED9" si="0">I9+1</f>
        <v>2</v>
      </c>
      <c r="K9" s="30">
        <f t="shared" si="0"/>
        <v>3</v>
      </c>
      <c r="L9" s="30">
        <f t="shared" si="0"/>
        <v>4</v>
      </c>
      <c r="M9" s="30">
        <f t="shared" si="0"/>
        <v>5</v>
      </c>
      <c r="N9" s="30">
        <f t="shared" si="0"/>
        <v>6</v>
      </c>
      <c r="O9" s="30">
        <f t="shared" si="0"/>
        <v>7</v>
      </c>
      <c r="P9" s="30">
        <f t="shared" si="0"/>
        <v>8</v>
      </c>
      <c r="Q9" s="30">
        <f t="shared" si="0"/>
        <v>9</v>
      </c>
      <c r="R9" s="30">
        <f t="shared" si="0"/>
        <v>10</v>
      </c>
      <c r="S9" s="30">
        <f t="shared" si="0"/>
        <v>11</v>
      </c>
      <c r="T9" s="30">
        <f t="shared" si="0"/>
        <v>12</v>
      </c>
      <c r="U9" s="30">
        <f t="shared" si="0"/>
        <v>13</v>
      </c>
      <c r="V9" s="30">
        <f t="shared" si="0"/>
        <v>14</v>
      </c>
      <c r="W9" s="30">
        <f t="shared" si="0"/>
        <v>15</v>
      </c>
      <c r="X9" s="30">
        <f t="shared" si="0"/>
        <v>16</v>
      </c>
      <c r="Y9" s="30">
        <f t="shared" si="0"/>
        <v>17</v>
      </c>
      <c r="Z9" s="30">
        <f t="shared" si="0"/>
        <v>18</v>
      </c>
      <c r="AA9" s="30">
        <f t="shared" si="0"/>
        <v>19</v>
      </c>
      <c r="AB9" s="30">
        <f t="shared" si="0"/>
        <v>20</v>
      </c>
      <c r="AC9" s="30">
        <f t="shared" si="0"/>
        <v>21</v>
      </c>
      <c r="AD9" s="30">
        <f t="shared" si="0"/>
        <v>22</v>
      </c>
      <c r="AE9" s="30">
        <f t="shared" si="0"/>
        <v>23</v>
      </c>
      <c r="AF9" s="30">
        <f t="shared" si="0"/>
        <v>24</v>
      </c>
      <c r="AG9" s="30">
        <f t="shared" si="0"/>
        <v>25</v>
      </c>
      <c r="AH9" s="30">
        <f t="shared" si="0"/>
        <v>26</v>
      </c>
      <c r="AI9" s="30">
        <f t="shared" si="0"/>
        <v>27</v>
      </c>
      <c r="AJ9" s="30">
        <f t="shared" si="0"/>
        <v>28</v>
      </c>
      <c r="AK9" s="30">
        <f t="shared" si="0"/>
        <v>29</v>
      </c>
      <c r="AL9" s="30">
        <f t="shared" si="0"/>
        <v>30</v>
      </c>
      <c r="AM9" s="30">
        <f t="shared" si="0"/>
        <v>31</v>
      </c>
      <c r="AN9" s="30">
        <f t="shared" si="0"/>
        <v>32</v>
      </c>
      <c r="AO9" s="30">
        <f t="shared" si="0"/>
        <v>33</v>
      </c>
      <c r="AP9" s="30">
        <f t="shared" si="0"/>
        <v>34</v>
      </c>
      <c r="AQ9" s="30">
        <f t="shared" si="0"/>
        <v>35</v>
      </c>
      <c r="AR9" s="30">
        <f t="shared" si="0"/>
        <v>36</v>
      </c>
      <c r="AS9" s="30">
        <f t="shared" si="0"/>
        <v>37</v>
      </c>
      <c r="AT9" s="30">
        <f t="shared" si="0"/>
        <v>38</v>
      </c>
      <c r="AU9" s="30">
        <f t="shared" si="0"/>
        <v>39</v>
      </c>
      <c r="AV9" s="30">
        <f t="shared" si="0"/>
        <v>40</v>
      </c>
      <c r="AW9" s="30">
        <f t="shared" si="0"/>
        <v>41</v>
      </c>
      <c r="AX9" s="30">
        <f t="shared" si="0"/>
        <v>42</v>
      </c>
      <c r="AY9" s="30">
        <f t="shared" si="0"/>
        <v>43</v>
      </c>
      <c r="AZ9" s="30">
        <f t="shared" si="0"/>
        <v>44</v>
      </c>
      <c r="BA9" s="30">
        <f t="shared" si="0"/>
        <v>45</v>
      </c>
      <c r="BB9" s="30">
        <f t="shared" si="0"/>
        <v>46</v>
      </c>
      <c r="BC9" s="30">
        <f t="shared" si="0"/>
        <v>47</v>
      </c>
      <c r="BD9" s="30">
        <f t="shared" si="0"/>
        <v>48</v>
      </c>
      <c r="BE9" s="30">
        <f t="shared" si="0"/>
        <v>49</v>
      </c>
      <c r="BF9" s="30">
        <f t="shared" si="0"/>
        <v>50</v>
      </c>
      <c r="BG9" s="30">
        <f t="shared" si="0"/>
        <v>51</v>
      </c>
      <c r="BH9" s="30">
        <f t="shared" si="0"/>
        <v>52</v>
      </c>
      <c r="BI9" s="30">
        <f t="shared" si="0"/>
        <v>53</v>
      </c>
      <c r="BJ9" s="30">
        <f t="shared" si="0"/>
        <v>54</v>
      </c>
      <c r="BK9" s="30">
        <f t="shared" si="0"/>
        <v>55</v>
      </c>
      <c r="BL9" s="30">
        <f t="shared" si="0"/>
        <v>56</v>
      </c>
      <c r="BM9" s="30">
        <f t="shared" si="0"/>
        <v>57</v>
      </c>
      <c r="BN9" s="30">
        <f t="shared" si="0"/>
        <v>58</v>
      </c>
      <c r="BO9" s="30">
        <f t="shared" si="0"/>
        <v>59</v>
      </c>
      <c r="BP9" s="30">
        <f t="shared" si="0"/>
        <v>60</v>
      </c>
      <c r="BQ9" s="30">
        <f t="shared" si="0"/>
        <v>61</v>
      </c>
      <c r="BR9" s="30">
        <f t="shared" si="0"/>
        <v>62</v>
      </c>
      <c r="BS9" s="30">
        <f t="shared" si="0"/>
        <v>63</v>
      </c>
      <c r="BT9" s="30">
        <f t="shared" si="0"/>
        <v>64</v>
      </c>
      <c r="BU9" s="30">
        <f t="shared" si="0"/>
        <v>65</v>
      </c>
      <c r="BV9" s="30">
        <f t="shared" si="0"/>
        <v>66</v>
      </c>
      <c r="BW9" s="30">
        <f t="shared" si="0"/>
        <v>67</v>
      </c>
      <c r="BX9" s="30">
        <f t="shared" si="0"/>
        <v>68</v>
      </c>
      <c r="BY9" s="30">
        <f t="shared" si="0"/>
        <v>69</v>
      </c>
      <c r="BZ9" s="30">
        <f t="shared" si="0"/>
        <v>70</v>
      </c>
      <c r="CA9" s="30">
        <f t="shared" si="0"/>
        <v>71</v>
      </c>
      <c r="CB9" s="30">
        <f t="shared" si="0"/>
        <v>72</v>
      </c>
      <c r="CC9" s="30">
        <f t="shared" si="0"/>
        <v>73</v>
      </c>
      <c r="CD9" s="30">
        <f t="shared" si="0"/>
        <v>74</v>
      </c>
      <c r="CE9" s="30">
        <f t="shared" si="0"/>
        <v>75</v>
      </c>
      <c r="CF9" s="30">
        <f t="shared" si="0"/>
        <v>76</v>
      </c>
      <c r="CG9" s="30">
        <f t="shared" si="0"/>
        <v>77</v>
      </c>
      <c r="CH9" s="30">
        <f t="shared" si="0"/>
        <v>78</v>
      </c>
      <c r="CI9" s="30">
        <f t="shared" si="0"/>
        <v>79</v>
      </c>
      <c r="CJ9" s="30">
        <f t="shared" si="0"/>
        <v>80</v>
      </c>
      <c r="CK9" s="30">
        <f t="shared" si="0"/>
        <v>81</v>
      </c>
      <c r="CL9" s="30">
        <f t="shared" si="0"/>
        <v>82</v>
      </c>
      <c r="CM9" s="30">
        <f t="shared" si="0"/>
        <v>83</v>
      </c>
      <c r="CN9" s="30">
        <f t="shared" si="0"/>
        <v>84</v>
      </c>
      <c r="CO9" s="30">
        <f t="shared" si="0"/>
        <v>85</v>
      </c>
      <c r="CP9" s="30">
        <f t="shared" si="0"/>
        <v>86</v>
      </c>
      <c r="CQ9" s="30">
        <f t="shared" si="0"/>
        <v>87</v>
      </c>
      <c r="CR9" s="30">
        <f t="shared" si="0"/>
        <v>88</v>
      </c>
      <c r="CS9" s="30">
        <f t="shared" si="0"/>
        <v>89</v>
      </c>
      <c r="CT9" s="30">
        <f t="shared" si="0"/>
        <v>90</v>
      </c>
      <c r="CU9" s="30">
        <f t="shared" si="0"/>
        <v>91</v>
      </c>
      <c r="CV9" s="30">
        <f t="shared" si="0"/>
        <v>92</v>
      </c>
      <c r="CW9" s="30">
        <f t="shared" si="0"/>
        <v>93</v>
      </c>
      <c r="CX9" s="30">
        <f t="shared" si="0"/>
        <v>94</v>
      </c>
      <c r="CY9" s="30">
        <f t="shared" si="0"/>
        <v>95</v>
      </c>
      <c r="CZ9" s="30">
        <f t="shared" si="0"/>
        <v>96</v>
      </c>
      <c r="DA9" s="30">
        <f t="shared" si="0"/>
        <v>97</v>
      </c>
      <c r="DB9" s="30">
        <f t="shared" si="0"/>
        <v>98</v>
      </c>
      <c r="DC9" s="30">
        <f t="shared" si="0"/>
        <v>99</v>
      </c>
      <c r="DD9" s="30">
        <f t="shared" si="0"/>
        <v>100</v>
      </c>
      <c r="DE9" s="30">
        <f t="shared" si="0"/>
        <v>101</v>
      </c>
      <c r="DF9" s="30">
        <f t="shared" si="0"/>
        <v>102</v>
      </c>
      <c r="DG9" s="30">
        <f t="shared" si="0"/>
        <v>103</v>
      </c>
      <c r="DH9" s="30">
        <f t="shared" si="0"/>
        <v>104</v>
      </c>
      <c r="DI9" s="30">
        <f t="shared" si="0"/>
        <v>105</v>
      </c>
      <c r="DJ9" s="30">
        <f t="shared" si="0"/>
        <v>106</v>
      </c>
      <c r="DK9" s="30">
        <f t="shared" si="0"/>
        <v>107</v>
      </c>
      <c r="DL9" s="30">
        <f t="shared" si="0"/>
        <v>108</v>
      </c>
      <c r="DM9" s="30">
        <f t="shared" si="0"/>
        <v>109</v>
      </c>
      <c r="DN9" s="30">
        <f t="shared" si="0"/>
        <v>110</v>
      </c>
      <c r="DO9" s="30">
        <f t="shared" si="0"/>
        <v>111</v>
      </c>
      <c r="DP9" s="30">
        <f t="shared" si="0"/>
        <v>112</v>
      </c>
      <c r="DQ9" s="30">
        <f t="shared" si="0"/>
        <v>113</v>
      </c>
      <c r="DR9" s="30">
        <f t="shared" si="0"/>
        <v>114</v>
      </c>
      <c r="DS9" s="30">
        <f t="shared" si="0"/>
        <v>115</v>
      </c>
      <c r="DT9" s="30">
        <f t="shared" si="0"/>
        <v>116</v>
      </c>
      <c r="DU9" s="30">
        <f t="shared" si="0"/>
        <v>117</v>
      </c>
      <c r="DV9" s="30">
        <f t="shared" si="0"/>
        <v>118</v>
      </c>
      <c r="DW9" s="30">
        <f t="shared" si="0"/>
        <v>119</v>
      </c>
      <c r="DX9" s="30">
        <f t="shared" si="0"/>
        <v>120</v>
      </c>
      <c r="DY9" s="30">
        <f t="shared" si="0"/>
        <v>121</v>
      </c>
      <c r="DZ9" s="30">
        <f t="shared" si="0"/>
        <v>122</v>
      </c>
      <c r="EA9" s="30">
        <f t="shared" si="0"/>
        <v>123</v>
      </c>
      <c r="EB9" s="30">
        <f t="shared" si="0"/>
        <v>124</v>
      </c>
      <c r="EC9" s="30">
        <f t="shared" si="0"/>
        <v>125</v>
      </c>
      <c r="ED9" s="30">
        <f t="shared" si="0"/>
        <v>126</v>
      </c>
      <c r="EE9" s="30">
        <f t="shared" ref="EE9" si="1">ED9+1</f>
        <v>127</v>
      </c>
      <c r="EF9" s="30">
        <f t="shared" ref="EF9" si="2">EE9+1</f>
        <v>128</v>
      </c>
      <c r="EG9" s="30">
        <f t="shared" ref="EG9" si="3">EF9+1</f>
        <v>129</v>
      </c>
      <c r="EH9" s="30">
        <f t="shared" ref="EH9" si="4">EG9+1</f>
        <v>130</v>
      </c>
      <c r="EI9" s="30">
        <f t="shared" ref="EI9" si="5">EH9+1</f>
        <v>131</v>
      </c>
    </row>
    <row r="10" spans="1:139" ht="14.4">
      <c r="A10" s="29" t="s">
        <v>35</v>
      </c>
      <c r="B10" s="29" t="s">
        <v>36</v>
      </c>
      <c r="C10" s="203" t="s">
        <v>37</v>
      </c>
      <c r="D10" s="203" t="s">
        <v>38</v>
      </c>
      <c r="E10" s="525"/>
      <c r="F10" s="204" t="s">
        <v>39</v>
      </c>
      <c r="G10" s="203" t="s">
        <v>40</v>
      </c>
      <c r="H10" s="205" t="s">
        <v>584</v>
      </c>
      <c r="I10" s="206" t="s">
        <v>41</v>
      </c>
      <c r="J10" s="205" t="s">
        <v>42</v>
      </c>
      <c r="K10" s="205" t="s">
        <v>43</v>
      </c>
      <c r="L10" s="205" t="s">
        <v>44</v>
      </c>
      <c r="M10" s="205" t="s">
        <v>45</v>
      </c>
      <c r="N10" s="205" t="s">
        <v>46</v>
      </c>
      <c r="O10" s="205" t="s">
        <v>47</v>
      </c>
      <c r="P10" s="205" t="s">
        <v>48</v>
      </c>
      <c r="Q10" s="205" t="s">
        <v>49</v>
      </c>
      <c r="R10" s="205" t="s">
        <v>50</v>
      </c>
      <c r="S10" s="205" t="s">
        <v>51</v>
      </c>
      <c r="T10" s="205" t="s">
        <v>52</v>
      </c>
      <c r="U10" s="205" t="s">
        <v>53</v>
      </c>
      <c r="V10" s="205" t="s">
        <v>54</v>
      </c>
      <c r="W10" s="205" t="s">
        <v>55</v>
      </c>
      <c r="X10" s="205" t="s">
        <v>56</v>
      </c>
      <c r="Y10" s="205" t="s">
        <v>57</v>
      </c>
      <c r="Z10" s="205" t="s">
        <v>58</v>
      </c>
      <c r="AA10" s="205" t="s">
        <v>59</v>
      </c>
      <c r="AB10" s="205" t="s">
        <v>60</v>
      </c>
      <c r="AC10" s="205" t="s">
        <v>61</v>
      </c>
      <c r="AD10" s="205" t="s">
        <v>62</v>
      </c>
      <c r="AE10" s="205" t="s">
        <v>63</v>
      </c>
      <c r="AF10" s="205" t="s">
        <v>64</v>
      </c>
      <c r="AG10" s="205" t="s">
        <v>65</v>
      </c>
      <c r="AH10" s="205" t="s">
        <v>66</v>
      </c>
      <c r="AI10" s="205" t="s">
        <v>67</v>
      </c>
      <c r="AJ10" s="205" t="s">
        <v>68</v>
      </c>
      <c r="AK10" s="205" t="s">
        <v>69</v>
      </c>
      <c r="AL10" s="205" t="s">
        <v>70</v>
      </c>
      <c r="AM10" s="205" t="s">
        <v>71</v>
      </c>
      <c r="AN10" s="205" t="s">
        <v>72</v>
      </c>
      <c r="AO10" s="205" t="s">
        <v>73</v>
      </c>
      <c r="AP10" s="205" t="s">
        <v>74</v>
      </c>
      <c r="AQ10" s="205" t="s">
        <v>75</v>
      </c>
      <c r="AR10" s="205" t="s">
        <v>76</v>
      </c>
      <c r="AS10" s="205" t="s">
        <v>77</v>
      </c>
      <c r="AT10" s="205" t="s">
        <v>78</v>
      </c>
      <c r="AU10" s="205" t="s">
        <v>79</v>
      </c>
      <c r="AV10" s="205" t="s">
        <v>80</v>
      </c>
      <c r="AW10" s="205" t="s">
        <v>81</v>
      </c>
      <c r="AX10" s="205" t="s">
        <v>82</v>
      </c>
      <c r="AY10" s="205" t="s">
        <v>83</v>
      </c>
      <c r="AZ10" s="205" t="s">
        <v>84</v>
      </c>
      <c r="BA10" s="205" t="s">
        <v>85</v>
      </c>
      <c r="BB10" s="205" t="s">
        <v>86</v>
      </c>
      <c r="BC10" s="205" t="s">
        <v>87</v>
      </c>
      <c r="BD10" s="205" t="s">
        <v>88</v>
      </c>
      <c r="BE10" s="205" t="s">
        <v>89</v>
      </c>
      <c r="BF10" s="205" t="s">
        <v>90</v>
      </c>
      <c r="BG10" s="205" t="s">
        <v>91</v>
      </c>
      <c r="BH10" s="205" t="s">
        <v>92</v>
      </c>
      <c r="BI10" s="205" t="s">
        <v>93</v>
      </c>
      <c r="BJ10" s="205" t="s">
        <v>94</v>
      </c>
      <c r="BK10" s="205" t="s">
        <v>95</v>
      </c>
      <c r="BL10" s="205" t="s">
        <v>96</v>
      </c>
      <c r="BM10" s="205" t="s">
        <v>97</v>
      </c>
      <c r="BN10" s="205" t="s">
        <v>98</v>
      </c>
      <c r="BO10" s="205" t="s">
        <v>99</v>
      </c>
      <c r="BP10" s="205" t="s">
        <v>100</v>
      </c>
      <c r="BQ10" s="205" t="s">
        <v>101</v>
      </c>
      <c r="BR10" s="205" t="s">
        <v>102</v>
      </c>
      <c r="BS10" s="205" t="s">
        <v>103</v>
      </c>
      <c r="BT10" s="205" t="s">
        <v>104</v>
      </c>
      <c r="BU10" s="205" t="s">
        <v>105</v>
      </c>
      <c r="BV10" s="205" t="s">
        <v>106</v>
      </c>
      <c r="BW10" s="205" t="s">
        <v>107</v>
      </c>
      <c r="BX10" s="205" t="s">
        <v>108</v>
      </c>
      <c r="BY10" s="205" t="s">
        <v>109</v>
      </c>
      <c r="BZ10" s="205" t="s">
        <v>110</v>
      </c>
      <c r="CA10" s="205" t="s">
        <v>111</v>
      </c>
      <c r="CB10" s="205" t="s">
        <v>112</v>
      </c>
      <c r="CC10" s="205" t="s">
        <v>113</v>
      </c>
      <c r="CD10" s="205" t="s">
        <v>114</v>
      </c>
      <c r="CE10" s="205" t="s">
        <v>115</v>
      </c>
      <c r="CF10" s="205" t="s">
        <v>116</v>
      </c>
      <c r="CG10" s="205" t="s">
        <v>117</v>
      </c>
      <c r="CH10" s="205" t="s">
        <v>118</v>
      </c>
      <c r="CI10" s="205" t="s">
        <v>119</v>
      </c>
      <c r="CJ10" s="205" t="s">
        <v>120</v>
      </c>
      <c r="CK10" s="205" t="s">
        <v>121</v>
      </c>
      <c r="CL10" s="205" t="s">
        <v>122</v>
      </c>
      <c r="CM10" s="205" t="s">
        <v>123</v>
      </c>
      <c r="CN10" s="205" t="s">
        <v>124</v>
      </c>
      <c r="CO10" s="205" t="s">
        <v>125</v>
      </c>
      <c r="CP10" s="205" t="s">
        <v>126</v>
      </c>
      <c r="CQ10" s="205" t="s">
        <v>127</v>
      </c>
      <c r="CR10" s="205" t="s">
        <v>128</v>
      </c>
      <c r="CS10" s="205" t="s">
        <v>129</v>
      </c>
      <c r="CT10" s="205" t="s">
        <v>130</v>
      </c>
      <c r="CU10" s="205" t="s">
        <v>131</v>
      </c>
      <c r="CV10" s="205" t="s">
        <v>132</v>
      </c>
      <c r="CW10" s="205" t="s">
        <v>133</v>
      </c>
      <c r="CX10" s="205" t="s">
        <v>134</v>
      </c>
      <c r="CY10" s="205" t="s">
        <v>135</v>
      </c>
      <c r="CZ10" s="205" t="s">
        <v>136</v>
      </c>
      <c r="DA10" s="205" t="s">
        <v>137</v>
      </c>
      <c r="DB10" s="205" t="s">
        <v>138</v>
      </c>
      <c r="DC10" s="205" t="s">
        <v>139</v>
      </c>
      <c r="DD10" s="205" t="s">
        <v>140</v>
      </c>
      <c r="DE10" s="205" t="s">
        <v>141</v>
      </c>
      <c r="DF10" s="205" t="s">
        <v>142</v>
      </c>
      <c r="DG10" s="205" t="s">
        <v>143</v>
      </c>
      <c r="DH10" s="205" t="s">
        <v>144</v>
      </c>
      <c r="DI10" s="205" t="s">
        <v>145</v>
      </c>
      <c r="DJ10" s="205" t="s">
        <v>146</v>
      </c>
      <c r="DK10" s="205" t="s">
        <v>147</v>
      </c>
      <c r="DL10" s="205" t="s">
        <v>148</v>
      </c>
      <c r="DM10" s="205" t="s">
        <v>149</v>
      </c>
      <c r="DN10" s="205" t="s">
        <v>150</v>
      </c>
      <c r="DO10" s="205" t="s">
        <v>151</v>
      </c>
      <c r="DP10" s="205" t="s">
        <v>152</v>
      </c>
      <c r="DQ10" s="205" t="s">
        <v>153</v>
      </c>
      <c r="DR10" s="205" t="s">
        <v>154</v>
      </c>
      <c r="DS10" s="205" t="s">
        <v>155</v>
      </c>
      <c r="DT10" s="205" t="s">
        <v>156</v>
      </c>
      <c r="DU10" s="205" t="s">
        <v>157</v>
      </c>
      <c r="DV10" s="205" t="s">
        <v>158</v>
      </c>
      <c r="DW10" s="205" t="s">
        <v>159</v>
      </c>
      <c r="DX10" s="205" t="s">
        <v>160</v>
      </c>
      <c r="DY10" s="205" t="s">
        <v>161</v>
      </c>
      <c r="DZ10" s="205" t="s">
        <v>162</v>
      </c>
      <c r="EA10" s="205" t="s">
        <v>163</v>
      </c>
      <c r="EB10" s="205" t="s">
        <v>164</v>
      </c>
      <c r="EC10" s="205" t="s">
        <v>165</v>
      </c>
      <c r="ED10" s="205" t="s">
        <v>166</v>
      </c>
      <c r="EE10" s="205" t="s">
        <v>610</v>
      </c>
      <c r="EF10" s="205" t="s">
        <v>611</v>
      </c>
      <c r="EG10" s="205" t="s">
        <v>612</v>
      </c>
      <c r="EH10" s="205" t="s">
        <v>613</v>
      </c>
      <c r="EI10" s="205" t="s">
        <v>614</v>
      </c>
    </row>
    <row r="11" spans="1:139" ht="14.4">
      <c r="A11" s="32"/>
      <c r="B11" s="202"/>
      <c r="C11" s="212"/>
      <c r="D11" s="212"/>
      <c r="E11" s="212"/>
      <c r="F11" s="213"/>
      <c r="G11" s="212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  <c r="CT11" s="215"/>
      <c r="CU11" s="215"/>
      <c r="CV11" s="215"/>
      <c r="CW11" s="215"/>
      <c r="CX11" s="215"/>
      <c r="CY11" s="215"/>
      <c r="CZ11" s="215"/>
      <c r="DA11" s="215"/>
      <c r="DB11" s="215"/>
      <c r="DC11" s="215"/>
      <c r="DD11" s="215"/>
      <c r="DE11" s="215"/>
      <c r="DF11" s="215"/>
      <c r="DG11" s="215"/>
      <c r="DH11" s="215"/>
      <c r="DI11" s="215"/>
      <c r="DJ11" s="215"/>
      <c r="DK11" s="215"/>
      <c r="DL11" s="215"/>
      <c r="DM11" s="215"/>
      <c r="DN11" s="215"/>
      <c r="DO11" s="215"/>
      <c r="DP11" s="215"/>
      <c r="DQ11" s="215"/>
      <c r="DR11" s="215"/>
      <c r="DS11" s="215"/>
      <c r="DT11" s="215"/>
      <c r="DU11" s="215"/>
      <c r="DV11" s="215"/>
      <c r="DW11" s="215"/>
      <c r="DX11" s="215"/>
      <c r="DY11" s="215"/>
      <c r="DZ11" s="215"/>
      <c r="EA11" s="215"/>
      <c r="EB11" s="215"/>
      <c r="EC11" s="215"/>
      <c r="ED11" s="215"/>
      <c r="EE11" s="216"/>
      <c r="EF11" s="216"/>
      <c r="EG11" s="216"/>
      <c r="EH11" s="216"/>
      <c r="EI11" s="216"/>
    </row>
    <row r="12" spans="1:139" s="374" customFormat="1" ht="14.4">
      <c r="A12" s="362">
        <v>1</v>
      </c>
      <c r="B12" s="363" t="s">
        <v>167</v>
      </c>
      <c r="C12" s="364">
        <v>36</v>
      </c>
      <c r="D12" s="364">
        <v>90</v>
      </c>
      <c r="E12" s="365">
        <v>343858411</v>
      </c>
      <c r="F12" s="366">
        <f>E12*30%</f>
        <v>103157523.3</v>
      </c>
      <c r="G12" s="367" t="s">
        <v>168</v>
      </c>
      <c r="H12" s="526">
        <f>SUM(I12:EI13)</f>
        <v>343858411</v>
      </c>
      <c r="I12" s="369">
        <v>343858411</v>
      </c>
      <c r="J12" s="370"/>
      <c r="K12" s="370"/>
      <c r="L12" s="370"/>
      <c r="M12" s="370"/>
      <c r="N12" s="370"/>
      <c r="O12" s="370"/>
      <c r="P12" s="370"/>
      <c r="Q12" s="370"/>
      <c r="R12" s="370"/>
      <c r="S12" s="370"/>
      <c r="T12" s="371"/>
      <c r="U12" s="371"/>
      <c r="V12" s="371"/>
      <c r="W12" s="371"/>
      <c r="X12" s="370"/>
      <c r="Y12" s="370"/>
      <c r="Z12" s="371"/>
      <c r="AA12" s="370"/>
      <c r="AB12" s="370"/>
      <c r="AC12" s="370"/>
      <c r="AD12" s="370"/>
      <c r="AE12" s="370"/>
      <c r="AF12" s="370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2"/>
      <c r="AX12" s="372"/>
      <c r="AY12" s="372"/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  <c r="BP12" s="372"/>
      <c r="BQ12" s="372"/>
      <c r="BR12" s="372"/>
      <c r="BS12" s="372"/>
      <c r="BT12" s="372"/>
      <c r="BU12" s="372"/>
      <c r="BV12" s="372"/>
      <c r="BW12" s="372"/>
      <c r="BX12" s="372"/>
      <c r="BY12" s="372"/>
      <c r="BZ12" s="372"/>
      <c r="CA12" s="372"/>
      <c r="CB12" s="372"/>
      <c r="CC12" s="372"/>
      <c r="CD12" s="372"/>
      <c r="CE12" s="372"/>
      <c r="CF12" s="372"/>
      <c r="CG12" s="372"/>
      <c r="CH12" s="372"/>
      <c r="CI12" s="372"/>
      <c r="CJ12" s="372"/>
      <c r="CK12" s="372"/>
      <c r="CL12" s="372"/>
      <c r="CM12" s="372"/>
      <c r="CN12" s="372"/>
      <c r="CO12" s="372"/>
      <c r="CP12" s="372"/>
      <c r="CQ12" s="372"/>
      <c r="CR12" s="372"/>
      <c r="CS12" s="372"/>
      <c r="CT12" s="372"/>
      <c r="CU12" s="372"/>
      <c r="CV12" s="372"/>
      <c r="CW12" s="372"/>
      <c r="CX12" s="372"/>
      <c r="CY12" s="372"/>
      <c r="CZ12" s="372"/>
      <c r="DA12" s="372"/>
      <c r="DB12" s="372"/>
      <c r="DC12" s="372"/>
      <c r="DD12" s="372"/>
      <c r="DE12" s="372"/>
      <c r="DF12" s="372"/>
      <c r="DG12" s="372"/>
      <c r="DH12" s="372"/>
      <c r="DI12" s="372"/>
      <c r="DJ12" s="372"/>
      <c r="DK12" s="372"/>
      <c r="DL12" s="372"/>
      <c r="DM12" s="372"/>
      <c r="DN12" s="372"/>
      <c r="DO12" s="372"/>
      <c r="DP12" s="372"/>
      <c r="DQ12" s="372"/>
      <c r="DR12" s="372"/>
      <c r="DS12" s="372"/>
      <c r="DT12" s="372"/>
      <c r="DU12" s="372"/>
      <c r="DV12" s="372"/>
      <c r="DW12" s="372"/>
      <c r="DX12" s="372"/>
      <c r="DY12" s="372"/>
      <c r="DZ12" s="372"/>
      <c r="EA12" s="372"/>
      <c r="EB12" s="372"/>
      <c r="EC12" s="372"/>
      <c r="ED12" s="372"/>
      <c r="EE12" s="373"/>
      <c r="EF12" s="373"/>
      <c r="EG12" s="373"/>
      <c r="EH12" s="373"/>
      <c r="EI12" s="373"/>
    </row>
    <row r="13" spans="1:139" s="374" customFormat="1" ht="14.4">
      <c r="A13" s="362"/>
      <c r="B13" s="363"/>
      <c r="C13" s="364"/>
      <c r="D13" s="364"/>
      <c r="E13" s="375"/>
      <c r="F13" s="366"/>
      <c r="G13" s="375"/>
      <c r="H13" s="527"/>
      <c r="I13" s="37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378"/>
      <c r="BT13" s="378"/>
      <c r="BU13" s="378"/>
      <c r="BV13" s="378"/>
      <c r="BW13" s="378"/>
      <c r="BX13" s="378"/>
      <c r="BY13" s="378"/>
      <c r="BZ13" s="378"/>
      <c r="CA13" s="378"/>
      <c r="CB13" s="378"/>
      <c r="CC13" s="378"/>
      <c r="CD13" s="378"/>
      <c r="CE13" s="378"/>
      <c r="CF13" s="378"/>
      <c r="CG13" s="378"/>
      <c r="CH13" s="378"/>
      <c r="CI13" s="378"/>
      <c r="CJ13" s="378"/>
      <c r="CK13" s="378"/>
      <c r="CL13" s="378"/>
      <c r="CM13" s="378"/>
      <c r="CN13" s="378"/>
      <c r="CO13" s="378"/>
      <c r="CP13" s="378"/>
      <c r="CQ13" s="378"/>
      <c r="CR13" s="378"/>
      <c r="CS13" s="378"/>
      <c r="CT13" s="378"/>
      <c r="CU13" s="378"/>
      <c r="CV13" s="378"/>
      <c r="CW13" s="378"/>
      <c r="CX13" s="378"/>
      <c r="CY13" s="378"/>
      <c r="CZ13" s="378"/>
      <c r="DA13" s="378"/>
      <c r="DB13" s="378"/>
      <c r="DC13" s="378"/>
      <c r="DD13" s="378"/>
      <c r="DE13" s="378"/>
      <c r="DF13" s="378"/>
      <c r="DG13" s="378"/>
      <c r="DH13" s="378"/>
      <c r="DI13" s="378"/>
      <c r="DJ13" s="378"/>
      <c r="DK13" s="378"/>
      <c r="DL13" s="378"/>
      <c r="DM13" s="378"/>
      <c r="DN13" s="378"/>
      <c r="DO13" s="378"/>
      <c r="DP13" s="378"/>
      <c r="DQ13" s="378"/>
      <c r="DR13" s="378"/>
      <c r="DS13" s="378"/>
      <c r="DT13" s="378"/>
      <c r="DU13" s="378"/>
      <c r="DV13" s="378"/>
      <c r="DW13" s="378"/>
      <c r="DX13" s="378"/>
      <c r="DY13" s="378"/>
      <c r="DZ13" s="378"/>
      <c r="EA13" s="378"/>
      <c r="EB13" s="378"/>
      <c r="EC13" s="378"/>
      <c r="ED13" s="378"/>
      <c r="EE13" s="373"/>
      <c r="EF13" s="373"/>
      <c r="EG13" s="373"/>
      <c r="EH13" s="373"/>
      <c r="EI13" s="373"/>
    </row>
    <row r="14" spans="1:139" s="374" customFormat="1" ht="14.4">
      <c r="A14" s="362">
        <v>2</v>
      </c>
      <c r="B14" s="363" t="s">
        <v>169</v>
      </c>
      <c r="C14" s="364">
        <v>36</v>
      </c>
      <c r="D14" s="364">
        <v>90</v>
      </c>
      <c r="E14" s="365">
        <v>343858411</v>
      </c>
      <c r="F14" s="366">
        <f>E14*30%</f>
        <v>103157523.3</v>
      </c>
      <c r="G14" s="367" t="s">
        <v>170</v>
      </c>
      <c r="H14" s="526">
        <f>SUM(I14:EI15)</f>
        <v>367928499.77000004</v>
      </c>
      <c r="I14" s="217">
        <f>F14/6</f>
        <v>17192920.550000001</v>
      </c>
      <c r="J14" s="217">
        <f t="shared" ref="J14:N14" si="6">I14</f>
        <v>17192920.550000001</v>
      </c>
      <c r="K14" s="217">
        <f t="shared" si="6"/>
        <v>17192920.550000001</v>
      </c>
      <c r="L14" s="217">
        <f t="shared" si="6"/>
        <v>17192920.550000001</v>
      </c>
      <c r="M14" s="217">
        <f t="shared" si="6"/>
        <v>17192920.550000001</v>
      </c>
      <c r="N14" s="217">
        <f t="shared" si="6"/>
        <v>17192920.550000001</v>
      </c>
      <c r="O14" s="379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377"/>
      <c r="AE14" s="217"/>
      <c r="AF14" s="217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378"/>
      <c r="BA14" s="378"/>
      <c r="BB14" s="378"/>
      <c r="BC14" s="378"/>
      <c r="BD14" s="378"/>
      <c r="BE14" s="378"/>
      <c r="BF14" s="378"/>
      <c r="BG14" s="378"/>
      <c r="BH14" s="378"/>
      <c r="BI14" s="378"/>
      <c r="BJ14" s="378"/>
      <c r="BK14" s="378"/>
      <c r="BL14" s="378"/>
      <c r="BM14" s="378"/>
      <c r="BN14" s="378"/>
      <c r="BO14" s="378"/>
      <c r="BP14" s="378"/>
      <c r="BQ14" s="378"/>
      <c r="BR14" s="378"/>
      <c r="BS14" s="378"/>
      <c r="BT14" s="378"/>
      <c r="BU14" s="378"/>
      <c r="BV14" s="378"/>
      <c r="BW14" s="378"/>
      <c r="BX14" s="378"/>
      <c r="BY14" s="378"/>
      <c r="BZ14" s="378"/>
      <c r="CA14" s="378"/>
      <c r="CB14" s="378"/>
      <c r="CC14" s="378"/>
      <c r="CD14" s="378"/>
      <c r="CE14" s="378"/>
      <c r="CF14" s="378"/>
      <c r="CG14" s="378"/>
      <c r="CH14" s="378"/>
      <c r="CI14" s="378"/>
      <c r="CJ14" s="378"/>
      <c r="CK14" s="378"/>
      <c r="CL14" s="378"/>
      <c r="CM14" s="378"/>
      <c r="CN14" s="378"/>
      <c r="CO14" s="378"/>
      <c r="CP14" s="378"/>
      <c r="CQ14" s="378"/>
      <c r="CR14" s="378"/>
      <c r="CS14" s="378"/>
      <c r="CT14" s="378"/>
      <c r="CU14" s="378"/>
      <c r="CV14" s="378"/>
      <c r="CW14" s="378"/>
      <c r="CX14" s="378"/>
      <c r="CY14" s="378"/>
      <c r="CZ14" s="378"/>
      <c r="DA14" s="378"/>
      <c r="DB14" s="378"/>
      <c r="DC14" s="378"/>
      <c r="DD14" s="378"/>
      <c r="DE14" s="378"/>
      <c r="DF14" s="378"/>
      <c r="DG14" s="378"/>
      <c r="DH14" s="378"/>
      <c r="DI14" s="378"/>
      <c r="DJ14" s="378"/>
      <c r="DK14" s="378"/>
      <c r="DL14" s="378"/>
      <c r="DM14" s="378"/>
      <c r="DN14" s="378"/>
      <c r="DO14" s="378"/>
      <c r="DP14" s="378"/>
      <c r="DQ14" s="378"/>
      <c r="DR14" s="378"/>
      <c r="DS14" s="378"/>
      <c r="DT14" s="378"/>
      <c r="DU14" s="378"/>
      <c r="DV14" s="378"/>
      <c r="DW14" s="378"/>
      <c r="DX14" s="378"/>
      <c r="DY14" s="378"/>
      <c r="DZ14" s="378"/>
      <c r="EA14" s="378"/>
      <c r="EB14" s="378"/>
      <c r="EC14" s="378"/>
      <c r="ED14" s="378"/>
      <c r="EE14" s="373"/>
      <c r="EF14" s="373"/>
      <c r="EG14" s="373"/>
      <c r="EH14" s="373"/>
      <c r="EI14" s="373"/>
    </row>
    <row r="15" spans="1:139" s="374" customFormat="1" ht="14.4">
      <c r="A15" s="362"/>
      <c r="B15" s="363"/>
      <c r="C15" s="364"/>
      <c r="D15" s="364"/>
      <c r="E15" s="375"/>
      <c r="F15" s="366"/>
      <c r="G15" s="375" t="s">
        <v>171</v>
      </c>
      <c r="H15" s="527"/>
      <c r="I15" s="377"/>
      <c r="J15" s="217"/>
      <c r="K15" s="217"/>
      <c r="L15" s="217"/>
      <c r="M15" s="217"/>
      <c r="N15" s="217"/>
      <c r="O15" s="378">
        <f>((E14-F14)*110%)/12</f>
        <v>22064248.039166667</v>
      </c>
      <c r="P15" s="217">
        <f t="shared" ref="P15:Z15" si="7">O15</f>
        <v>22064248.039166667</v>
      </c>
      <c r="Q15" s="217">
        <f t="shared" si="7"/>
        <v>22064248.039166667</v>
      </c>
      <c r="R15" s="217">
        <f t="shared" si="7"/>
        <v>22064248.039166667</v>
      </c>
      <c r="S15" s="217">
        <f t="shared" si="7"/>
        <v>22064248.039166667</v>
      </c>
      <c r="T15" s="217">
        <f t="shared" si="7"/>
        <v>22064248.039166667</v>
      </c>
      <c r="U15" s="217">
        <f t="shared" si="7"/>
        <v>22064248.039166667</v>
      </c>
      <c r="V15" s="217">
        <f t="shared" si="7"/>
        <v>22064248.039166667</v>
      </c>
      <c r="W15" s="217">
        <f t="shared" si="7"/>
        <v>22064248.039166667</v>
      </c>
      <c r="X15" s="217">
        <f t="shared" si="7"/>
        <v>22064248.039166667</v>
      </c>
      <c r="Y15" s="217">
        <f t="shared" si="7"/>
        <v>22064248.039166667</v>
      </c>
      <c r="Z15" s="217">
        <f t="shared" si="7"/>
        <v>22064248.039166667</v>
      </c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378"/>
      <c r="BT15" s="378"/>
      <c r="BU15" s="378"/>
      <c r="BV15" s="378"/>
      <c r="BW15" s="378"/>
      <c r="BX15" s="378"/>
      <c r="BY15" s="378"/>
      <c r="BZ15" s="378"/>
      <c r="CA15" s="378"/>
      <c r="CB15" s="378"/>
      <c r="CC15" s="378"/>
      <c r="CD15" s="378"/>
      <c r="CE15" s="378"/>
      <c r="CF15" s="378"/>
      <c r="CG15" s="378"/>
      <c r="CH15" s="378"/>
      <c r="CI15" s="378"/>
      <c r="CJ15" s="378"/>
      <c r="CK15" s="378"/>
      <c r="CL15" s="378"/>
      <c r="CM15" s="378"/>
      <c r="CN15" s="378"/>
      <c r="CO15" s="378"/>
      <c r="CP15" s="378"/>
      <c r="CQ15" s="378"/>
      <c r="CR15" s="378"/>
      <c r="CS15" s="378"/>
      <c r="CT15" s="378"/>
      <c r="CU15" s="378"/>
      <c r="CV15" s="378"/>
      <c r="CW15" s="378"/>
      <c r="CX15" s="378"/>
      <c r="CY15" s="378"/>
      <c r="CZ15" s="378"/>
      <c r="DA15" s="378"/>
      <c r="DB15" s="378"/>
      <c r="DC15" s="378"/>
      <c r="DD15" s="378"/>
      <c r="DE15" s="378"/>
      <c r="DF15" s="378"/>
      <c r="DG15" s="378"/>
      <c r="DH15" s="378"/>
      <c r="DI15" s="378"/>
      <c r="DJ15" s="378"/>
      <c r="DK15" s="378"/>
      <c r="DL15" s="378"/>
      <c r="DM15" s="378"/>
      <c r="DN15" s="378"/>
      <c r="DO15" s="378"/>
      <c r="DP15" s="378"/>
      <c r="DQ15" s="378"/>
      <c r="DR15" s="378"/>
      <c r="DS15" s="378"/>
      <c r="DT15" s="378"/>
      <c r="DU15" s="378"/>
      <c r="DV15" s="378"/>
      <c r="DW15" s="378"/>
      <c r="DX15" s="378"/>
      <c r="DY15" s="378"/>
      <c r="DZ15" s="378"/>
      <c r="EA15" s="378"/>
      <c r="EB15" s="378"/>
      <c r="EC15" s="378"/>
      <c r="ED15" s="378"/>
      <c r="EE15" s="373"/>
      <c r="EF15" s="373"/>
      <c r="EG15" s="373"/>
      <c r="EH15" s="373"/>
      <c r="EI15" s="373"/>
    </row>
    <row r="16" spans="1:139" s="374" customFormat="1" ht="14.4">
      <c r="A16" s="362">
        <v>3</v>
      </c>
      <c r="B16" s="363" t="s">
        <v>172</v>
      </c>
      <c r="C16" s="364">
        <v>36</v>
      </c>
      <c r="D16" s="364">
        <v>90</v>
      </c>
      <c r="E16" s="365">
        <v>343858411</v>
      </c>
      <c r="F16" s="366">
        <f>E16*30%</f>
        <v>103157523.3</v>
      </c>
      <c r="G16" s="367" t="s">
        <v>173</v>
      </c>
      <c r="H16" s="526">
        <f>SUM(I16:EI17)</f>
        <v>391998579.30000001</v>
      </c>
      <c r="I16" s="217">
        <f>F16/6</f>
        <v>17192920.550000001</v>
      </c>
      <c r="J16" s="217">
        <f t="shared" ref="J16:N16" si="8">I16</f>
        <v>17192920.550000001</v>
      </c>
      <c r="K16" s="217">
        <f t="shared" si="8"/>
        <v>17192920.550000001</v>
      </c>
      <c r="L16" s="217">
        <f t="shared" si="8"/>
        <v>17192920.550000001</v>
      </c>
      <c r="M16" s="217">
        <f t="shared" si="8"/>
        <v>17192920.550000001</v>
      </c>
      <c r="N16" s="217">
        <f t="shared" si="8"/>
        <v>17192920.550000001</v>
      </c>
      <c r="O16" s="380"/>
      <c r="P16" s="217"/>
      <c r="Q16" s="217"/>
      <c r="R16" s="217"/>
      <c r="S16" s="217"/>
      <c r="T16" s="377"/>
      <c r="U16" s="377"/>
      <c r="V16" s="377"/>
      <c r="W16" s="377"/>
      <c r="X16" s="217"/>
      <c r="Y16" s="217"/>
      <c r="Z16" s="377"/>
      <c r="AA16" s="217"/>
      <c r="AB16" s="217"/>
      <c r="AC16" s="217"/>
      <c r="AD16" s="217"/>
      <c r="AE16" s="217"/>
      <c r="AF16" s="217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8"/>
      <c r="AX16" s="378"/>
      <c r="AY16" s="378"/>
      <c r="AZ16" s="378"/>
      <c r="BA16" s="378"/>
      <c r="BB16" s="378"/>
      <c r="BC16" s="378"/>
      <c r="BD16" s="378"/>
      <c r="BE16" s="378"/>
      <c r="BF16" s="378"/>
      <c r="BG16" s="378"/>
      <c r="BH16" s="378"/>
      <c r="BI16" s="378"/>
      <c r="BJ16" s="378"/>
      <c r="BK16" s="378"/>
      <c r="BL16" s="378"/>
      <c r="BM16" s="378"/>
      <c r="BN16" s="378"/>
      <c r="BO16" s="378"/>
      <c r="BP16" s="378"/>
      <c r="BQ16" s="378"/>
      <c r="BR16" s="378"/>
      <c r="BS16" s="378"/>
      <c r="BT16" s="378"/>
      <c r="BU16" s="378"/>
      <c r="BV16" s="378"/>
      <c r="BW16" s="378"/>
      <c r="BX16" s="378"/>
      <c r="BY16" s="378"/>
      <c r="BZ16" s="378"/>
      <c r="CA16" s="378"/>
      <c r="CB16" s="378"/>
      <c r="CC16" s="378"/>
      <c r="CD16" s="378"/>
      <c r="CE16" s="378"/>
      <c r="CF16" s="378"/>
      <c r="CG16" s="378"/>
      <c r="CH16" s="378"/>
      <c r="CI16" s="378"/>
      <c r="CJ16" s="378"/>
      <c r="CK16" s="378"/>
      <c r="CL16" s="378"/>
      <c r="CM16" s="378"/>
      <c r="CN16" s="378"/>
      <c r="CO16" s="378"/>
      <c r="CP16" s="378"/>
      <c r="CQ16" s="378"/>
      <c r="CR16" s="378"/>
      <c r="CS16" s="378"/>
      <c r="CT16" s="378"/>
      <c r="CU16" s="378"/>
      <c r="CV16" s="378"/>
      <c r="CW16" s="378"/>
      <c r="CX16" s="378"/>
      <c r="CY16" s="378"/>
      <c r="CZ16" s="378"/>
      <c r="DA16" s="378"/>
      <c r="DB16" s="378"/>
      <c r="DC16" s="378"/>
      <c r="DD16" s="378"/>
      <c r="DE16" s="378"/>
      <c r="DF16" s="378"/>
      <c r="DG16" s="378"/>
      <c r="DH16" s="378"/>
      <c r="DI16" s="378"/>
      <c r="DJ16" s="378"/>
      <c r="DK16" s="378"/>
      <c r="DL16" s="378"/>
      <c r="DM16" s="378"/>
      <c r="DN16" s="378"/>
      <c r="DO16" s="378"/>
      <c r="DP16" s="378"/>
      <c r="DQ16" s="378"/>
      <c r="DR16" s="378"/>
      <c r="DS16" s="378"/>
      <c r="DT16" s="378"/>
      <c r="DU16" s="378"/>
      <c r="DV16" s="378"/>
      <c r="DW16" s="378"/>
      <c r="DX16" s="378"/>
      <c r="DY16" s="378"/>
      <c r="DZ16" s="378"/>
      <c r="EA16" s="378"/>
      <c r="EB16" s="378"/>
      <c r="EC16" s="378"/>
      <c r="ED16" s="378"/>
      <c r="EE16" s="373"/>
      <c r="EF16" s="373"/>
      <c r="EG16" s="373"/>
      <c r="EH16" s="373"/>
      <c r="EI16" s="373"/>
    </row>
    <row r="17" spans="1:139" s="374" customFormat="1" ht="14.4">
      <c r="A17" s="362"/>
      <c r="B17" s="363"/>
      <c r="C17" s="364"/>
      <c r="D17" s="364"/>
      <c r="E17" s="375"/>
      <c r="F17" s="366"/>
      <c r="G17" s="375" t="s">
        <v>171</v>
      </c>
      <c r="H17" s="527"/>
      <c r="I17" s="377"/>
      <c r="J17" s="217"/>
      <c r="K17" s="217"/>
      <c r="L17" s="217"/>
      <c r="M17" s="217"/>
      <c r="N17" s="217"/>
      <c r="O17" s="381">
        <v>12035044</v>
      </c>
      <c r="P17" s="217">
        <f>O17</f>
        <v>12035044</v>
      </c>
      <c r="Q17" s="217">
        <f t="shared" ref="Q17:AL17" si="9">P17</f>
        <v>12035044</v>
      </c>
      <c r="R17" s="217">
        <f t="shared" si="9"/>
        <v>12035044</v>
      </c>
      <c r="S17" s="217">
        <f t="shared" si="9"/>
        <v>12035044</v>
      </c>
      <c r="T17" s="217">
        <f t="shared" si="9"/>
        <v>12035044</v>
      </c>
      <c r="U17" s="217">
        <f t="shared" si="9"/>
        <v>12035044</v>
      </c>
      <c r="V17" s="217">
        <f t="shared" si="9"/>
        <v>12035044</v>
      </c>
      <c r="W17" s="217">
        <f t="shared" si="9"/>
        <v>12035044</v>
      </c>
      <c r="X17" s="217">
        <f t="shared" si="9"/>
        <v>12035044</v>
      </c>
      <c r="Y17" s="217">
        <f t="shared" si="9"/>
        <v>12035044</v>
      </c>
      <c r="Z17" s="217">
        <f t="shared" si="9"/>
        <v>12035044</v>
      </c>
      <c r="AA17" s="217">
        <f t="shared" si="9"/>
        <v>12035044</v>
      </c>
      <c r="AB17" s="217">
        <f t="shared" si="9"/>
        <v>12035044</v>
      </c>
      <c r="AC17" s="217">
        <f t="shared" si="9"/>
        <v>12035044</v>
      </c>
      <c r="AD17" s="217">
        <f t="shared" si="9"/>
        <v>12035044</v>
      </c>
      <c r="AE17" s="217">
        <f t="shared" si="9"/>
        <v>12035044</v>
      </c>
      <c r="AF17" s="217">
        <f t="shared" si="9"/>
        <v>12035044</v>
      </c>
      <c r="AG17" s="217">
        <f t="shared" si="9"/>
        <v>12035044</v>
      </c>
      <c r="AH17" s="217">
        <f t="shared" si="9"/>
        <v>12035044</v>
      </c>
      <c r="AI17" s="217">
        <f t="shared" si="9"/>
        <v>12035044</v>
      </c>
      <c r="AJ17" s="217">
        <f t="shared" si="9"/>
        <v>12035044</v>
      </c>
      <c r="AK17" s="217">
        <f t="shared" si="9"/>
        <v>12035044</v>
      </c>
      <c r="AL17" s="217">
        <f t="shared" si="9"/>
        <v>12035044</v>
      </c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17"/>
      <c r="BW17" s="217"/>
      <c r="BX17" s="217"/>
      <c r="BY17" s="217"/>
      <c r="BZ17" s="217"/>
      <c r="CA17" s="217"/>
      <c r="CB17" s="217"/>
      <c r="CC17" s="217"/>
      <c r="CD17" s="217"/>
      <c r="CE17" s="217"/>
      <c r="CF17" s="217"/>
      <c r="CG17" s="217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7"/>
      <c r="CU17" s="217"/>
      <c r="CV17" s="217"/>
      <c r="CW17" s="217"/>
      <c r="CX17" s="217"/>
      <c r="CY17" s="217"/>
      <c r="CZ17" s="217"/>
      <c r="DA17" s="217"/>
      <c r="DB17" s="217"/>
      <c r="DC17" s="217"/>
      <c r="DD17" s="217"/>
      <c r="DE17" s="217"/>
      <c r="DF17" s="217"/>
      <c r="DG17" s="217"/>
      <c r="DH17" s="217"/>
      <c r="DI17" s="217"/>
      <c r="DJ17" s="217"/>
      <c r="DK17" s="217"/>
      <c r="DL17" s="217"/>
      <c r="DM17" s="217"/>
      <c r="DN17" s="217"/>
      <c r="DO17" s="217"/>
      <c r="DP17" s="217"/>
      <c r="DQ17" s="217"/>
      <c r="DR17" s="217"/>
      <c r="DS17" s="217"/>
      <c r="DT17" s="217"/>
      <c r="DU17" s="217"/>
      <c r="DV17" s="217"/>
      <c r="DW17" s="217"/>
      <c r="DX17" s="217"/>
      <c r="DY17" s="217"/>
      <c r="DZ17" s="217"/>
      <c r="EA17" s="217"/>
      <c r="EB17" s="217"/>
      <c r="EC17" s="217"/>
      <c r="ED17" s="217"/>
      <c r="EE17" s="373"/>
      <c r="EF17" s="373"/>
      <c r="EG17" s="373"/>
      <c r="EH17" s="373"/>
      <c r="EI17" s="373"/>
    </row>
    <row r="18" spans="1:139" s="374" customFormat="1" ht="14.4">
      <c r="A18" s="362">
        <v>4</v>
      </c>
      <c r="B18" s="363" t="s">
        <v>174</v>
      </c>
      <c r="C18" s="364">
        <v>36</v>
      </c>
      <c r="D18" s="364">
        <v>90</v>
      </c>
      <c r="E18" s="365">
        <v>343858411</v>
      </c>
      <c r="F18" s="366">
        <f>E18*30%</f>
        <v>103157523.3</v>
      </c>
      <c r="G18" s="367" t="s">
        <v>175</v>
      </c>
      <c r="H18" s="526">
        <f>SUM(J18:EI19)</f>
        <v>416068677.30999982</v>
      </c>
      <c r="I18" s="368"/>
      <c r="J18" s="378">
        <f>F18/6</f>
        <v>17192920.550000001</v>
      </c>
      <c r="K18" s="378">
        <f t="shared" ref="K18:O18" si="10">J18</f>
        <v>17192920.550000001</v>
      </c>
      <c r="L18" s="378">
        <f t="shared" si="10"/>
        <v>17192920.550000001</v>
      </c>
      <c r="M18" s="378">
        <f t="shared" si="10"/>
        <v>17192920.550000001</v>
      </c>
      <c r="N18" s="378">
        <f t="shared" si="10"/>
        <v>17192920.550000001</v>
      </c>
      <c r="O18" s="378">
        <f t="shared" si="10"/>
        <v>17192920.550000001</v>
      </c>
      <c r="P18" s="380"/>
      <c r="Q18" s="217"/>
      <c r="R18" s="217">
        <f t="shared" ref="R18:V18" si="11">Q18</f>
        <v>0</v>
      </c>
      <c r="S18" s="217">
        <f t="shared" si="11"/>
        <v>0</v>
      </c>
      <c r="T18" s="217">
        <f t="shared" si="11"/>
        <v>0</v>
      </c>
      <c r="U18" s="217">
        <f t="shared" si="11"/>
        <v>0</v>
      </c>
      <c r="V18" s="217">
        <f t="shared" si="11"/>
        <v>0</v>
      </c>
      <c r="W18" s="217"/>
      <c r="X18" s="217"/>
      <c r="Y18" s="217"/>
      <c r="Z18" s="217"/>
      <c r="AA18" s="217"/>
      <c r="AB18" s="217"/>
      <c r="AC18" s="217"/>
      <c r="AD18" s="217"/>
      <c r="AE18" s="377"/>
      <c r="AF18" s="217"/>
      <c r="AG18" s="217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8"/>
      <c r="AX18" s="378"/>
      <c r="AY18" s="378"/>
      <c r="AZ18" s="378"/>
      <c r="BA18" s="378"/>
      <c r="BB18" s="378"/>
      <c r="BC18" s="378"/>
      <c r="BD18" s="378"/>
      <c r="BE18" s="378"/>
      <c r="BF18" s="378"/>
      <c r="BG18" s="378"/>
      <c r="BH18" s="378"/>
      <c r="BI18" s="378"/>
      <c r="BJ18" s="378"/>
      <c r="BK18" s="378"/>
      <c r="BL18" s="378"/>
      <c r="BM18" s="378"/>
      <c r="BN18" s="378"/>
      <c r="BO18" s="378"/>
      <c r="BP18" s="378"/>
      <c r="BQ18" s="378"/>
      <c r="BR18" s="378"/>
      <c r="BS18" s="378"/>
      <c r="BT18" s="378"/>
      <c r="BU18" s="378"/>
      <c r="BV18" s="378"/>
      <c r="BW18" s="378"/>
      <c r="BX18" s="378"/>
      <c r="BY18" s="378"/>
      <c r="BZ18" s="378"/>
      <c r="CA18" s="378"/>
      <c r="CB18" s="378"/>
      <c r="CC18" s="378"/>
      <c r="CD18" s="378"/>
      <c r="CE18" s="378"/>
      <c r="CF18" s="378"/>
      <c r="CG18" s="378"/>
      <c r="CH18" s="378"/>
      <c r="CI18" s="378"/>
      <c r="CJ18" s="378"/>
      <c r="CK18" s="378"/>
      <c r="CL18" s="378"/>
      <c r="CM18" s="378"/>
      <c r="CN18" s="378"/>
      <c r="CO18" s="378"/>
      <c r="CP18" s="378"/>
      <c r="CQ18" s="378"/>
      <c r="CR18" s="378"/>
      <c r="CS18" s="378"/>
      <c r="CT18" s="378"/>
      <c r="CU18" s="378"/>
      <c r="CV18" s="378"/>
      <c r="CW18" s="378"/>
      <c r="CX18" s="378"/>
      <c r="CY18" s="378"/>
      <c r="CZ18" s="378"/>
      <c r="DA18" s="378"/>
      <c r="DB18" s="378"/>
      <c r="DC18" s="378"/>
      <c r="DD18" s="378"/>
      <c r="DE18" s="378"/>
      <c r="DF18" s="378"/>
      <c r="DG18" s="378"/>
      <c r="DH18" s="378"/>
      <c r="DI18" s="378"/>
      <c r="DJ18" s="378"/>
      <c r="DK18" s="378"/>
      <c r="DL18" s="378"/>
      <c r="DM18" s="378"/>
      <c r="DN18" s="378"/>
      <c r="DO18" s="378"/>
      <c r="DP18" s="378"/>
      <c r="DQ18" s="378"/>
      <c r="DR18" s="378"/>
      <c r="DS18" s="378"/>
      <c r="DT18" s="378"/>
      <c r="DU18" s="378"/>
      <c r="DV18" s="378"/>
      <c r="DW18" s="378"/>
      <c r="DX18" s="378"/>
      <c r="DY18" s="378"/>
      <c r="DZ18" s="378"/>
      <c r="EA18" s="378"/>
      <c r="EB18" s="378"/>
      <c r="EC18" s="378"/>
      <c r="ED18" s="378"/>
      <c r="EE18" s="378"/>
      <c r="EF18" s="373"/>
      <c r="EG18" s="373"/>
      <c r="EH18" s="373"/>
      <c r="EI18" s="373"/>
    </row>
    <row r="19" spans="1:139" s="374" customFormat="1" ht="14.4">
      <c r="A19" s="362"/>
      <c r="B19" s="363"/>
      <c r="C19" s="364"/>
      <c r="D19" s="364"/>
      <c r="E19" s="375"/>
      <c r="F19" s="366"/>
      <c r="G19" s="375" t="s">
        <v>171</v>
      </c>
      <c r="H19" s="527"/>
      <c r="I19" s="376"/>
      <c r="J19" s="378"/>
      <c r="K19" s="378"/>
      <c r="L19" s="217"/>
      <c r="M19" s="217"/>
      <c r="N19" s="217"/>
      <c r="O19" s="217"/>
      <c r="P19" s="378">
        <f>((E18-F18)*130%)/36</f>
        <v>8691976.5002777781</v>
      </c>
      <c r="Q19" s="217">
        <f t="shared" ref="Q19:AY19" si="12">P19</f>
        <v>8691976.5002777781</v>
      </c>
      <c r="R19" s="217">
        <f t="shared" si="12"/>
        <v>8691976.5002777781</v>
      </c>
      <c r="S19" s="217">
        <f t="shared" si="12"/>
        <v>8691976.5002777781</v>
      </c>
      <c r="T19" s="217">
        <f t="shared" si="12"/>
        <v>8691976.5002777781</v>
      </c>
      <c r="U19" s="217">
        <f t="shared" si="12"/>
        <v>8691976.5002777781</v>
      </c>
      <c r="V19" s="217">
        <f t="shared" si="12"/>
        <v>8691976.5002777781</v>
      </c>
      <c r="W19" s="217">
        <f t="shared" si="12"/>
        <v>8691976.5002777781</v>
      </c>
      <c r="X19" s="217">
        <f t="shared" si="12"/>
        <v>8691976.5002777781</v>
      </c>
      <c r="Y19" s="217">
        <f t="shared" si="12"/>
        <v>8691976.5002777781</v>
      </c>
      <c r="Z19" s="217">
        <f t="shared" si="12"/>
        <v>8691976.5002777781</v>
      </c>
      <c r="AA19" s="217">
        <f t="shared" si="12"/>
        <v>8691976.5002777781</v>
      </c>
      <c r="AB19" s="217">
        <f t="shared" si="12"/>
        <v>8691976.5002777781</v>
      </c>
      <c r="AC19" s="217">
        <f t="shared" si="12"/>
        <v>8691976.5002777781</v>
      </c>
      <c r="AD19" s="217">
        <f t="shared" si="12"/>
        <v>8691976.5002777781</v>
      </c>
      <c r="AE19" s="217">
        <f t="shared" si="12"/>
        <v>8691976.5002777781</v>
      </c>
      <c r="AF19" s="217">
        <f t="shared" si="12"/>
        <v>8691976.5002777781</v>
      </c>
      <c r="AG19" s="217">
        <f t="shared" si="12"/>
        <v>8691976.5002777781</v>
      </c>
      <c r="AH19" s="217">
        <f t="shared" si="12"/>
        <v>8691976.5002777781</v>
      </c>
      <c r="AI19" s="217">
        <f t="shared" si="12"/>
        <v>8691976.5002777781</v>
      </c>
      <c r="AJ19" s="217">
        <f t="shared" si="12"/>
        <v>8691976.5002777781</v>
      </c>
      <c r="AK19" s="217">
        <f t="shared" si="12"/>
        <v>8691976.5002777781</v>
      </c>
      <c r="AL19" s="217">
        <f t="shared" si="12"/>
        <v>8691976.5002777781</v>
      </c>
      <c r="AM19" s="217">
        <f t="shared" si="12"/>
        <v>8691976.5002777781</v>
      </c>
      <c r="AN19" s="217">
        <f t="shared" si="12"/>
        <v>8691976.5002777781</v>
      </c>
      <c r="AO19" s="217">
        <f t="shared" si="12"/>
        <v>8691976.5002777781</v>
      </c>
      <c r="AP19" s="217">
        <f t="shared" si="12"/>
        <v>8691976.5002777781</v>
      </c>
      <c r="AQ19" s="217">
        <f t="shared" si="12"/>
        <v>8691976.5002777781</v>
      </c>
      <c r="AR19" s="217">
        <f t="shared" si="12"/>
        <v>8691976.5002777781</v>
      </c>
      <c r="AS19" s="217">
        <f t="shared" si="12"/>
        <v>8691976.5002777781</v>
      </c>
      <c r="AT19" s="217">
        <f t="shared" si="12"/>
        <v>8691976.5002777781</v>
      </c>
      <c r="AU19" s="217">
        <f t="shared" si="12"/>
        <v>8691976.5002777781</v>
      </c>
      <c r="AV19" s="217">
        <f t="shared" si="12"/>
        <v>8691976.5002777781</v>
      </c>
      <c r="AW19" s="217">
        <f t="shared" si="12"/>
        <v>8691976.5002777781</v>
      </c>
      <c r="AX19" s="217">
        <f t="shared" si="12"/>
        <v>8691976.5002777781</v>
      </c>
      <c r="AY19" s="217">
        <f t="shared" si="12"/>
        <v>8691976.5002777781</v>
      </c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7"/>
      <c r="BN19" s="217"/>
      <c r="BO19" s="217"/>
      <c r="BP19" s="217"/>
      <c r="BQ19" s="217"/>
      <c r="BR19" s="217"/>
      <c r="BS19" s="217"/>
      <c r="BT19" s="217"/>
      <c r="BU19" s="217"/>
      <c r="BV19" s="217"/>
      <c r="BW19" s="217"/>
      <c r="BX19" s="217"/>
      <c r="BY19" s="217"/>
      <c r="BZ19" s="217"/>
      <c r="CA19" s="217"/>
      <c r="CB19" s="217"/>
      <c r="CC19" s="217"/>
      <c r="CD19" s="217"/>
      <c r="CE19" s="217"/>
      <c r="CF19" s="217"/>
      <c r="CG19" s="217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7"/>
      <c r="CU19" s="217"/>
      <c r="CV19" s="217"/>
      <c r="CW19" s="217"/>
      <c r="CX19" s="217"/>
      <c r="CY19" s="217"/>
      <c r="CZ19" s="217"/>
      <c r="DA19" s="217"/>
      <c r="DB19" s="217"/>
      <c r="DC19" s="217"/>
      <c r="DD19" s="217"/>
      <c r="DE19" s="217"/>
      <c r="DF19" s="217"/>
      <c r="DG19" s="217"/>
      <c r="DH19" s="217"/>
      <c r="DI19" s="217"/>
      <c r="DJ19" s="217"/>
      <c r="DK19" s="217"/>
      <c r="DL19" s="217"/>
      <c r="DM19" s="217"/>
      <c r="DN19" s="217"/>
      <c r="DO19" s="217"/>
      <c r="DP19" s="217"/>
      <c r="DQ19" s="217"/>
      <c r="DR19" s="217"/>
      <c r="DS19" s="217"/>
      <c r="DT19" s="217"/>
      <c r="DU19" s="217"/>
      <c r="DV19" s="217"/>
      <c r="DW19" s="217"/>
      <c r="DX19" s="217"/>
      <c r="DY19" s="217"/>
      <c r="DZ19" s="217"/>
      <c r="EA19" s="217"/>
      <c r="EB19" s="217"/>
      <c r="EC19" s="217"/>
      <c r="ED19" s="217"/>
      <c r="EE19" s="217"/>
      <c r="EF19" s="373"/>
      <c r="EG19" s="373"/>
      <c r="EH19" s="373"/>
      <c r="EI19" s="373"/>
    </row>
    <row r="20" spans="1:139" s="374" customFormat="1" ht="14.4">
      <c r="A20" s="362">
        <v>5</v>
      </c>
      <c r="B20" s="363" t="s">
        <v>176</v>
      </c>
      <c r="C20" s="364">
        <v>36</v>
      </c>
      <c r="D20" s="364">
        <v>90</v>
      </c>
      <c r="E20" s="365">
        <v>343858411</v>
      </c>
      <c r="F20" s="366">
        <f>E20*30%</f>
        <v>103157523.3</v>
      </c>
      <c r="G20" s="367" t="s">
        <v>177</v>
      </c>
      <c r="H20" s="526">
        <f>SUM(I20:EI21)</f>
        <v>440138787.30000001</v>
      </c>
      <c r="I20" s="368"/>
      <c r="J20" s="378">
        <f>F20/6</f>
        <v>17192920.550000001</v>
      </c>
      <c r="K20" s="378">
        <f t="shared" ref="K20:O20" si="13">J20</f>
        <v>17192920.550000001</v>
      </c>
      <c r="L20" s="378">
        <f t="shared" si="13"/>
        <v>17192920.550000001</v>
      </c>
      <c r="M20" s="378">
        <f t="shared" si="13"/>
        <v>17192920.550000001</v>
      </c>
      <c r="N20" s="378">
        <f t="shared" si="13"/>
        <v>17192920.550000001</v>
      </c>
      <c r="O20" s="378">
        <f t="shared" si="13"/>
        <v>17192920.550000001</v>
      </c>
      <c r="P20" s="380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377"/>
      <c r="AF20" s="217"/>
      <c r="AG20" s="217"/>
      <c r="AH20" s="378"/>
      <c r="AI20" s="378"/>
      <c r="AJ20" s="378"/>
      <c r="AK20" s="378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8"/>
      <c r="AX20" s="378"/>
      <c r="AY20" s="378"/>
      <c r="AZ20" s="378"/>
      <c r="BA20" s="378"/>
      <c r="BB20" s="378"/>
      <c r="BC20" s="378"/>
      <c r="BD20" s="378"/>
      <c r="BE20" s="378"/>
      <c r="BF20" s="378"/>
      <c r="BG20" s="378"/>
      <c r="BH20" s="378"/>
      <c r="BI20" s="378"/>
      <c r="BJ20" s="378"/>
      <c r="BK20" s="378"/>
      <c r="BL20" s="378"/>
      <c r="BM20" s="378"/>
      <c r="BN20" s="378"/>
      <c r="BO20" s="378"/>
      <c r="BP20" s="378"/>
      <c r="BQ20" s="378"/>
      <c r="BR20" s="378"/>
      <c r="BS20" s="378"/>
      <c r="BT20" s="378"/>
      <c r="BU20" s="378"/>
      <c r="BV20" s="378"/>
      <c r="BW20" s="378"/>
      <c r="BX20" s="378"/>
      <c r="BY20" s="378"/>
      <c r="BZ20" s="378"/>
      <c r="CA20" s="378"/>
      <c r="CB20" s="378"/>
      <c r="CC20" s="378"/>
      <c r="CD20" s="378"/>
      <c r="CE20" s="378"/>
      <c r="CF20" s="378"/>
      <c r="CG20" s="378"/>
      <c r="CH20" s="378"/>
      <c r="CI20" s="378"/>
      <c r="CJ20" s="378"/>
      <c r="CK20" s="378"/>
      <c r="CL20" s="378"/>
      <c r="CM20" s="378"/>
      <c r="CN20" s="378"/>
      <c r="CO20" s="378"/>
      <c r="CP20" s="378"/>
      <c r="CQ20" s="378"/>
      <c r="CR20" s="378"/>
      <c r="CS20" s="378"/>
      <c r="CT20" s="378"/>
      <c r="CU20" s="378"/>
      <c r="CV20" s="378"/>
      <c r="CW20" s="378"/>
      <c r="CX20" s="378"/>
      <c r="CY20" s="378"/>
      <c r="CZ20" s="378"/>
      <c r="DA20" s="378"/>
      <c r="DB20" s="378"/>
      <c r="DC20" s="378"/>
      <c r="DD20" s="378"/>
      <c r="DE20" s="378"/>
      <c r="DF20" s="378"/>
      <c r="DG20" s="378"/>
      <c r="DH20" s="378"/>
      <c r="DI20" s="378"/>
      <c r="DJ20" s="378"/>
      <c r="DK20" s="378"/>
      <c r="DL20" s="378"/>
      <c r="DM20" s="378"/>
      <c r="DN20" s="378"/>
      <c r="DO20" s="378"/>
      <c r="DP20" s="378"/>
      <c r="DQ20" s="378"/>
      <c r="DR20" s="378"/>
      <c r="DS20" s="378"/>
      <c r="DT20" s="378"/>
      <c r="DU20" s="378"/>
      <c r="DV20" s="378"/>
      <c r="DW20" s="378"/>
      <c r="DX20" s="378"/>
      <c r="DY20" s="378"/>
      <c r="DZ20" s="378"/>
      <c r="EA20" s="378"/>
      <c r="EB20" s="378"/>
      <c r="EC20" s="378"/>
      <c r="ED20" s="378"/>
      <c r="EE20" s="378"/>
      <c r="EF20" s="373"/>
      <c r="EG20" s="373"/>
      <c r="EH20" s="373"/>
      <c r="EI20" s="373"/>
    </row>
    <row r="21" spans="1:139" s="374" customFormat="1" ht="14.4">
      <c r="A21" s="362"/>
      <c r="B21" s="363"/>
      <c r="C21" s="364"/>
      <c r="D21" s="364"/>
      <c r="E21" s="375"/>
      <c r="F21" s="366"/>
      <c r="G21" s="375" t="s">
        <v>171</v>
      </c>
      <c r="H21" s="527"/>
      <c r="I21" s="376"/>
      <c r="J21" s="378"/>
      <c r="K21" s="378"/>
      <c r="L21" s="217"/>
      <c r="M21" s="217"/>
      <c r="N21" s="217"/>
      <c r="O21" s="217"/>
      <c r="P21" s="378">
        <v>7020443</v>
      </c>
      <c r="Q21" s="217">
        <f t="shared" ref="Q21:BJ21" si="14">P21</f>
        <v>7020443</v>
      </c>
      <c r="R21" s="217">
        <f t="shared" si="14"/>
        <v>7020443</v>
      </c>
      <c r="S21" s="217">
        <f t="shared" si="14"/>
        <v>7020443</v>
      </c>
      <c r="T21" s="217">
        <f t="shared" si="14"/>
        <v>7020443</v>
      </c>
      <c r="U21" s="217">
        <f t="shared" si="14"/>
        <v>7020443</v>
      </c>
      <c r="V21" s="217">
        <f t="shared" si="14"/>
        <v>7020443</v>
      </c>
      <c r="W21" s="217">
        <f t="shared" si="14"/>
        <v>7020443</v>
      </c>
      <c r="X21" s="217">
        <f t="shared" si="14"/>
        <v>7020443</v>
      </c>
      <c r="Y21" s="217">
        <f t="shared" si="14"/>
        <v>7020443</v>
      </c>
      <c r="Z21" s="217">
        <f t="shared" si="14"/>
        <v>7020443</v>
      </c>
      <c r="AA21" s="217">
        <f t="shared" si="14"/>
        <v>7020443</v>
      </c>
      <c r="AB21" s="217">
        <f t="shared" si="14"/>
        <v>7020443</v>
      </c>
      <c r="AC21" s="217">
        <f t="shared" si="14"/>
        <v>7020443</v>
      </c>
      <c r="AD21" s="217">
        <f t="shared" si="14"/>
        <v>7020443</v>
      </c>
      <c r="AE21" s="217">
        <f t="shared" si="14"/>
        <v>7020443</v>
      </c>
      <c r="AF21" s="217">
        <f t="shared" si="14"/>
        <v>7020443</v>
      </c>
      <c r="AG21" s="217">
        <f t="shared" si="14"/>
        <v>7020443</v>
      </c>
      <c r="AH21" s="217">
        <f t="shared" si="14"/>
        <v>7020443</v>
      </c>
      <c r="AI21" s="217">
        <f t="shared" si="14"/>
        <v>7020443</v>
      </c>
      <c r="AJ21" s="217">
        <f t="shared" si="14"/>
        <v>7020443</v>
      </c>
      <c r="AK21" s="217">
        <f t="shared" si="14"/>
        <v>7020443</v>
      </c>
      <c r="AL21" s="217">
        <f t="shared" si="14"/>
        <v>7020443</v>
      </c>
      <c r="AM21" s="217">
        <f t="shared" si="14"/>
        <v>7020443</v>
      </c>
      <c r="AN21" s="217">
        <f t="shared" si="14"/>
        <v>7020443</v>
      </c>
      <c r="AO21" s="217">
        <f t="shared" si="14"/>
        <v>7020443</v>
      </c>
      <c r="AP21" s="217">
        <f t="shared" si="14"/>
        <v>7020443</v>
      </c>
      <c r="AQ21" s="217">
        <f t="shared" si="14"/>
        <v>7020443</v>
      </c>
      <c r="AR21" s="217">
        <f t="shared" si="14"/>
        <v>7020443</v>
      </c>
      <c r="AS21" s="217">
        <f t="shared" si="14"/>
        <v>7020443</v>
      </c>
      <c r="AT21" s="217">
        <f t="shared" si="14"/>
        <v>7020443</v>
      </c>
      <c r="AU21" s="217">
        <f t="shared" si="14"/>
        <v>7020443</v>
      </c>
      <c r="AV21" s="217">
        <f t="shared" si="14"/>
        <v>7020443</v>
      </c>
      <c r="AW21" s="217">
        <f t="shared" si="14"/>
        <v>7020443</v>
      </c>
      <c r="AX21" s="217">
        <f t="shared" si="14"/>
        <v>7020443</v>
      </c>
      <c r="AY21" s="217">
        <f t="shared" si="14"/>
        <v>7020443</v>
      </c>
      <c r="AZ21" s="217">
        <f t="shared" si="14"/>
        <v>7020443</v>
      </c>
      <c r="BA21" s="217">
        <f t="shared" si="14"/>
        <v>7020443</v>
      </c>
      <c r="BB21" s="217">
        <f t="shared" si="14"/>
        <v>7020443</v>
      </c>
      <c r="BC21" s="217">
        <f t="shared" si="14"/>
        <v>7020443</v>
      </c>
      <c r="BD21" s="217">
        <f t="shared" si="14"/>
        <v>7020443</v>
      </c>
      <c r="BE21" s="217">
        <f t="shared" si="14"/>
        <v>7020443</v>
      </c>
      <c r="BF21" s="217">
        <f t="shared" si="14"/>
        <v>7020443</v>
      </c>
      <c r="BG21" s="217">
        <f t="shared" si="14"/>
        <v>7020443</v>
      </c>
      <c r="BH21" s="217">
        <f t="shared" si="14"/>
        <v>7020443</v>
      </c>
      <c r="BI21" s="217">
        <f t="shared" si="14"/>
        <v>7020443</v>
      </c>
      <c r="BJ21" s="217">
        <f t="shared" si="14"/>
        <v>7020443</v>
      </c>
      <c r="BK21" s="217">
        <f>BJ21</f>
        <v>7020443</v>
      </c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373"/>
      <c r="EG21" s="373"/>
      <c r="EH21" s="373"/>
      <c r="EI21" s="373"/>
    </row>
    <row r="22" spans="1:139" s="374" customFormat="1" ht="14.4">
      <c r="A22" s="362">
        <v>6</v>
      </c>
      <c r="B22" s="363" t="s">
        <v>178</v>
      </c>
      <c r="C22" s="364">
        <v>36</v>
      </c>
      <c r="D22" s="364">
        <v>90</v>
      </c>
      <c r="E22" s="365">
        <v>343858411</v>
      </c>
      <c r="F22" s="366">
        <f>E22*30%</f>
        <v>103157523.3</v>
      </c>
      <c r="G22" s="367" t="s">
        <v>184</v>
      </c>
      <c r="H22" s="526">
        <f>SUM(J22:EI23)</f>
        <v>584559298.69999909</v>
      </c>
      <c r="I22" s="368"/>
      <c r="J22" s="378">
        <f>F22/6</f>
        <v>17192920.550000001</v>
      </c>
      <c r="K22" s="378">
        <f t="shared" ref="K22" si="15">J22</f>
        <v>17192920.550000001</v>
      </c>
      <c r="L22" s="378">
        <f t="shared" ref="L22" si="16">K22</f>
        <v>17192920.550000001</v>
      </c>
      <c r="M22" s="378">
        <f t="shared" ref="M22" si="17">L22</f>
        <v>17192920.550000001</v>
      </c>
      <c r="N22" s="378">
        <f t="shared" ref="N22" si="18">M22</f>
        <v>17192920.550000001</v>
      </c>
      <c r="O22" s="378">
        <f t="shared" ref="O22" si="19">N22</f>
        <v>17192920.550000001</v>
      </c>
      <c r="P22" s="380"/>
      <c r="Q22" s="217"/>
      <c r="R22" s="217"/>
      <c r="S22" s="217"/>
      <c r="T22" s="217"/>
      <c r="U22" s="217"/>
      <c r="V22" s="217"/>
      <c r="W22" s="217"/>
      <c r="X22" s="377"/>
      <c r="Y22" s="377"/>
      <c r="Z22" s="377"/>
      <c r="AA22" s="377"/>
      <c r="AB22" s="217"/>
      <c r="AC22" s="217"/>
      <c r="AD22" s="377"/>
      <c r="AE22" s="217"/>
      <c r="AF22" s="217"/>
      <c r="AG22" s="217"/>
      <c r="AH22" s="217"/>
      <c r="AI22" s="217"/>
      <c r="AJ22" s="217"/>
      <c r="AK22" s="378"/>
      <c r="AL22" s="378"/>
      <c r="AM22" s="378"/>
      <c r="AN22" s="378"/>
      <c r="AO22" s="378"/>
      <c r="AP22" s="378"/>
      <c r="AQ22" s="378"/>
      <c r="AR22" s="378"/>
      <c r="AS22" s="378"/>
      <c r="AT22" s="378"/>
      <c r="AU22" s="378"/>
      <c r="AV22" s="378"/>
      <c r="AW22" s="378"/>
      <c r="AX22" s="378"/>
      <c r="AY22" s="378"/>
      <c r="AZ22" s="378"/>
      <c r="BA22" s="378"/>
      <c r="BB22" s="378"/>
      <c r="BC22" s="378"/>
      <c r="BD22" s="378"/>
      <c r="BE22" s="378"/>
      <c r="BF22" s="378"/>
      <c r="BG22" s="378"/>
      <c r="BH22" s="378"/>
      <c r="BI22" s="378"/>
      <c r="BJ22" s="378"/>
      <c r="BK22" s="378"/>
      <c r="BL22" s="378"/>
      <c r="BM22" s="378"/>
      <c r="BN22" s="378"/>
      <c r="BO22" s="378"/>
      <c r="BP22" s="378"/>
      <c r="BQ22" s="378"/>
      <c r="BR22" s="378"/>
      <c r="BS22" s="378"/>
      <c r="BT22" s="378"/>
      <c r="BU22" s="378"/>
      <c r="BV22" s="378"/>
      <c r="BW22" s="378"/>
      <c r="BX22" s="378"/>
      <c r="BY22" s="378"/>
      <c r="BZ22" s="378"/>
      <c r="CA22" s="378"/>
      <c r="CB22" s="378"/>
      <c r="CC22" s="378"/>
      <c r="CD22" s="378"/>
      <c r="CE22" s="378"/>
      <c r="CF22" s="378"/>
      <c r="CG22" s="378"/>
      <c r="CH22" s="378"/>
      <c r="CI22" s="378"/>
      <c r="CJ22" s="378"/>
      <c r="CK22" s="378"/>
      <c r="CL22" s="378"/>
      <c r="CM22" s="378"/>
      <c r="CN22" s="378"/>
      <c r="CO22" s="378"/>
      <c r="CP22" s="378"/>
      <c r="CQ22" s="378"/>
      <c r="CR22" s="378"/>
      <c r="CS22" s="378"/>
      <c r="CT22" s="378"/>
      <c r="CU22" s="378"/>
      <c r="CV22" s="378"/>
      <c r="CW22" s="378"/>
      <c r="CX22" s="378"/>
      <c r="CY22" s="378"/>
      <c r="CZ22" s="378"/>
      <c r="DA22" s="378"/>
      <c r="DB22" s="378"/>
      <c r="DC22" s="378"/>
      <c r="DD22" s="378"/>
      <c r="DE22" s="378"/>
      <c r="DF22" s="378"/>
      <c r="DG22" s="378"/>
      <c r="DH22" s="378"/>
      <c r="DI22" s="378"/>
      <c r="DJ22" s="378"/>
      <c r="DK22" s="378"/>
      <c r="DL22" s="378"/>
      <c r="DM22" s="378"/>
      <c r="DN22" s="378"/>
      <c r="DO22" s="378"/>
      <c r="DP22" s="378"/>
      <c r="DQ22" s="378"/>
      <c r="DR22" s="378"/>
      <c r="DS22" s="378"/>
      <c r="DT22" s="378"/>
      <c r="DU22" s="378"/>
      <c r="DV22" s="378"/>
      <c r="DW22" s="378"/>
      <c r="DX22" s="378"/>
      <c r="DY22" s="378"/>
      <c r="DZ22" s="378"/>
      <c r="EA22" s="378"/>
      <c r="EB22" s="378"/>
      <c r="EC22" s="378"/>
      <c r="ED22" s="378"/>
      <c r="EE22" s="378"/>
      <c r="EF22" s="373"/>
      <c r="EG22" s="373"/>
      <c r="EH22" s="373"/>
      <c r="EI22" s="373"/>
    </row>
    <row r="23" spans="1:139" s="374" customFormat="1" ht="15.75" customHeight="1">
      <c r="A23" s="362"/>
      <c r="B23" s="363"/>
      <c r="C23" s="364"/>
      <c r="D23" s="364"/>
      <c r="E23" s="375"/>
      <c r="F23" s="366"/>
      <c r="G23" s="375" t="s">
        <v>171</v>
      </c>
      <c r="H23" s="527"/>
      <c r="I23" s="376"/>
      <c r="J23" s="378"/>
      <c r="K23" s="378"/>
      <c r="L23" s="378"/>
      <c r="M23" s="217"/>
      <c r="N23" s="217"/>
      <c r="O23" s="217"/>
      <c r="P23" s="378">
        <f>((E22-F22)*200%)/(12*10)</f>
        <v>4011681.4616666664</v>
      </c>
      <c r="Q23" s="217">
        <f t="shared" ref="Q23" si="20">P23</f>
        <v>4011681.4616666664</v>
      </c>
      <c r="R23" s="217">
        <f t="shared" ref="R23" si="21">Q23</f>
        <v>4011681.4616666664</v>
      </c>
      <c r="S23" s="217">
        <f t="shared" ref="S23" si="22">R23</f>
        <v>4011681.4616666664</v>
      </c>
      <c r="T23" s="217">
        <f t="shared" ref="T23" si="23">S23</f>
        <v>4011681.4616666664</v>
      </c>
      <c r="U23" s="217">
        <f t="shared" ref="U23" si="24">T23</f>
        <v>4011681.4616666664</v>
      </c>
      <c r="V23" s="217">
        <f t="shared" ref="V23" si="25">U23</f>
        <v>4011681.4616666664</v>
      </c>
      <c r="W23" s="217">
        <f t="shared" ref="W23" si="26">V23</f>
        <v>4011681.4616666664</v>
      </c>
      <c r="X23" s="217">
        <f t="shared" ref="X23" si="27">W23</f>
        <v>4011681.4616666664</v>
      </c>
      <c r="Y23" s="217">
        <f t="shared" ref="Y23" si="28">X23</f>
        <v>4011681.4616666664</v>
      </c>
      <c r="Z23" s="217">
        <f t="shared" ref="Z23" si="29">Y23</f>
        <v>4011681.4616666664</v>
      </c>
      <c r="AA23" s="217">
        <f t="shared" ref="AA23" si="30">Z23</f>
        <v>4011681.4616666664</v>
      </c>
      <c r="AB23" s="217">
        <f t="shared" ref="AB23" si="31">AA23</f>
        <v>4011681.4616666664</v>
      </c>
      <c r="AC23" s="217">
        <f t="shared" ref="AC23" si="32">AB23</f>
        <v>4011681.4616666664</v>
      </c>
      <c r="AD23" s="217">
        <f t="shared" ref="AD23" si="33">AC23</f>
        <v>4011681.4616666664</v>
      </c>
      <c r="AE23" s="217">
        <f t="shared" ref="AE23" si="34">AD23</f>
        <v>4011681.4616666664</v>
      </c>
      <c r="AF23" s="217">
        <f t="shared" ref="AF23" si="35">AE23</f>
        <v>4011681.4616666664</v>
      </c>
      <c r="AG23" s="217">
        <f t="shared" ref="AG23" si="36">AF23</f>
        <v>4011681.4616666664</v>
      </c>
      <c r="AH23" s="217">
        <f t="shared" ref="AH23" si="37">AG23</f>
        <v>4011681.4616666664</v>
      </c>
      <c r="AI23" s="217">
        <f t="shared" ref="AI23" si="38">AH23</f>
        <v>4011681.4616666664</v>
      </c>
      <c r="AJ23" s="217">
        <f t="shared" ref="AJ23" si="39">AI23</f>
        <v>4011681.4616666664</v>
      </c>
      <c r="AK23" s="217">
        <f t="shared" ref="AK23" si="40">AJ23</f>
        <v>4011681.4616666664</v>
      </c>
      <c r="AL23" s="217">
        <f t="shared" ref="AL23" si="41">AK23</f>
        <v>4011681.4616666664</v>
      </c>
      <c r="AM23" s="217">
        <f t="shared" ref="AM23" si="42">AL23</f>
        <v>4011681.4616666664</v>
      </c>
      <c r="AN23" s="217">
        <f t="shared" ref="AN23" si="43">AM23</f>
        <v>4011681.4616666664</v>
      </c>
      <c r="AO23" s="217">
        <f t="shared" ref="AO23" si="44">AN23</f>
        <v>4011681.4616666664</v>
      </c>
      <c r="AP23" s="217">
        <f t="shared" ref="AP23" si="45">AO23</f>
        <v>4011681.4616666664</v>
      </c>
      <c r="AQ23" s="217">
        <f t="shared" ref="AQ23" si="46">AP23</f>
        <v>4011681.4616666664</v>
      </c>
      <c r="AR23" s="217">
        <f t="shared" ref="AR23" si="47">AQ23</f>
        <v>4011681.4616666664</v>
      </c>
      <c r="AS23" s="217">
        <f t="shared" ref="AS23" si="48">AR23</f>
        <v>4011681.4616666664</v>
      </c>
      <c r="AT23" s="217">
        <f t="shared" ref="AT23" si="49">AS23</f>
        <v>4011681.4616666664</v>
      </c>
      <c r="AU23" s="217">
        <f t="shared" ref="AU23" si="50">AT23</f>
        <v>4011681.4616666664</v>
      </c>
      <c r="AV23" s="217">
        <f t="shared" ref="AV23" si="51">AU23</f>
        <v>4011681.4616666664</v>
      </c>
      <c r="AW23" s="217">
        <f t="shared" ref="AW23" si="52">AV23</f>
        <v>4011681.4616666664</v>
      </c>
      <c r="AX23" s="217">
        <f t="shared" ref="AX23" si="53">AW23</f>
        <v>4011681.4616666664</v>
      </c>
      <c r="AY23" s="217">
        <f t="shared" ref="AY23" si="54">AX23</f>
        <v>4011681.4616666664</v>
      </c>
      <c r="AZ23" s="217">
        <f t="shared" ref="AZ23" si="55">AY23</f>
        <v>4011681.4616666664</v>
      </c>
      <c r="BA23" s="217">
        <f t="shared" ref="BA23" si="56">AZ23</f>
        <v>4011681.4616666664</v>
      </c>
      <c r="BB23" s="217">
        <f t="shared" ref="BB23" si="57">BA23</f>
        <v>4011681.4616666664</v>
      </c>
      <c r="BC23" s="217">
        <f t="shared" ref="BC23" si="58">BB23</f>
        <v>4011681.4616666664</v>
      </c>
      <c r="BD23" s="217">
        <f t="shared" ref="BD23" si="59">BC23</f>
        <v>4011681.4616666664</v>
      </c>
      <c r="BE23" s="217">
        <f t="shared" ref="BE23" si="60">BD23</f>
        <v>4011681.4616666664</v>
      </c>
      <c r="BF23" s="217">
        <f t="shared" ref="BF23" si="61">BE23</f>
        <v>4011681.4616666664</v>
      </c>
      <c r="BG23" s="217">
        <f t="shared" ref="BG23" si="62">BF23</f>
        <v>4011681.4616666664</v>
      </c>
      <c r="BH23" s="217">
        <f t="shared" ref="BH23" si="63">BG23</f>
        <v>4011681.4616666664</v>
      </c>
      <c r="BI23" s="217">
        <f t="shared" ref="BI23" si="64">BH23</f>
        <v>4011681.4616666664</v>
      </c>
      <c r="BJ23" s="217">
        <f t="shared" ref="BJ23" si="65">BI23</f>
        <v>4011681.4616666664</v>
      </c>
      <c r="BK23" s="217">
        <f t="shared" ref="BK23" si="66">BJ23</f>
        <v>4011681.4616666664</v>
      </c>
      <c r="BL23" s="217">
        <f t="shared" ref="BL23" si="67">BK23</f>
        <v>4011681.4616666664</v>
      </c>
      <c r="BM23" s="217">
        <f t="shared" ref="BM23" si="68">BL23</f>
        <v>4011681.4616666664</v>
      </c>
      <c r="BN23" s="217">
        <f t="shared" ref="BN23" si="69">BM23</f>
        <v>4011681.4616666664</v>
      </c>
      <c r="BO23" s="217">
        <f t="shared" ref="BO23" si="70">BN23</f>
        <v>4011681.4616666664</v>
      </c>
      <c r="BP23" s="217">
        <f t="shared" ref="BP23" si="71">BO23</f>
        <v>4011681.4616666664</v>
      </c>
      <c r="BQ23" s="217">
        <f t="shared" ref="BQ23" si="72">BP23</f>
        <v>4011681.4616666664</v>
      </c>
      <c r="BR23" s="217">
        <f t="shared" ref="BR23" si="73">BQ23</f>
        <v>4011681.4616666664</v>
      </c>
      <c r="BS23" s="217">
        <f t="shared" ref="BS23" si="74">BR23</f>
        <v>4011681.4616666664</v>
      </c>
      <c r="BT23" s="217">
        <f t="shared" ref="BT23" si="75">BS23</f>
        <v>4011681.4616666664</v>
      </c>
      <c r="BU23" s="217">
        <f t="shared" ref="BU23" si="76">BT23</f>
        <v>4011681.4616666664</v>
      </c>
      <c r="BV23" s="217">
        <f t="shared" ref="BV23" si="77">BU23</f>
        <v>4011681.4616666664</v>
      </c>
      <c r="BW23" s="217">
        <f t="shared" ref="BW23" si="78">BV23</f>
        <v>4011681.4616666664</v>
      </c>
      <c r="BX23" s="217">
        <f t="shared" ref="BX23" si="79">BW23</f>
        <v>4011681.4616666664</v>
      </c>
      <c r="BY23" s="217">
        <f t="shared" ref="BY23" si="80">BX23</f>
        <v>4011681.4616666664</v>
      </c>
      <c r="BZ23" s="217">
        <f t="shared" ref="BZ23" si="81">BY23</f>
        <v>4011681.4616666664</v>
      </c>
      <c r="CA23" s="217">
        <f t="shared" ref="CA23" si="82">BZ23</f>
        <v>4011681.4616666664</v>
      </c>
      <c r="CB23" s="217">
        <f t="shared" ref="CB23" si="83">CA23</f>
        <v>4011681.4616666664</v>
      </c>
      <c r="CC23" s="217">
        <f t="shared" ref="CC23" si="84">CB23</f>
        <v>4011681.4616666664</v>
      </c>
      <c r="CD23" s="217">
        <f t="shared" ref="CD23" si="85">CC23</f>
        <v>4011681.4616666664</v>
      </c>
      <c r="CE23" s="217">
        <f t="shared" ref="CE23" si="86">CD23</f>
        <v>4011681.4616666664</v>
      </c>
      <c r="CF23" s="217">
        <f t="shared" ref="CF23" si="87">CE23</f>
        <v>4011681.4616666664</v>
      </c>
      <c r="CG23" s="217">
        <f t="shared" ref="CG23" si="88">CF23</f>
        <v>4011681.4616666664</v>
      </c>
      <c r="CH23" s="217">
        <f t="shared" ref="CH23" si="89">CG23</f>
        <v>4011681.4616666664</v>
      </c>
      <c r="CI23" s="217">
        <f t="shared" ref="CI23" si="90">CH23</f>
        <v>4011681.4616666664</v>
      </c>
      <c r="CJ23" s="217">
        <f t="shared" ref="CJ23" si="91">CI23</f>
        <v>4011681.4616666664</v>
      </c>
      <c r="CK23" s="217">
        <f t="shared" ref="CK23" si="92">CJ23</f>
        <v>4011681.4616666664</v>
      </c>
      <c r="CL23" s="217">
        <f t="shared" ref="CL23" si="93">CK23</f>
        <v>4011681.4616666664</v>
      </c>
      <c r="CM23" s="217">
        <f t="shared" ref="CM23" si="94">CL23</f>
        <v>4011681.4616666664</v>
      </c>
      <c r="CN23" s="217">
        <f t="shared" ref="CN23" si="95">CM23</f>
        <v>4011681.4616666664</v>
      </c>
      <c r="CO23" s="217">
        <f t="shared" ref="CO23" si="96">CN23</f>
        <v>4011681.4616666664</v>
      </c>
      <c r="CP23" s="217">
        <f t="shared" ref="CP23" si="97">CO23</f>
        <v>4011681.4616666664</v>
      </c>
      <c r="CQ23" s="217">
        <f t="shared" ref="CQ23" si="98">CP23</f>
        <v>4011681.4616666664</v>
      </c>
      <c r="CR23" s="217">
        <f t="shared" ref="CR23" si="99">CQ23</f>
        <v>4011681.4616666664</v>
      </c>
      <c r="CS23" s="217">
        <f t="shared" ref="CS23" si="100">CR23</f>
        <v>4011681.4616666664</v>
      </c>
      <c r="CT23" s="217">
        <f t="shared" ref="CT23" si="101">CS23</f>
        <v>4011681.4616666664</v>
      </c>
      <c r="CU23" s="217">
        <f t="shared" ref="CU23" si="102">CT23</f>
        <v>4011681.4616666664</v>
      </c>
      <c r="CV23" s="217">
        <f t="shared" ref="CV23" si="103">CU23</f>
        <v>4011681.4616666664</v>
      </c>
      <c r="CW23" s="217">
        <f t="shared" ref="CW23" si="104">CV23</f>
        <v>4011681.4616666664</v>
      </c>
      <c r="CX23" s="217">
        <f t="shared" ref="CX23" si="105">CW23</f>
        <v>4011681.4616666664</v>
      </c>
      <c r="CY23" s="217">
        <f t="shared" ref="CY23" si="106">CX23</f>
        <v>4011681.4616666664</v>
      </c>
      <c r="CZ23" s="217">
        <f t="shared" ref="CZ23" si="107">CY23</f>
        <v>4011681.4616666664</v>
      </c>
      <c r="DA23" s="217">
        <f t="shared" ref="DA23" si="108">CZ23</f>
        <v>4011681.4616666664</v>
      </c>
      <c r="DB23" s="217">
        <f t="shared" ref="DB23" si="109">DA23</f>
        <v>4011681.4616666664</v>
      </c>
      <c r="DC23" s="217">
        <f t="shared" ref="DC23" si="110">DB23</f>
        <v>4011681.4616666664</v>
      </c>
      <c r="DD23" s="217">
        <f t="shared" ref="DD23" si="111">DC23</f>
        <v>4011681.4616666664</v>
      </c>
      <c r="DE23" s="217">
        <f t="shared" ref="DE23" si="112">DD23</f>
        <v>4011681.4616666664</v>
      </c>
      <c r="DF23" s="217">
        <f t="shared" ref="DF23" si="113">DE23</f>
        <v>4011681.4616666664</v>
      </c>
      <c r="DG23" s="217">
        <f t="shared" ref="DG23" si="114">DF23</f>
        <v>4011681.4616666664</v>
      </c>
      <c r="DH23" s="217">
        <f t="shared" ref="DH23" si="115">DG23</f>
        <v>4011681.4616666664</v>
      </c>
      <c r="DI23" s="217">
        <f t="shared" ref="DI23" si="116">DH23</f>
        <v>4011681.4616666664</v>
      </c>
      <c r="DJ23" s="217">
        <f t="shared" ref="DJ23" si="117">DI23</f>
        <v>4011681.4616666664</v>
      </c>
      <c r="DK23" s="217">
        <f t="shared" ref="DK23" si="118">DJ23</f>
        <v>4011681.4616666664</v>
      </c>
      <c r="DL23" s="217">
        <f t="shared" ref="DL23" si="119">DK23</f>
        <v>4011681.4616666664</v>
      </c>
      <c r="DM23" s="217">
        <f t="shared" ref="DM23" si="120">DL23</f>
        <v>4011681.4616666664</v>
      </c>
      <c r="DN23" s="217">
        <f t="shared" ref="DN23" si="121">DM23</f>
        <v>4011681.4616666664</v>
      </c>
      <c r="DO23" s="217">
        <f t="shared" ref="DO23" si="122">DN23</f>
        <v>4011681.4616666664</v>
      </c>
      <c r="DP23" s="217">
        <f t="shared" ref="DP23" si="123">DO23</f>
        <v>4011681.4616666664</v>
      </c>
      <c r="DQ23" s="217">
        <f t="shared" ref="DQ23" si="124">DP23</f>
        <v>4011681.4616666664</v>
      </c>
      <c r="DR23" s="217">
        <f t="shared" ref="DR23" si="125">DQ23</f>
        <v>4011681.4616666664</v>
      </c>
      <c r="DS23" s="217">
        <f t="shared" ref="DS23" si="126">DR23</f>
        <v>4011681.4616666664</v>
      </c>
      <c r="DT23" s="217">
        <f t="shared" ref="DT23" si="127">DS23</f>
        <v>4011681.4616666664</v>
      </c>
      <c r="DU23" s="217">
        <f t="shared" ref="DU23" si="128">DT23</f>
        <v>4011681.4616666664</v>
      </c>
      <c r="DV23" s="217">
        <f t="shared" ref="DV23" si="129">DU23</f>
        <v>4011681.4616666664</v>
      </c>
      <c r="DW23" s="217">
        <f t="shared" ref="DW23" si="130">DV23</f>
        <v>4011681.4616666664</v>
      </c>
      <c r="DX23" s="217">
        <f t="shared" ref="DX23" si="131">DW23</f>
        <v>4011681.4616666664</v>
      </c>
      <c r="DY23" s="217">
        <f t="shared" ref="DY23" si="132">DX23</f>
        <v>4011681.4616666664</v>
      </c>
      <c r="DZ23" s="217">
        <f t="shared" ref="DZ23" si="133">DY23</f>
        <v>4011681.4616666664</v>
      </c>
      <c r="EA23" s="217">
        <f t="shared" ref="EA23" si="134">DZ23</f>
        <v>4011681.4616666664</v>
      </c>
      <c r="EB23" s="217">
        <f t="shared" ref="EB23" si="135">EA23</f>
        <v>4011681.4616666664</v>
      </c>
      <c r="EC23" s="217">
        <f t="shared" ref="EC23" si="136">EB23</f>
        <v>4011681.4616666664</v>
      </c>
      <c r="ED23" s="217">
        <f t="shared" ref="ED23" si="137">EC23</f>
        <v>4011681.4616666664</v>
      </c>
      <c r="EE23" s="217">
        <f t="shared" ref="EE23" si="138">ED23</f>
        <v>4011681.4616666664</v>
      </c>
      <c r="EF23" s="373"/>
      <c r="EG23" s="373"/>
      <c r="EH23" s="373"/>
      <c r="EI23" s="373"/>
    </row>
    <row r="24" spans="1:139" s="374" customFormat="1" ht="15.75" customHeight="1">
      <c r="A24" s="362">
        <v>7</v>
      </c>
      <c r="B24" s="363" t="s">
        <v>179</v>
      </c>
      <c r="C24" s="364">
        <v>36</v>
      </c>
      <c r="D24" s="364">
        <v>90</v>
      </c>
      <c r="E24" s="365">
        <v>343858411</v>
      </c>
      <c r="F24" s="366">
        <f>E24*30%</f>
        <v>103157523.3</v>
      </c>
      <c r="G24" s="367" t="s">
        <v>184</v>
      </c>
      <c r="H24" s="526">
        <f>SUM(K24:EI25)</f>
        <v>584559298.69999909</v>
      </c>
      <c r="I24" s="368"/>
      <c r="J24" s="368"/>
      <c r="K24" s="378">
        <f>F24/6</f>
        <v>17192920.550000001</v>
      </c>
      <c r="L24" s="378">
        <f t="shared" ref="L24" si="139">K24</f>
        <v>17192920.550000001</v>
      </c>
      <c r="M24" s="378">
        <f t="shared" ref="M24" si="140">L24</f>
        <v>17192920.550000001</v>
      </c>
      <c r="N24" s="378">
        <f t="shared" ref="N24" si="141">M24</f>
        <v>17192920.550000001</v>
      </c>
      <c r="O24" s="378">
        <f t="shared" ref="O24" si="142">N24</f>
        <v>17192920.550000001</v>
      </c>
      <c r="P24" s="378">
        <f t="shared" ref="P24" si="143">O24</f>
        <v>17192920.550000001</v>
      </c>
      <c r="Q24" s="380"/>
      <c r="R24" s="217"/>
      <c r="S24" s="217"/>
      <c r="T24" s="217"/>
      <c r="U24" s="217"/>
      <c r="V24" s="217"/>
      <c r="W24" s="217"/>
      <c r="X24" s="217"/>
      <c r="Y24" s="377"/>
      <c r="Z24" s="377"/>
      <c r="AA24" s="377"/>
      <c r="AB24" s="377"/>
      <c r="AC24" s="217"/>
      <c r="AD24" s="217"/>
      <c r="AE24" s="377"/>
      <c r="AF24" s="217"/>
      <c r="AG24" s="217"/>
      <c r="AH24" s="217"/>
      <c r="AI24" s="217"/>
      <c r="AJ24" s="217"/>
      <c r="AK24" s="217"/>
      <c r="AL24" s="378"/>
      <c r="AM24" s="378"/>
      <c r="AN24" s="378"/>
      <c r="AO24" s="378"/>
      <c r="AP24" s="378"/>
      <c r="AQ24" s="378"/>
      <c r="AR24" s="378"/>
      <c r="AS24" s="378"/>
      <c r="AT24" s="378"/>
      <c r="AU24" s="378"/>
      <c r="AV24" s="378"/>
      <c r="AW24" s="378"/>
      <c r="AX24" s="378"/>
      <c r="AY24" s="378"/>
      <c r="AZ24" s="378"/>
      <c r="BA24" s="378"/>
      <c r="BB24" s="378"/>
      <c r="BC24" s="378"/>
      <c r="BD24" s="378"/>
      <c r="BE24" s="378"/>
      <c r="BF24" s="378"/>
      <c r="BG24" s="378"/>
      <c r="BH24" s="378"/>
      <c r="BI24" s="378"/>
      <c r="BJ24" s="378"/>
      <c r="BK24" s="378"/>
      <c r="BL24" s="378"/>
      <c r="BM24" s="378"/>
      <c r="BN24" s="378"/>
      <c r="BO24" s="378"/>
      <c r="BP24" s="378"/>
      <c r="BQ24" s="378"/>
      <c r="BR24" s="378"/>
      <c r="BS24" s="378"/>
      <c r="BT24" s="378"/>
      <c r="BU24" s="378"/>
      <c r="BV24" s="378"/>
      <c r="BW24" s="378"/>
      <c r="BX24" s="378"/>
      <c r="BY24" s="378"/>
      <c r="BZ24" s="378"/>
      <c r="CA24" s="378"/>
      <c r="CB24" s="378"/>
      <c r="CC24" s="378"/>
      <c r="CD24" s="378"/>
      <c r="CE24" s="378"/>
      <c r="CF24" s="378"/>
      <c r="CG24" s="378"/>
      <c r="CH24" s="378"/>
      <c r="CI24" s="378"/>
      <c r="CJ24" s="378"/>
      <c r="CK24" s="378"/>
      <c r="CL24" s="378"/>
      <c r="CM24" s="378"/>
      <c r="CN24" s="378"/>
      <c r="CO24" s="378"/>
      <c r="CP24" s="378"/>
      <c r="CQ24" s="378"/>
      <c r="CR24" s="378"/>
      <c r="CS24" s="378"/>
      <c r="CT24" s="378"/>
      <c r="CU24" s="378"/>
      <c r="CV24" s="378"/>
      <c r="CW24" s="378"/>
      <c r="CX24" s="378"/>
      <c r="CY24" s="378"/>
      <c r="CZ24" s="378"/>
      <c r="DA24" s="378"/>
      <c r="DB24" s="378"/>
      <c r="DC24" s="378"/>
      <c r="DD24" s="378"/>
      <c r="DE24" s="378"/>
      <c r="DF24" s="378"/>
      <c r="DG24" s="378"/>
      <c r="DH24" s="378"/>
      <c r="DI24" s="378"/>
      <c r="DJ24" s="378"/>
      <c r="DK24" s="378"/>
      <c r="DL24" s="378"/>
      <c r="DM24" s="378"/>
      <c r="DN24" s="378"/>
      <c r="DO24" s="378"/>
      <c r="DP24" s="378"/>
      <c r="DQ24" s="378"/>
      <c r="DR24" s="378"/>
      <c r="DS24" s="378"/>
      <c r="DT24" s="378"/>
      <c r="DU24" s="378"/>
      <c r="DV24" s="378"/>
      <c r="DW24" s="378"/>
      <c r="DX24" s="378"/>
      <c r="DY24" s="378"/>
      <c r="DZ24" s="378"/>
      <c r="EA24" s="378"/>
      <c r="EB24" s="378"/>
      <c r="EC24" s="378"/>
      <c r="ED24" s="378"/>
      <c r="EE24" s="378"/>
      <c r="EF24" s="378"/>
      <c r="EG24" s="373"/>
      <c r="EH24" s="373"/>
      <c r="EI24" s="373"/>
    </row>
    <row r="25" spans="1:139" s="374" customFormat="1" ht="15.75" customHeight="1">
      <c r="A25" s="362"/>
      <c r="B25" s="363"/>
      <c r="C25" s="364"/>
      <c r="D25" s="364"/>
      <c r="E25" s="375"/>
      <c r="F25" s="366"/>
      <c r="G25" s="375" t="s">
        <v>171</v>
      </c>
      <c r="H25" s="527"/>
      <c r="I25" s="376"/>
      <c r="J25" s="376"/>
      <c r="K25" s="378"/>
      <c r="L25" s="378"/>
      <c r="M25" s="378"/>
      <c r="N25" s="217"/>
      <c r="O25" s="217"/>
      <c r="P25" s="217"/>
      <c r="Q25" s="378">
        <f>((E24-F24)*200%)/(12*10)</f>
        <v>4011681.4616666664</v>
      </c>
      <c r="R25" s="217">
        <f t="shared" ref="R25" si="144">Q25</f>
        <v>4011681.4616666664</v>
      </c>
      <c r="S25" s="217">
        <f t="shared" ref="S25" si="145">R25</f>
        <v>4011681.4616666664</v>
      </c>
      <c r="T25" s="217">
        <f t="shared" ref="T25" si="146">S25</f>
        <v>4011681.4616666664</v>
      </c>
      <c r="U25" s="217">
        <f t="shared" ref="U25" si="147">T25</f>
        <v>4011681.4616666664</v>
      </c>
      <c r="V25" s="217">
        <f t="shared" ref="V25" si="148">U25</f>
        <v>4011681.4616666664</v>
      </c>
      <c r="W25" s="217">
        <f t="shared" ref="W25" si="149">V25</f>
        <v>4011681.4616666664</v>
      </c>
      <c r="X25" s="217">
        <f t="shared" ref="X25" si="150">W25</f>
        <v>4011681.4616666664</v>
      </c>
      <c r="Y25" s="217">
        <f t="shared" ref="Y25" si="151">X25</f>
        <v>4011681.4616666664</v>
      </c>
      <c r="Z25" s="217">
        <f t="shared" ref="Z25" si="152">Y25</f>
        <v>4011681.4616666664</v>
      </c>
      <c r="AA25" s="217">
        <f t="shared" ref="AA25" si="153">Z25</f>
        <v>4011681.4616666664</v>
      </c>
      <c r="AB25" s="217">
        <f t="shared" ref="AB25" si="154">AA25</f>
        <v>4011681.4616666664</v>
      </c>
      <c r="AC25" s="217">
        <f t="shared" ref="AC25" si="155">AB25</f>
        <v>4011681.4616666664</v>
      </c>
      <c r="AD25" s="217">
        <f t="shared" ref="AD25" si="156">AC25</f>
        <v>4011681.4616666664</v>
      </c>
      <c r="AE25" s="217">
        <f t="shared" ref="AE25" si="157">AD25</f>
        <v>4011681.4616666664</v>
      </c>
      <c r="AF25" s="217">
        <f t="shared" ref="AF25" si="158">AE25</f>
        <v>4011681.4616666664</v>
      </c>
      <c r="AG25" s="217">
        <f t="shared" ref="AG25" si="159">AF25</f>
        <v>4011681.4616666664</v>
      </c>
      <c r="AH25" s="217">
        <f t="shared" ref="AH25" si="160">AG25</f>
        <v>4011681.4616666664</v>
      </c>
      <c r="AI25" s="217">
        <f t="shared" ref="AI25" si="161">AH25</f>
        <v>4011681.4616666664</v>
      </c>
      <c r="AJ25" s="217">
        <f t="shared" ref="AJ25" si="162">AI25</f>
        <v>4011681.4616666664</v>
      </c>
      <c r="AK25" s="217">
        <f t="shared" ref="AK25" si="163">AJ25</f>
        <v>4011681.4616666664</v>
      </c>
      <c r="AL25" s="217">
        <f t="shared" ref="AL25" si="164">AK25</f>
        <v>4011681.4616666664</v>
      </c>
      <c r="AM25" s="217">
        <f t="shared" ref="AM25" si="165">AL25</f>
        <v>4011681.4616666664</v>
      </c>
      <c r="AN25" s="217">
        <f t="shared" ref="AN25" si="166">AM25</f>
        <v>4011681.4616666664</v>
      </c>
      <c r="AO25" s="217">
        <f t="shared" ref="AO25" si="167">AN25</f>
        <v>4011681.4616666664</v>
      </c>
      <c r="AP25" s="217">
        <f t="shared" ref="AP25" si="168">AO25</f>
        <v>4011681.4616666664</v>
      </c>
      <c r="AQ25" s="217">
        <f t="shared" ref="AQ25" si="169">AP25</f>
        <v>4011681.4616666664</v>
      </c>
      <c r="AR25" s="217">
        <f t="shared" ref="AR25" si="170">AQ25</f>
        <v>4011681.4616666664</v>
      </c>
      <c r="AS25" s="217">
        <f t="shared" ref="AS25" si="171">AR25</f>
        <v>4011681.4616666664</v>
      </c>
      <c r="AT25" s="217">
        <f t="shared" ref="AT25" si="172">AS25</f>
        <v>4011681.4616666664</v>
      </c>
      <c r="AU25" s="217">
        <f t="shared" ref="AU25" si="173">AT25</f>
        <v>4011681.4616666664</v>
      </c>
      <c r="AV25" s="217">
        <f t="shared" ref="AV25" si="174">AU25</f>
        <v>4011681.4616666664</v>
      </c>
      <c r="AW25" s="217">
        <f t="shared" ref="AW25" si="175">AV25</f>
        <v>4011681.4616666664</v>
      </c>
      <c r="AX25" s="217">
        <f t="shared" ref="AX25" si="176">AW25</f>
        <v>4011681.4616666664</v>
      </c>
      <c r="AY25" s="217">
        <f t="shared" ref="AY25" si="177">AX25</f>
        <v>4011681.4616666664</v>
      </c>
      <c r="AZ25" s="217">
        <f t="shared" ref="AZ25" si="178">AY25</f>
        <v>4011681.4616666664</v>
      </c>
      <c r="BA25" s="217">
        <f t="shared" ref="BA25" si="179">AZ25</f>
        <v>4011681.4616666664</v>
      </c>
      <c r="BB25" s="217">
        <f t="shared" ref="BB25" si="180">BA25</f>
        <v>4011681.4616666664</v>
      </c>
      <c r="BC25" s="217">
        <f t="shared" ref="BC25" si="181">BB25</f>
        <v>4011681.4616666664</v>
      </c>
      <c r="BD25" s="217">
        <f t="shared" ref="BD25" si="182">BC25</f>
        <v>4011681.4616666664</v>
      </c>
      <c r="BE25" s="217">
        <f t="shared" ref="BE25" si="183">BD25</f>
        <v>4011681.4616666664</v>
      </c>
      <c r="BF25" s="217">
        <f t="shared" ref="BF25" si="184">BE25</f>
        <v>4011681.4616666664</v>
      </c>
      <c r="BG25" s="217">
        <f t="shared" ref="BG25" si="185">BF25</f>
        <v>4011681.4616666664</v>
      </c>
      <c r="BH25" s="217">
        <f t="shared" ref="BH25" si="186">BG25</f>
        <v>4011681.4616666664</v>
      </c>
      <c r="BI25" s="217">
        <f t="shared" ref="BI25" si="187">BH25</f>
        <v>4011681.4616666664</v>
      </c>
      <c r="BJ25" s="217">
        <f t="shared" ref="BJ25" si="188">BI25</f>
        <v>4011681.4616666664</v>
      </c>
      <c r="BK25" s="217">
        <f t="shared" ref="BK25" si="189">BJ25</f>
        <v>4011681.4616666664</v>
      </c>
      <c r="BL25" s="217">
        <f t="shared" ref="BL25" si="190">BK25</f>
        <v>4011681.4616666664</v>
      </c>
      <c r="BM25" s="217">
        <f t="shared" ref="BM25" si="191">BL25</f>
        <v>4011681.4616666664</v>
      </c>
      <c r="BN25" s="217">
        <f t="shared" ref="BN25" si="192">BM25</f>
        <v>4011681.4616666664</v>
      </c>
      <c r="BO25" s="217">
        <f t="shared" ref="BO25" si="193">BN25</f>
        <v>4011681.4616666664</v>
      </c>
      <c r="BP25" s="217">
        <f t="shared" ref="BP25" si="194">BO25</f>
        <v>4011681.4616666664</v>
      </c>
      <c r="BQ25" s="217">
        <f t="shared" ref="BQ25" si="195">BP25</f>
        <v>4011681.4616666664</v>
      </c>
      <c r="BR25" s="217">
        <f t="shared" ref="BR25" si="196">BQ25</f>
        <v>4011681.4616666664</v>
      </c>
      <c r="BS25" s="217">
        <f t="shared" ref="BS25" si="197">BR25</f>
        <v>4011681.4616666664</v>
      </c>
      <c r="BT25" s="217">
        <f t="shared" ref="BT25" si="198">BS25</f>
        <v>4011681.4616666664</v>
      </c>
      <c r="BU25" s="217">
        <f t="shared" ref="BU25" si="199">BT25</f>
        <v>4011681.4616666664</v>
      </c>
      <c r="BV25" s="217">
        <f t="shared" ref="BV25" si="200">BU25</f>
        <v>4011681.4616666664</v>
      </c>
      <c r="BW25" s="217">
        <f t="shared" ref="BW25" si="201">BV25</f>
        <v>4011681.4616666664</v>
      </c>
      <c r="BX25" s="217">
        <f t="shared" ref="BX25" si="202">BW25</f>
        <v>4011681.4616666664</v>
      </c>
      <c r="BY25" s="217">
        <f t="shared" ref="BY25" si="203">BX25</f>
        <v>4011681.4616666664</v>
      </c>
      <c r="BZ25" s="217">
        <f t="shared" ref="BZ25" si="204">BY25</f>
        <v>4011681.4616666664</v>
      </c>
      <c r="CA25" s="217">
        <f t="shared" ref="CA25" si="205">BZ25</f>
        <v>4011681.4616666664</v>
      </c>
      <c r="CB25" s="217">
        <f t="shared" ref="CB25" si="206">CA25</f>
        <v>4011681.4616666664</v>
      </c>
      <c r="CC25" s="217">
        <f t="shared" ref="CC25" si="207">CB25</f>
        <v>4011681.4616666664</v>
      </c>
      <c r="CD25" s="217">
        <f t="shared" ref="CD25" si="208">CC25</f>
        <v>4011681.4616666664</v>
      </c>
      <c r="CE25" s="217">
        <f t="shared" ref="CE25" si="209">CD25</f>
        <v>4011681.4616666664</v>
      </c>
      <c r="CF25" s="217">
        <f t="shared" ref="CF25" si="210">CE25</f>
        <v>4011681.4616666664</v>
      </c>
      <c r="CG25" s="217">
        <f t="shared" ref="CG25" si="211">CF25</f>
        <v>4011681.4616666664</v>
      </c>
      <c r="CH25" s="217">
        <f t="shared" ref="CH25" si="212">CG25</f>
        <v>4011681.4616666664</v>
      </c>
      <c r="CI25" s="217">
        <f t="shared" ref="CI25" si="213">CH25</f>
        <v>4011681.4616666664</v>
      </c>
      <c r="CJ25" s="217">
        <f t="shared" ref="CJ25" si="214">CI25</f>
        <v>4011681.4616666664</v>
      </c>
      <c r="CK25" s="217">
        <f t="shared" ref="CK25" si="215">CJ25</f>
        <v>4011681.4616666664</v>
      </c>
      <c r="CL25" s="217">
        <f t="shared" ref="CL25" si="216">CK25</f>
        <v>4011681.4616666664</v>
      </c>
      <c r="CM25" s="217">
        <f t="shared" ref="CM25" si="217">CL25</f>
        <v>4011681.4616666664</v>
      </c>
      <c r="CN25" s="217">
        <f t="shared" ref="CN25" si="218">CM25</f>
        <v>4011681.4616666664</v>
      </c>
      <c r="CO25" s="217">
        <f t="shared" ref="CO25" si="219">CN25</f>
        <v>4011681.4616666664</v>
      </c>
      <c r="CP25" s="217">
        <f t="shared" ref="CP25" si="220">CO25</f>
        <v>4011681.4616666664</v>
      </c>
      <c r="CQ25" s="217">
        <f t="shared" ref="CQ25" si="221">CP25</f>
        <v>4011681.4616666664</v>
      </c>
      <c r="CR25" s="217">
        <f t="shared" ref="CR25" si="222">CQ25</f>
        <v>4011681.4616666664</v>
      </c>
      <c r="CS25" s="217">
        <f t="shared" ref="CS25" si="223">CR25</f>
        <v>4011681.4616666664</v>
      </c>
      <c r="CT25" s="217">
        <f t="shared" ref="CT25" si="224">CS25</f>
        <v>4011681.4616666664</v>
      </c>
      <c r="CU25" s="217">
        <f t="shared" ref="CU25" si="225">CT25</f>
        <v>4011681.4616666664</v>
      </c>
      <c r="CV25" s="217">
        <f t="shared" ref="CV25" si="226">CU25</f>
        <v>4011681.4616666664</v>
      </c>
      <c r="CW25" s="217">
        <f t="shared" ref="CW25" si="227">CV25</f>
        <v>4011681.4616666664</v>
      </c>
      <c r="CX25" s="217">
        <f t="shared" ref="CX25" si="228">CW25</f>
        <v>4011681.4616666664</v>
      </c>
      <c r="CY25" s="217">
        <f t="shared" ref="CY25" si="229">CX25</f>
        <v>4011681.4616666664</v>
      </c>
      <c r="CZ25" s="217">
        <f t="shared" ref="CZ25" si="230">CY25</f>
        <v>4011681.4616666664</v>
      </c>
      <c r="DA25" s="217">
        <f t="shared" ref="DA25" si="231">CZ25</f>
        <v>4011681.4616666664</v>
      </c>
      <c r="DB25" s="217">
        <f t="shared" ref="DB25" si="232">DA25</f>
        <v>4011681.4616666664</v>
      </c>
      <c r="DC25" s="217">
        <f t="shared" ref="DC25" si="233">DB25</f>
        <v>4011681.4616666664</v>
      </c>
      <c r="DD25" s="217">
        <f t="shared" ref="DD25" si="234">DC25</f>
        <v>4011681.4616666664</v>
      </c>
      <c r="DE25" s="217">
        <f t="shared" ref="DE25" si="235">DD25</f>
        <v>4011681.4616666664</v>
      </c>
      <c r="DF25" s="217">
        <f t="shared" ref="DF25" si="236">DE25</f>
        <v>4011681.4616666664</v>
      </c>
      <c r="DG25" s="217">
        <f t="shared" ref="DG25" si="237">DF25</f>
        <v>4011681.4616666664</v>
      </c>
      <c r="DH25" s="217">
        <f t="shared" ref="DH25" si="238">DG25</f>
        <v>4011681.4616666664</v>
      </c>
      <c r="DI25" s="217">
        <f t="shared" ref="DI25" si="239">DH25</f>
        <v>4011681.4616666664</v>
      </c>
      <c r="DJ25" s="217">
        <f t="shared" ref="DJ25" si="240">DI25</f>
        <v>4011681.4616666664</v>
      </c>
      <c r="DK25" s="217">
        <f t="shared" ref="DK25" si="241">DJ25</f>
        <v>4011681.4616666664</v>
      </c>
      <c r="DL25" s="217">
        <f t="shared" ref="DL25" si="242">DK25</f>
        <v>4011681.4616666664</v>
      </c>
      <c r="DM25" s="217">
        <f t="shared" ref="DM25" si="243">DL25</f>
        <v>4011681.4616666664</v>
      </c>
      <c r="DN25" s="217">
        <f t="shared" ref="DN25" si="244">DM25</f>
        <v>4011681.4616666664</v>
      </c>
      <c r="DO25" s="217">
        <f t="shared" ref="DO25" si="245">DN25</f>
        <v>4011681.4616666664</v>
      </c>
      <c r="DP25" s="217">
        <f t="shared" ref="DP25" si="246">DO25</f>
        <v>4011681.4616666664</v>
      </c>
      <c r="DQ25" s="217">
        <f t="shared" ref="DQ25" si="247">DP25</f>
        <v>4011681.4616666664</v>
      </c>
      <c r="DR25" s="217">
        <f t="shared" ref="DR25" si="248">DQ25</f>
        <v>4011681.4616666664</v>
      </c>
      <c r="DS25" s="217">
        <f t="shared" ref="DS25" si="249">DR25</f>
        <v>4011681.4616666664</v>
      </c>
      <c r="DT25" s="217">
        <f t="shared" ref="DT25" si="250">DS25</f>
        <v>4011681.4616666664</v>
      </c>
      <c r="DU25" s="217">
        <f t="shared" ref="DU25" si="251">DT25</f>
        <v>4011681.4616666664</v>
      </c>
      <c r="DV25" s="217">
        <f t="shared" ref="DV25" si="252">DU25</f>
        <v>4011681.4616666664</v>
      </c>
      <c r="DW25" s="217">
        <f t="shared" ref="DW25" si="253">DV25</f>
        <v>4011681.4616666664</v>
      </c>
      <c r="DX25" s="217">
        <f t="shared" ref="DX25" si="254">DW25</f>
        <v>4011681.4616666664</v>
      </c>
      <c r="DY25" s="217">
        <f t="shared" ref="DY25" si="255">DX25</f>
        <v>4011681.4616666664</v>
      </c>
      <c r="DZ25" s="217">
        <f t="shared" ref="DZ25" si="256">DY25</f>
        <v>4011681.4616666664</v>
      </c>
      <c r="EA25" s="217">
        <f t="shared" ref="EA25" si="257">DZ25</f>
        <v>4011681.4616666664</v>
      </c>
      <c r="EB25" s="217">
        <f t="shared" ref="EB25" si="258">EA25</f>
        <v>4011681.4616666664</v>
      </c>
      <c r="EC25" s="217">
        <f t="shared" ref="EC25" si="259">EB25</f>
        <v>4011681.4616666664</v>
      </c>
      <c r="ED25" s="217">
        <f t="shared" ref="ED25" si="260">EC25</f>
        <v>4011681.4616666664</v>
      </c>
      <c r="EE25" s="217">
        <f t="shared" ref="EE25" si="261">ED25</f>
        <v>4011681.4616666664</v>
      </c>
      <c r="EF25" s="217">
        <f t="shared" ref="EF25" si="262">EE25</f>
        <v>4011681.4616666664</v>
      </c>
      <c r="EG25" s="373"/>
      <c r="EH25" s="373"/>
      <c r="EI25" s="373"/>
    </row>
    <row r="26" spans="1:139" s="374" customFormat="1" ht="15.75" customHeight="1">
      <c r="A26" s="362">
        <v>8</v>
      </c>
      <c r="B26" s="363" t="s">
        <v>180</v>
      </c>
      <c r="C26" s="364">
        <v>36</v>
      </c>
      <c r="D26" s="364">
        <v>90</v>
      </c>
      <c r="E26" s="365">
        <v>343858411</v>
      </c>
      <c r="F26" s="366">
        <f>E26*30%</f>
        <v>103157523.3</v>
      </c>
      <c r="G26" s="367" t="s">
        <v>184</v>
      </c>
      <c r="H26" s="526">
        <f>SUM(K26:EI27)</f>
        <v>584559298.69999909</v>
      </c>
      <c r="I26" s="368"/>
      <c r="J26" s="368"/>
      <c r="K26" s="378">
        <f>F26/6</f>
        <v>17192920.550000001</v>
      </c>
      <c r="L26" s="378">
        <f t="shared" ref="L26" si="263">K26</f>
        <v>17192920.550000001</v>
      </c>
      <c r="M26" s="378">
        <f t="shared" ref="M26" si="264">L26</f>
        <v>17192920.550000001</v>
      </c>
      <c r="N26" s="378">
        <f t="shared" ref="N26" si="265">M26</f>
        <v>17192920.550000001</v>
      </c>
      <c r="O26" s="378">
        <f t="shared" ref="O26" si="266">N26</f>
        <v>17192920.550000001</v>
      </c>
      <c r="P26" s="378">
        <f t="shared" ref="P26" si="267">O26</f>
        <v>17192920.550000001</v>
      </c>
      <c r="Q26" s="380"/>
      <c r="R26" s="217"/>
      <c r="S26" s="217"/>
      <c r="T26" s="217"/>
      <c r="U26" s="217"/>
      <c r="V26" s="217"/>
      <c r="W26" s="217"/>
      <c r="X26" s="217"/>
      <c r="Y26" s="377"/>
      <c r="Z26" s="377"/>
      <c r="AA26" s="377"/>
      <c r="AB26" s="377"/>
      <c r="AC26" s="217"/>
      <c r="AD26" s="217"/>
      <c r="AE26" s="377"/>
      <c r="AF26" s="217"/>
      <c r="AG26" s="217"/>
      <c r="AH26" s="217"/>
      <c r="AI26" s="217"/>
      <c r="AJ26" s="217"/>
      <c r="AK26" s="217"/>
      <c r="AL26" s="378"/>
      <c r="AM26" s="378"/>
      <c r="AN26" s="378"/>
      <c r="AO26" s="378"/>
      <c r="AP26" s="378"/>
      <c r="AQ26" s="378"/>
      <c r="AR26" s="378"/>
      <c r="AS26" s="378"/>
      <c r="AT26" s="378"/>
      <c r="AU26" s="378"/>
      <c r="AV26" s="378"/>
      <c r="AW26" s="378"/>
      <c r="AX26" s="378"/>
      <c r="AY26" s="378"/>
      <c r="AZ26" s="378"/>
      <c r="BA26" s="378"/>
      <c r="BB26" s="378"/>
      <c r="BC26" s="378"/>
      <c r="BD26" s="378"/>
      <c r="BE26" s="378"/>
      <c r="BF26" s="378"/>
      <c r="BG26" s="378"/>
      <c r="BH26" s="378"/>
      <c r="BI26" s="378"/>
      <c r="BJ26" s="378"/>
      <c r="BK26" s="378"/>
      <c r="BL26" s="378"/>
      <c r="BM26" s="378"/>
      <c r="BN26" s="378"/>
      <c r="BO26" s="378"/>
      <c r="BP26" s="378"/>
      <c r="BQ26" s="378"/>
      <c r="BR26" s="378"/>
      <c r="BS26" s="378"/>
      <c r="BT26" s="378"/>
      <c r="BU26" s="378"/>
      <c r="BV26" s="378"/>
      <c r="BW26" s="378"/>
      <c r="BX26" s="378"/>
      <c r="BY26" s="378"/>
      <c r="BZ26" s="378"/>
      <c r="CA26" s="378"/>
      <c r="CB26" s="378"/>
      <c r="CC26" s="378"/>
      <c r="CD26" s="378"/>
      <c r="CE26" s="378"/>
      <c r="CF26" s="378"/>
      <c r="CG26" s="378"/>
      <c r="CH26" s="378"/>
      <c r="CI26" s="378"/>
      <c r="CJ26" s="378"/>
      <c r="CK26" s="378"/>
      <c r="CL26" s="378"/>
      <c r="CM26" s="378"/>
      <c r="CN26" s="378"/>
      <c r="CO26" s="378"/>
      <c r="CP26" s="378"/>
      <c r="CQ26" s="378"/>
      <c r="CR26" s="378"/>
      <c r="CS26" s="378"/>
      <c r="CT26" s="378"/>
      <c r="CU26" s="378"/>
      <c r="CV26" s="378"/>
      <c r="CW26" s="378"/>
      <c r="CX26" s="378"/>
      <c r="CY26" s="378"/>
      <c r="CZ26" s="378"/>
      <c r="DA26" s="378"/>
      <c r="DB26" s="378"/>
      <c r="DC26" s="378"/>
      <c r="DD26" s="378"/>
      <c r="DE26" s="378"/>
      <c r="DF26" s="378"/>
      <c r="DG26" s="378"/>
      <c r="DH26" s="378"/>
      <c r="DI26" s="378"/>
      <c r="DJ26" s="378"/>
      <c r="DK26" s="378"/>
      <c r="DL26" s="378"/>
      <c r="DM26" s="378"/>
      <c r="DN26" s="378"/>
      <c r="DO26" s="378"/>
      <c r="DP26" s="378"/>
      <c r="DQ26" s="378"/>
      <c r="DR26" s="378"/>
      <c r="DS26" s="378"/>
      <c r="DT26" s="378"/>
      <c r="DU26" s="378"/>
      <c r="DV26" s="378"/>
      <c r="DW26" s="378"/>
      <c r="DX26" s="378"/>
      <c r="DY26" s="378"/>
      <c r="DZ26" s="378"/>
      <c r="EA26" s="378"/>
      <c r="EB26" s="378"/>
      <c r="EC26" s="378"/>
      <c r="ED26" s="378"/>
      <c r="EE26" s="378"/>
      <c r="EF26" s="378"/>
      <c r="EG26" s="373"/>
      <c r="EH26" s="373"/>
      <c r="EI26" s="373"/>
    </row>
    <row r="27" spans="1:139" s="374" customFormat="1" ht="15.75" customHeight="1">
      <c r="A27" s="362"/>
      <c r="B27" s="363"/>
      <c r="C27" s="364"/>
      <c r="D27" s="364"/>
      <c r="E27" s="375"/>
      <c r="F27" s="366"/>
      <c r="G27" s="375" t="s">
        <v>171</v>
      </c>
      <c r="H27" s="527"/>
      <c r="I27" s="376"/>
      <c r="J27" s="376"/>
      <c r="K27" s="378"/>
      <c r="L27" s="378"/>
      <c r="M27" s="378"/>
      <c r="N27" s="217"/>
      <c r="O27" s="217"/>
      <c r="P27" s="217"/>
      <c r="Q27" s="378">
        <f>((E26-F26)*200%)/(12*10)</f>
        <v>4011681.4616666664</v>
      </c>
      <c r="R27" s="217">
        <f t="shared" ref="R27" si="268">Q27</f>
        <v>4011681.4616666664</v>
      </c>
      <c r="S27" s="217">
        <f t="shared" ref="S27" si="269">R27</f>
        <v>4011681.4616666664</v>
      </c>
      <c r="T27" s="217">
        <f t="shared" ref="T27" si="270">S27</f>
        <v>4011681.4616666664</v>
      </c>
      <c r="U27" s="217">
        <f t="shared" ref="U27" si="271">T27</f>
        <v>4011681.4616666664</v>
      </c>
      <c r="V27" s="217">
        <f t="shared" ref="V27" si="272">U27</f>
        <v>4011681.4616666664</v>
      </c>
      <c r="W27" s="217">
        <f t="shared" ref="W27" si="273">V27</f>
        <v>4011681.4616666664</v>
      </c>
      <c r="X27" s="217">
        <f t="shared" ref="X27" si="274">W27</f>
        <v>4011681.4616666664</v>
      </c>
      <c r="Y27" s="217">
        <f t="shared" ref="Y27" si="275">X27</f>
        <v>4011681.4616666664</v>
      </c>
      <c r="Z27" s="217">
        <f t="shared" ref="Z27" si="276">Y27</f>
        <v>4011681.4616666664</v>
      </c>
      <c r="AA27" s="217">
        <f t="shared" ref="AA27" si="277">Z27</f>
        <v>4011681.4616666664</v>
      </c>
      <c r="AB27" s="217">
        <f t="shared" ref="AB27" si="278">AA27</f>
        <v>4011681.4616666664</v>
      </c>
      <c r="AC27" s="217">
        <f t="shared" ref="AC27" si="279">AB27</f>
        <v>4011681.4616666664</v>
      </c>
      <c r="AD27" s="217">
        <f t="shared" ref="AD27" si="280">AC27</f>
        <v>4011681.4616666664</v>
      </c>
      <c r="AE27" s="217">
        <f t="shared" ref="AE27" si="281">AD27</f>
        <v>4011681.4616666664</v>
      </c>
      <c r="AF27" s="217">
        <f t="shared" ref="AF27" si="282">AE27</f>
        <v>4011681.4616666664</v>
      </c>
      <c r="AG27" s="217">
        <f t="shared" ref="AG27" si="283">AF27</f>
        <v>4011681.4616666664</v>
      </c>
      <c r="AH27" s="217">
        <f t="shared" ref="AH27" si="284">AG27</f>
        <v>4011681.4616666664</v>
      </c>
      <c r="AI27" s="217">
        <f t="shared" ref="AI27" si="285">AH27</f>
        <v>4011681.4616666664</v>
      </c>
      <c r="AJ27" s="217">
        <f t="shared" ref="AJ27" si="286">AI27</f>
        <v>4011681.4616666664</v>
      </c>
      <c r="AK27" s="217">
        <f t="shared" ref="AK27" si="287">AJ27</f>
        <v>4011681.4616666664</v>
      </c>
      <c r="AL27" s="217">
        <f t="shared" ref="AL27" si="288">AK27</f>
        <v>4011681.4616666664</v>
      </c>
      <c r="AM27" s="217">
        <f t="shared" ref="AM27" si="289">AL27</f>
        <v>4011681.4616666664</v>
      </c>
      <c r="AN27" s="217">
        <f t="shared" ref="AN27" si="290">AM27</f>
        <v>4011681.4616666664</v>
      </c>
      <c r="AO27" s="217">
        <f t="shared" ref="AO27" si="291">AN27</f>
        <v>4011681.4616666664</v>
      </c>
      <c r="AP27" s="217">
        <f t="shared" ref="AP27" si="292">AO27</f>
        <v>4011681.4616666664</v>
      </c>
      <c r="AQ27" s="217">
        <f t="shared" ref="AQ27" si="293">AP27</f>
        <v>4011681.4616666664</v>
      </c>
      <c r="AR27" s="217">
        <f t="shared" ref="AR27" si="294">AQ27</f>
        <v>4011681.4616666664</v>
      </c>
      <c r="AS27" s="217">
        <f t="shared" ref="AS27" si="295">AR27</f>
        <v>4011681.4616666664</v>
      </c>
      <c r="AT27" s="217">
        <f t="shared" ref="AT27" si="296">AS27</f>
        <v>4011681.4616666664</v>
      </c>
      <c r="AU27" s="217">
        <f t="shared" ref="AU27" si="297">AT27</f>
        <v>4011681.4616666664</v>
      </c>
      <c r="AV27" s="217">
        <f t="shared" ref="AV27" si="298">AU27</f>
        <v>4011681.4616666664</v>
      </c>
      <c r="AW27" s="217">
        <f t="shared" ref="AW27" si="299">AV27</f>
        <v>4011681.4616666664</v>
      </c>
      <c r="AX27" s="217">
        <f t="shared" ref="AX27" si="300">AW27</f>
        <v>4011681.4616666664</v>
      </c>
      <c r="AY27" s="217">
        <f t="shared" ref="AY27" si="301">AX27</f>
        <v>4011681.4616666664</v>
      </c>
      <c r="AZ27" s="217">
        <f t="shared" ref="AZ27" si="302">AY27</f>
        <v>4011681.4616666664</v>
      </c>
      <c r="BA27" s="217">
        <f t="shared" ref="BA27" si="303">AZ27</f>
        <v>4011681.4616666664</v>
      </c>
      <c r="BB27" s="217">
        <f t="shared" ref="BB27" si="304">BA27</f>
        <v>4011681.4616666664</v>
      </c>
      <c r="BC27" s="217">
        <f t="shared" ref="BC27" si="305">BB27</f>
        <v>4011681.4616666664</v>
      </c>
      <c r="BD27" s="217">
        <f t="shared" ref="BD27" si="306">BC27</f>
        <v>4011681.4616666664</v>
      </c>
      <c r="BE27" s="217">
        <f t="shared" ref="BE27" si="307">BD27</f>
        <v>4011681.4616666664</v>
      </c>
      <c r="BF27" s="217">
        <f t="shared" ref="BF27" si="308">BE27</f>
        <v>4011681.4616666664</v>
      </c>
      <c r="BG27" s="217">
        <f t="shared" ref="BG27" si="309">BF27</f>
        <v>4011681.4616666664</v>
      </c>
      <c r="BH27" s="217">
        <f t="shared" ref="BH27" si="310">BG27</f>
        <v>4011681.4616666664</v>
      </c>
      <c r="BI27" s="217">
        <f t="shared" ref="BI27" si="311">BH27</f>
        <v>4011681.4616666664</v>
      </c>
      <c r="BJ27" s="217">
        <f t="shared" ref="BJ27" si="312">BI27</f>
        <v>4011681.4616666664</v>
      </c>
      <c r="BK27" s="217">
        <f t="shared" ref="BK27" si="313">BJ27</f>
        <v>4011681.4616666664</v>
      </c>
      <c r="BL27" s="217">
        <f t="shared" ref="BL27" si="314">BK27</f>
        <v>4011681.4616666664</v>
      </c>
      <c r="BM27" s="217">
        <f t="shared" ref="BM27" si="315">BL27</f>
        <v>4011681.4616666664</v>
      </c>
      <c r="BN27" s="217">
        <f t="shared" ref="BN27" si="316">BM27</f>
        <v>4011681.4616666664</v>
      </c>
      <c r="BO27" s="217">
        <f t="shared" ref="BO27" si="317">BN27</f>
        <v>4011681.4616666664</v>
      </c>
      <c r="BP27" s="217">
        <f t="shared" ref="BP27" si="318">BO27</f>
        <v>4011681.4616666664</v>
      </c>
      <c r="BQ27" s="217">
        <f t="shared" ref="BQ27" si="319">BP27</f>
        <v>4011681.4616666664</v>
      </c>
      <c r="BR27" s="217">
        <f t="shared" ref="BR27" si="320">BQ27</f>
        <v>4011681.4616666664</v>
      </c>
      <c r="BS27" s="217">
        <f t="shared" ref="BS27" si="321">BR27</f>
        <v>4011681.4616666664</v>
      </c>
      <c r="BT27" s="217">
        <f t="shared" ref="BT27" si="322">BS27</f>
        <v>4011681.4616666664</v>
      </c>
      <c r="BU27" s="217">
        <f t="shared" ref="BU27" si="323">BT27</f>
        <v>4011681.4616666664</v>
      </c>
      <c r="BV27" s="217">
        <f t="shared" ref="BV27" si="324">BU27</f>
        <v>4011681.4616666664</v>
      </c>
      <c r="BW27" s="217">
        <f t="shared" ref="BW27" si="325">BV27</f>
        <v>4011681.4616666664</v>
      </c>
      <c r="BX27" s="217">
        <f t="shared" ref="BX27" si="326">BW27</f>
        <v>4011681.4616666664</v>
      </c>
      <c r="BY27" s="217">
        <f t="shared" ref="BY27" si="327">BX27</f>
        <v>4011681.4616666664</v>
      </c>
      <c r="BZ27" s="217">
        <f t="shared" ref="BZ27" si="328">BY27</f>
        <v>4011681.4616666664</v>
      </c>
      <c r="CA27" s="217">
        <f t="shared" ref="CA27" si="329">BZ27</f>
        <v>4011681.4616666664</v>
      </c>
      <c r="CB27" s="217">
        <f t="shared" ref="CB27" si="330">CA27</f>
        <v>4011681.4616666664</v>
      </c>
      <c r="CC27" s="217">
        <f t="shared" ref="CC27" si="331">CB27</f>
        <v>4011681.4616666664</v>
      </c>
      <c r="CD27" s="217">
        <f t="shared" ref="CD27" si="332">CC27</f>
        <v>4011681.4616666664</v>
      </c>
      <c r="CE27" s="217">
        <f t="shared" ref="CE27" si="333">CD27</f>
        <v>4011681.4616666664</v>
      </c>
      <c r="CF27" s="217">
        <f t="shared" ref="CF27" si="334">CE27</f>
        <v>4011681.4616666664</v>
      </c>
      <c r="CG27" s="217">
        <f t="shared" ref="CG27" si="335">CF27</f>
        <v>4011681.4616666664</v>
      </c>
      <c r="CH27" s="217">
        <f t="shared" ref="CH27" si="336">CG27</f>
        <v>4011681.4616666664</v>
      </c>
      <c r="CI27" s="217">
        <f t="shared" ref="CI27" si="337">CH27</f>
        <v>4011681.4616666664</v>
      </c>
      <c r="CJ27" s="217">
        <f t="shared" ref="CJ27" si="338">CI27</f>
        <v>4011681.4616666664</v>
      </c>
      <c r="CK27" s="217">
        <f t="shared" ref="CK27" si="339">CJ27</f>
        <v>4011681.4616666664</v>
      </c>
      <c r="CL27" s="217">
        <f t="shared" ref="CL27" si="340">CK27</f>
        <v>4011681.4616666664</v>
      </c>
      <c r="CM27" s="217">
        <f t="shared" ref="CM27" si="341">CL27</f>
        <v>4011681.4616666664</v>
      </c>
      <c r="CN27" s="217">
        <f t="shared" ref="CN27" si="342">CM27</f>
        <v>4011681.4616666664</v>
      </c>
      <c r="CO27" s="217">
        <f t="shared" ref="CO27" si="343">CN27</f>
        <v>4011681.4616666664</v>
      </c>
      <c r="CP27" s="217">
        <f t="shared" ref="CP27" si="344">CO27</f>
        <v>4011681.4616666664</v>
      </c>
      <c r="CQ27" s="217">
        <f t="shared" ref="CQ27" si="345">CP27</f>
        <v>4011681.4616666664</v>
      </c>
      <c r="CR27" s="217">
        <f t="shared" ref="CR27" si="346">CQ27</f>
        <v>4011681.4616666664</v>
      </c>
      <c r="CS27" s="217">
        <f t="shared" ref="CS27" si="347">CR27</f>
        <v>4011681.4616666664</v>
      </c>
      <c r="CT27" s="217">
        <f t="shared" ref="CT27" si="348">CS27</f>
        <v>4011681.4616666664</v>
      </c>
      <c r="CU27" s="217">
        <f t="shared" ref="CU27" si="349">CT27</f>
        <v>4011681.4616666664</v>
      </c>
      <c r="CV27" s="217">
        <f t="shared" ref="CV27" si="350">CU27</f>
        <v>4011681.4616666664</v>
      </c>
      <c r="CW27" s="217">
        <f t="shared" ref="CW27" si="351">CV27</f>
        <v>4011681.4616666664</v>
      </c>
      <c r="CX27" s="217">
        <f t="shared" ref="CX27" si="352">CW27</f>
        <v>4011681.4616666664</v>
      </c>
      <c r="CY27" s="217">
        <f t="shared" ref="CY27" si="353">CX27</f>
        <v>4011681.4616666664</v>
      </c>
      <c r="CZ27" s="217">
        <f t="shared" ref="CZ27" si="354">CY27</f>
        <v>4011681.4616666664</v>
      </c>
      <c r="DA27" s="217">
        <f t="shared" ref="DA27" si="355">CZ27</f>
        <v>4011681.4616666664</v>
      </c>
      <c r="DB27" s="217">
        <f t="shared" ref="DB27" si="356">DA27</f>
        <v>4011681.4616666664</v>
      </c>
      <c r="DC27" s="217">
        <f t="shared" ref="DC27" si="357">DB27</f>
        <v>4011681.4616666664</v>
      </c>
      <c r="DD27" s="217">
        <f t="shared" ref="DD27" si="358">DC27</f>
        <v>4011681.4616666664</v>
      </c>
      <c r="DE27" s="217">
        <f t="shared" ref="DE27" si="359">DD27</f>
        <v>4011681.4616666664</v>
      </c>
      <c r="DF27" s="217">
        <f t="shared" ref="DF27" si="360">DE27</f>
        <v>4011681.4616666664</v>
      </c>
      <c r="DG27" s="217">
        <f t="shared" ref="DG27" si="361">DF27</f>
        <v>4011681.4616666664</v>
      </c>
      <c r="DH27" s="217">
        <f t="shared" ref="DH27" si="362">DG27</f>
        <v>4011681.4616666664</v>
      </c>
      <c r="DI27" s="217">
        <f t="shared" ref="DI27" si="363">DH27</f>
        <v>4011681.4616666664</v>
      </c>
      <c r="DJ27" s="217">
        <f t="shared" ref="DJ27" si="364">DI27</f>
        <v>4011681.4616666664</v>
      </c>
      <c r="DK27" s="217">
        <f t="shared" ref="DK27" si="365">DJ27</f>
        <v>4011681.4616666664</v>
      </c>
      <c r="DL27" s="217">
        <f t="shared" ref="DL27" si="366">DK27</f>
        <v>4011681.4616666664</v>
      </c>
      <c r="DM27" s="217">
        <f t="shared" ref="DM27" si="367">DL27</f>
        <v>4011681.4616666664</v>
      </c>
      <c r="DN27" s="217">
        <f t="shared" ref="DN27" si="368">DM27</f>
        <v>4011681.4616666664</v>
      </c>
      <c r="DO27" s="217">
        <f t="shared" ref="DO27" si="369">DN27</f>
        <v>4011681.4616666664</v>
      </c>
      <c r="DP27" s="217">
        <f t="shared" ref="DP27" si="370">DO27</f>
        <v>4011681.4616666664</v>
      </c>
      <c r="DQ27" s="217">
        <f t="shared" ref="DQ27" si="371">DP27</f>
        <v>4011681.4616666664</v>
      </c>
      <c r="DR27" s="217">
        <f t="shared" ref="DR27" si="372">DQ27</f>
        <v>4011681.4616666664</v>
      </c>
      <c r="DS27" s="217">
        <f t="shared" ref="DS27" si="373">DR27</f>
        <v>4011681.4616666664</v>
      </c>
      <c r="DT27" s="217">
        <f t="shared" ref="DT27" si="374">DS27</f>
        <v>4011681.4616666664</v>
      </c>
      <c r="DU27" s="217">
        <f t="shared" ref="DU27" si="375">DT27</f>
        <v>4011681.4616666664</v>
      </c>
      <c r="DV27" s="217">
        <f t="shared" ref="DV27" si="376">DU27</f>
        <v>4011681.4616666664</v>
      </c>
      <c r="DW27" s="217">
        <f t="shared" ref="DW27" si="377">DV27</f>
        <v>4011681.4616666664</v>
      </c>
      <c r="DX27" s="217">
        <f t="shared" ref="DX27" si="378">DW27</f>
        <v>4011681.4616666664</v>
      </c>
      <c r="DY27" s="217">
        <f t="shared" ref="DY27" si="379">DX27</f>
        <v>4011681.4616666664</v>
      </c>
      <c r="DZ27" s="217">
        <f t="shared" ref="DZ27" si="380">DY27</f>
        <v>4011681.4616666664</v>
      </c>
      <c r="EA27" s="217">
        <f t="shared" ref="EA27" si="381">DZ27</f>
        <v>4011681.4616666664</v>
      </c>
      <c r="EB27" s="217">
        <f t="shared" ref="EB27" si="382">EA27</f>
        <v>4011681.4616666664</v>
      </c>
      <c r="EC27" s="217">
        <f t="shared" ref="EC27" si="383">EB27</f>
        <v>4011681.4616666664</v>
      </c>
      <c r="ED27" s="217">
        <f t="shared" ref="ED27" si="384">EC27</f>
        <v>4011681.4616666664</v>
      </c>
      <c r="EE27" s="217">
        <f t="shared" ref="EE27" si="385">ED27</f>
        <v>4011681.4616666664</v>
      </c>
      <c r="EF27" s="217">
        <f t="shared" ref="EF27" si="386">EE27</f>
        <v>4011681.4616666664</v>
      </c>
      <c r="EG27" s="373"/>
      <c r="EH27" s="373"/>
      <c r="EI27" s="373"/>
    </row>
    <row r="28" spans="1:139" s="374" customFormat="1" ht="15.75" customHeight="1">
      <c r="A28" s="362">
        <v>9</v>
      </c>
      <c r="B28" s="363" t="s">
        <v>181</v>
      </c>
      <c r="C28" s="364">
        <v>36</v>
      </c>
      <c r="D28" s="364">
        <v>90</v>
      </c>
      <c r="E28" s="365">
        <v>343858411</v>
      </c>
      <c r="F28" s="366">
        <f>E28*30%</f>
        <v>103157523.3</v>
      </c>
      <c r="G28" s="367" t="s">
        <v>184</v>
      </c>
      <c r="H28" s="526">
        <f>SUM(K28:EI29)</f>
        <v>584559298.69999909</v>
      </c>
      <c r="I28" s="368"/>
      <c r="J28" s="368"/>
      <c r="K28" s="378">
        <f>F28/6</f>
        <v>17192920.550000001</v>
      </c>
      <c r="L28" s="378">
        <f t="shared" ref="L28" si="387">K28</f>
        <v>17192920.550000001</v>
      </c>
      <c r="M28" s="378">
        <f t="shared" ref="M28" si="388">L28</f>
        <v>17192920.550000001</v>
      </c>
      <c r="N28" s="378">
        <f t="shared" ref="N28" si="389">M28</f>
        <v>17192920.550000001</v>
      </c>
      <c r="O28" s="378">
        <f t="shared" ref="O28" si="390">N28</f>
        <v>17192920.550000001</v>
      </c>
      <c r="P28" s="378">
        <f t="shared" ref="P28" si="391">O28</f>
        <v>17192920.550000001</v>
      </c>
      <c r="Q28" s="380"/>
      <c r="R28" s="217"/>
      <c r="S28" s="217"/>
      <c r="T28" s="217"/>
      <c r="U28" s="217"/>
      <c r="V28" s="217"/>
      <c r="W28" s="217"/>
      <c r="X28" s="217"/>
      <c r="Y28" s="377"/>
      <c r="Z28" s="377"/>
      <c r="AA28" s="377"/>
      <c r="AB28" s="377"/>
      <c r="AC28" s="217"/>
      <c r="AD28" s="217"/>
      <c r="AE28" s="377"/>
      <c r="AF28" s="217"/>
      <c r="AG28" s="217"/>
      <c r="AH28" s="217"/>
      <c r="AI28" s="217"/>
      <c r="AJ28" s="217"/>
      <c r="AK28" s="217"/>
      <c r="AL28" s="378"/>
      <c r="AM28" s="378"/>
      <c r="AN28" s="378"/>
      <c r="AO28" s="378"/>
      <c r="AP28" s="378"/>
      <c r="AQ28" s="378"/>
      <c r="AR28" s="378"/>
      <c r="AS28" s="378"/>
      <c r="AT28" s="378"/>
      <c r="AU28" s="378"/>
      <c r="AV28" s="378"/>
      <c r="AW28" s="378"/>
      <c r="AX28" s="378"/>
      <c r="AY28" s="378"/>
      <c r="AZ28" s="378"/>
      <c r="BA28" s="378"/>
      <c r="BB28" s="378"/>
      <c r="BC28" s="378"/>
      <c r="BD28" s="378"/>
      <c r="BE28" s="378"/>
      <c r="BF28" s="378"/>
      <c r="BG28" s="378"/>
      <c r="BH28" s="378"/>
      <c r="BI28" s="378"/>
      <c r="BJ28" s="378"/>
      <c r="BK28" s="378"/>
      <c r="BL28" s="378"/>
      <c r="BM28" s="378"/>
      <c r="BN28" s="378"/>
      <c r="BO28" s="378"/>
      <c r="BP28" s="378"/>
      <c r="BQ28" s="378"/>
      <c r="BR28" s="378"/>
      <c r="BS28" s="378"/>
      <c r="BT28" s="378"/>
      <c r="BU28" s="378"/>
      <c r="BV28" s="378"/>
      <c r="BW28" s="378"/>
      <c r="BX28" s="378"/>
      <c r="BY28" s="378"/>
      <c r="BZ28" s="378"/>
      <c r="CA28" s="378"/>
      <c r="CB28" s="378"/>
      <c r="CC28" s="378"/>
      <c r="CD28" s="378"/>
      <c r="CE28" s="378"/>
      <c r="CF28" s="378"/>
      <c r="CG28" s="378"/>
      <c r="CH28" s="378"/>
      <c r="CI28" s="378"/>
      <c r="CJ28" s="378"/>
      <c r="CK28" s="378"/>
      <c r="CL28" s="378"/>
      <c r="CM28" s="378"/>
      <c r="CN28" s="378"/>
      <c r="CO28" s="378"/>
      <c r="CP28" s="378"/>
      <c r="CQ28" s="378"/>
      <c r="CR28" s="378"/>
      <c r="CS28" s="378"/>
      <c r="CT28" s="378"/>
      <c r="CU28" s="378"/>
      <c r="CV28" s="378"/>
      <c r="CW28" s="378"/>
      <c r="CX28" s="378"/>
      <c r="CY28" s="378"/>
      <c r="CZ28" s="378"/>
      <c r="DA28" s="378"/>
      <c r="DB28" s="378"/>
      <c r="DC28" s="378"/>
      <c r="DD28" s="378"/>
      <c r="DE28" s="378"/>
      <c r="DF28" s="378"/>
      <c r="DG28" s="378"/>
      <c r="DH28" s="378"/>
      <c r="DI28" s="378"/>
      <c r="DJ28" s="378"/>
      <c r="DK28" s="378"/>
      <c r="DL28" s="378"/>
      <c r="DM28" s="378"/>
      <c r="DN28" s="378"/>
      <c r="DO28" s="378"/>
      <c r="DP28" s="378"/>
      <c r="DQ28" s="378"/>
      <c r="DR28" s="378"/>
      <c r="DS28" s="378"/>
      <c r="DT28" s="378"/>
      <c r="DU28" s="378"/>
      <c r="DV28" s="378"/>
      <c r="DW28" s="378"/>
      <c r="DX28" s="378"/>
      <c r="DY28" s="378"/>
      <c r="DZ28" s="378"/>
      <c r="EA28" s="378"/>
      <c r="EB28" s="378"/>
      <c r="EC28" s="378"/>
      <c r="ED28" s="378"/>
      <c r="EE28" s="378"/>
      <c r="EF28" s="378"/>
      <c r="EG28" s="373"/>
      <c r="EH28" s="373"/>
      <c r="EI28" s="373"/>
    </row>
    <row r="29" spans="1:139" s="374" customFormat="1" ht="15.75" customHeight="1">
      <c r="A29" s="362"/>
      <c r="B29" s="363"/>
      <c r="C29" s="364"/>
      <c r="D29" s="364"/>
      <c r="E29" s="375"/>
      <c r="F29" s="366"/>
      <c r="G29" s="375" t="s">
        <v>171</v>
      </c>
      <c r="H29" s="527"/>
      <c r="I29" s="376"/>
      <c r="J29" s="376"/>
      <c r="K29" s="378"/>
      <c r="L29" s="378"/>
      <c r="M29" s="378"/>
      <c r="N29" s="217"/>
      <c r="O29" s="217"/>
      <c r="P29" s="217"/>
      <c r="Q29" s="378">
        <f>((E28-F28)*200%)/(12*10)</f>
        <v>4011681.4616666664</v>
      </c>
      <c r="R29" s="217">
        <f t="shared" ref="R29" si="392">Q29</f>
        <v>4011681.4616666664</v>
      </c>
      <c r="S29" s="217">
        <f t="shared" ref="S29" si="393">R29</f>
        <v>4011681.4616666664</v>
      </c>
      <c r="T29" s="217">
        <f t="shared" ref="T29" si="394">S29</f>
        <v>4011681.4616666664</v>
      </c>
      <c r="U29" s="217">
        <f t="shared" ref="U29" si="395">T29</f>
        <v>4011681.4616666664</v>
      </c>
      <c r="V29" s="217">
        <f t="shared" ref="V29" si="396">U29</f>
        <v>4011681.4616666664</v>
      </c>
      <c r="W29" s="217">
        <f t="shared" ref="W29" si="397">V29</f>
        <v>4011681.4616666664</v>
      </c>
      <c r="X29" s="217">
        <f t="shared" ref="X29" si="398">W29</f>
        <v>4011681.4616666664</v>
      </c>
      <c r="Y29" s="217">
        <f t="shared" ref="Y29" si="399">X29</f>
        <v>4011681.4616666664</v>
      </c>
      <c r="Z29" s="217">
        <f t="shared" ref="Z29" si="400">Y29</f>
        <v>4011681.4616666664</v>
      </c>
      <c r="AA29" s="217">
        <f t="shared" ref="AA29" si="401">Z29</f>
        <v>4011681.4616666664</v>
      </c>
      <c r="AB29" s="217">
        <f t="shared" ref="AB29" si="402">AA29</f>
        <v>4011681.4616666664</v>
      </c>
      <c r="AC29" s="217">
        <f t="shared" ref="AC29" si="403">AB29</f>
        <v>4011681.4616666664</v>
      </c>
      <c r="AD29" s="217">
        <f t="shared" ref="AD29" si="404">AC29</f>
        <v>4011681.4616666664</v>
      </c>
      <c r="AE29" s="217">
        <f t="shared" ref="AE29" si="405">AD29</f>
        <v>4011681.4616666664</v>
      </c>
      <c r="AF29" s="217">
        <f t="shared" ref="AF29" si="406">AE29</f>
        <v>4011681.4616666664</v>
      </c>
      <c r="AG29" s="217">
        <f t="shared" ref="AG29" si="407">AF29</f>
        <v>4011681.4616666664</v>
      </c>
      <c r="AH29" s="217">
        <f t="shared" ref="AH29" si="408">AG29</f>
        <v>4011681.4616666664</v>
      </c>
      <c r="AI29" s="217">
        <f t="shared" ref="AI29" si="409">AH29</f>
        <v>4011681.4616666664</v>
      </c>
      <c r="AJ29" s="217">
        <f t="shared" ref="AJ29" si="410">AI29</f>
        <v>4011681.4616666664</v>
      </c>
      <c r="AK29" s="217">
        <f t="shared" ref="AK29" si="411">AJ29</f>
        <v>4011681.4616666664</v>
      </c>
      <c r="AL29" s="217">
        <f t="shared" ref="AL29" si="412">AK29</f>
        <v>4011681.4616666664</v>
      </c>
      <c r="AM29" s="217">
        <f t="shared" ref="AM29" si="413">AL29</f>
        <v>4011681.4616666664</v>
      </c>
      <c r="AN29" s="217">
        <f t="shared" ref="AN29" si="414">AM29</f>
        <v>4011681.4616666664</v>
      </c>
      <c r="AO29" s="217">
        <f t="shared" ref="AO29" si="415">AN29</f>
        <v>4011681.4616666664</v>
      </c>
      <c r="AP29" s="217">
        <f t="shared" ref="AP29" si="416">AO29</f>
        <v>4011681.4616666664</v>
      </c>
      <c r="AQ29" s="217">
        <f t="shared" ref="AQ29" si="417">AP29</f>
        <v>4011681.4616666664</v>
      </c>
      <c r="AR29" s="217">
        <f t="shared" ref="AR29" si="418">AQ29</f>
        <v>4011681.4616666664</v>
      </c>
      <c r="AS29" s="217">
        <f t="shared" ref="AS29" si="419">AR29</f>
        <v>4011681.4616666664</v>
      </c>
      <c r="AT29" s="217">
        <f t="shared" ref="AT29" si="420">AS29</f>
        <v>4011681.4616666664</v>
      </c>
      <c r="AU29" s="217">
        <f t="shared" ref="AU29" si="421">AT29</f>
        <v>4011681.4616666664</v>
      </c>
      <c r="AV29" s="217">
        <f t="shared" ref="AV29" si="422">AU29</f>
        <v>4011681.4616666664</v>
      </c>
      <c r="AW29" s="217">
        <f t="shared" ref="AW29" si="423">AV29</f>
        <v>4011681.4616666664</v>
      </c>
      <c r="AX29" s="217">
        <f t="shared" ref="AX29" si="424">AW29</f>
        <v>4011681.4616666664</v>
      </c>
      <c r="AY29" s="217">
        <f t="shared" ref="AY29" si="425">AX29</f>
        <v>4011681.4616666664</v>
      </c>
      <c r="AZ29" s="217">
        <f t="shared" ref="AZ29" si="426">AY29</f>
        <v>4011681.4616666664</v>
      </c>
      <c r="BA29" s="217">
        <f t="shared" ref="BA29" si="427">AZ29</f>
        <v>4011681.4616666664</v>
      </c>
      <c r="BB29" s="217">
        <f t="shared" ref="BB29" si="428">BA29</f>
        <v>4011681.4616666664</v>
      </c>
      <c r="BC29" s="217">
        <f t="shared" ref="BC29" si="429">BB29</f>
        <v>4011681.4616666664</v>
      </c>
      <c r="BD29" s="217">
        <f t="shared" ref="BD29" si="430">BC29</f>
        <v>4011681.4616666664</v>
      </c>
      <c r="BE29" s="217">
        <f t="shared" ref="BE29" si="431">BD29</f>
        <v>4011681.4616666664</v>
      </c>
      <c r="BF29" s="217">
        <f t="shared" ref="BF29" si="432">BE29</f>
        <v>4011681.4616666664</v>
      </c>
      <c r="BG29" s="217">
        <f t="shared" ref="BG29" si="433">BF29</f>
        <v>4011681.4616666664</v>
      </c>
      <c r="BH29" s="217">
        <f t="shared" ref="BH29" si="434">BG29</f>
        <v>4011681.4616666664</v>
      </c>
      <c r="BI29" s="217">
        <f t="shared" ref="BI29" si="435">BH29</f>
        <v>4011681.4616666664</v>
      </c>
      <c r="BJ29" s="217">
        <f t="shared" ref="BJ29" si="436">BI29</f>
        <v>4011681.4616666664</v>
      </c>
      <c r="BK29" s="217">
        <f t="shared" ref="BK29" si="437">BJ29</f>
        <v>4011681.4616666664</v>
      </c>
      <c r="BL29" s="217">
        <f t="shared" ref="BL29" si="438">BK29</f>
        <v>4011681.4616666664</v>
      </c>
      <c r="BM29" s="217">
        <f t="shared" ref="BM29" si="439">BL29</f>
        <v>4011681.4616666664</v>
      </c>
      <c r="BN29" s="217">
        <f t="shared" ref="BN29" si="440">BM29</f>
        <v>4011681.4616666664</v>
      </c>
      <c r="BO29" s="217">
        <f t="shared" ref="BO29" si="441">BN29</f>
        <v>4011681.4616666664</v>
      </c>
      <c r="BP29" s="217">
        <f t="shared" ref="BP29" si="442">BO29</f>
        <v>4011681.4616666664</v>
      </c>
      <c r="BQ29" s="217">
        <f t="shared" ref="BQ29" si="443">BP29</f>
        <v>4011681.4616666664</v>
      </c>
      <c r="BR29" s="217">
        <f t="shared" ref="BR29" si="444">BQ29</f>
        <v>4011681.4616666664</v>
      </c>
      <c r="BS29" s="217">
        <f t="shared" ref="BS29" si="445">BR29</f>
        <v>4011681.4616666664</v>
      </c>
      <c r="BT29" s="217">
        <f t="shared" ref="BT29" si="446">BS29</f>
        <v>4011681.4616666664</v>
      </c>
      <c r="BU29" s="217">
        <f t="shared" ref="BU29" si="447">BT29</f>
        <v>4011681.4616666664</v>
      </c>
      <c r="BV29" s="217">
        <f t="shared" ref="BV29" si="448">BU29</f>
        <v>4011681.4616666664</v>
      </c>
      <c r="BW29" s="217">
        <f t="shared" ref="BW29" si="449">BV29</f>
        <v>4011681.4616666664</v>
      </c>
      <c r="BX29" s="217">
        <f t="shared" ref="BX29" si="450">BW29</f>
        <v>4011681.4616666664</v>
      </c>
      <c r="BY29" s="217">
        <f t="shared" ref="BY29" si="451">BX29</f>
        <v>4011681.4616666664</v>
      </c>
      <c r="BZ29" s="217">
        <f t="shared" ref="BZ29" si="452">BY29</f>
        <v>4011681.4616666664</v>
      </c>
      <c r="CA29" s="217">
        <f t="shared" ref="CA29" si="453">BZ29</f>
        <v>4011681.4616666664</v>
      </c>
      <c r="CB29" s="217">
        <f t="shared" ref="CB29" si="454">CA29</f>
        <v>4011681.4616666664</v>
      </c>
      <c r="CC29" s="217">
        <f t="shared" ref="CC29" si="455">CB29</f>
        <v>4011681.4616666664</v>
      </c>
      <c r="CD29" s="217">
        <f t="shared" ref="CD29" si="456">CC29</f>
        <v>4011681.4616666664</v>
      </c>
      <c r="CE29" s="217">
        <f t="shared" ref="CE29" si="457">CD29</f>
        <v>4011681.4616666664</v>
      </c>
      <c r="CF29" s="217">
        <f t="shared" ref="CF29" si="458">CE29</f>
        <v>4011681.4616666664</v>
      </c>
      <c r="CG29" s="217">
        <f t="shared" ref="CG29" si="459">CF29</f>
        <v>4011681.4616666664</v>
      </c>
      <c r="CH29" s="217">
        <f t="shared" ref="CH29" si="460">CG29</f>
        <v>4011681.4616666664</v>
      </c>
      <c r="CI29" s="217">
        <f t="shared" ref="CI29" si="461">CH29</f>
        <v>4011681.4616666664</v>
      </c>
      <c r="CJ29" s="217">
        <f t="shared" ref="CJ29" si="462">CI29</f>
        <v>4011681.4616666664</v>
      </c>
      <c r="CK29" s="217">
        <f t="shared" ref="CK29" si="463">CJ29</f>
        <v>4011681.4616666664</v>
      </c>
      <c r="CL29" s="217">
        <f t="shared" ref="CL29" si="464">CK29</f>
        <v>4011681.4616666664</v>
      </c>
      <c r="CM29" s="217">
        <f t="shared" ref="CM29" si="465">CL29</f>
        <v>4011681.4616666664</v>
      </c>
      <c r="CN29" s="217">
        <f t="shared" ref="CN29" si="466">CM29</f>
        <v>4011681.4616666664</v>
      </c>
      <c r="CO29" s="217">
        <f t="shared" ref="CO29" si="467">CN29</f>
        <v>4011681.4616666664</v>
      </c>
      <c r="CP29" s="217">
        <f t="shared" ref="CP29" si="468">CO29</f>
        <v>4011681.4616666664</v>
      </c>
      <c r="CQ29" s="217">
        <f t="shared" ref="CQ29" si="469">CP29</f>
        <v>4011681.4616666664</v>
      </c>
      <c r="CR29" s="217">
        <f t="shared" ref="CR29" si="470">CQ29</f>
        <v>4011681.4616666664</v>
      </c>
      <c r="CS29" s="217">
        <f t="shared" ref="CS29" si="471">CR29</f>
        <v>4011681.4616666664</v>
      </c>
      <c r="CT29" s="217">
        <f t="shared" ref="CT29" si="472">CS29</f>
        <v>4011681.4616666664</v>
      </c>
      <c r="CU29" s="217">
        <f t="shared" ref="CU29" si="473">CT29</f>
        <v>4011681.4616666664</v>
      </c>
      <c r="CV29" s="217">
        <f t="shared" ref="CV29" si="474">CU29</f>
        <v>4011681.4616666664</v>
      </c>
      <c r="CW29" s="217">
        <f t="shared" ref="CW29" si="475">CV29</f>
        <v>4011681.4616666664</v>
      </c>
      <c r="CX29" s="217">
        <f t="shared" ref="CX29" si="476">CW29</f>
        <v>4011681.4616666664</v>
      </c>
      <c r="CY29" s="217">
        <f t="shared" ref="CY29" si="477">CX29</f>
        <v>4011681.4616666664</v>
      </c>
      <c r="CZ29" s="217">
        <f t="shared" ref="CZ29" si="478">CY29</f>
        <v>4011681.4616666664</v>
      </c>
      <c r="DA29" s="217">
        <f t="shared" ref="DA29" si="479">CZ29</f>
        <v>4011681.4616666664</v>
      </c>
      <c r="DB29" s="217">
        <f t="shared" ref="DB29" si="480">DA29</f>
        <v>4011681.4616666664</v>
      </c>
      <c r="DC29" s="217">
        <f t="shared" ref="DC29" si="481">DB29</f>
        <v>4011681.4616666664</v>
      </c>
      <c r="DD29" s="217">
        <f t="shared" ref="DD29" si="482">DC29</f>
        <v>4011681.4616666664</v>
      </c>
      <c r="DE29" s="217">
        <f t="shared" ref="DE29" si="483">DD29</f>
        <v>4011681.4616666664</v>
      </c>
      <c r="DF29" s="217">
        <f t="shared" ref="DF29" si="484">DE29</f>
        <v>4011681.4616666664</v>
      </c>
      <c r="DG29" s="217">
        <f t="shared" ref="DG29" si="485">DF29</f>
        <v>4011681.4616666664</v>
      </c>
      <c r="DH29" s="217">
        <f t="shared" ref="DH29" si="486">DG29</f>
        <v>4011681.4616666664</v>
      </c>
      <c r="DI29" s="217">
        <f t="shared" ref="DI29" si="487">DH29</f>
        <v>4011681.4616666664</v>
      </c>
      <c r="DJ29" s="217">
        <f t="shared" ref="DJ29" si="488">DI29</f>
        <v>4011681.4616666664</v>
      </c>
      <c r="DK29" s="217">
        <f t="shared" ref="DK29" si="489">DJ29</f>
        <v>4011681.4616666664</v>
      </c>
      <c r="DL29" s="217">
        <f t="shared" ref="DL29" si="490">DK29</f>
        <v>4011681.4616666664</v>
      </c>
      <c r="DM29" s="217">
        <f t="shared" ref="DM29" si="491">DL29</f>
        <v>4011681.4616666664</v>
      </c>
      <c r="DN29" s="217">
        <f t="shared" ref="DN29" si="492">DM29</f>
        <v>4011681.4616666664</v>
      </c>
      <c r="DO29" s="217">
        <f t="shared" ref="DO29" si="493">DN29</f>
        <v>4011681.4616666664</v>
      </c>
      <c r="DP29" s="217">
        <f t="shared" ref="DP29" si="494">DO29</f>
        <v>4011681.4616666664</v>
      </c>
      <c r="DQ29" s="217">
        <f t="shared" ref="DQ29" si="495">DP29</f>
        <v>4011681.4616666664</v>
      </c>
      <c r="DR29" s="217">
        <f t="shared" ref="DR29" si="496">DQ29</f>
        <v>4011681.4616666664</v>
      </c>
      <c r="DS29" s="217">
        <f t="shared" ref="DS29" si="497">DR29</f>
        <v>4011681.4616666664</v>
      </c>
      <c r="DT29" s="217">
        <f t="shared" ref="DT29" si="498">DS29</f>
        <v>4011681.4616666664</v>
      </c>
      <c r="DU29" s="217">
        <f t="shared" ref="DU29" si="499">DT29</f>
        <v>4011681.4616666664</v>
      </c>
      <c r="DV29" s="217">
        <f t="shared" ref="DV29" si="500">DU29</f>
        <v>4011681.4616666664</v>
      </c>
      <c r="DW29" s="217">
        <f t="shared" ref="DW29" si="501">DV29</f>
        <v>4011681.4616666664</v>
      </c>
      <c r="DX29" s="217">
        <f t="shared" ref="DX29" si="502">DW29</f>
        <v>4011681.4616666664</v>
      </c>
      <c r="DY29" s="217">
        <f t="shared" ref="DY29" si="503">DX29</f>
        <v>4011681.4616666664</v>
      </c>
      <c r="DZ29" s="217">
        <f t="shared" ref="DZ29" si="504">DY29</f>
        <v>4011681.4616666664</v>
      </c>
      <c r="EA29" s="217">
        <f t="shared" ref="EA29" si="505">DZ29</f>
        <v>4011681.4616666664</v>
      </c>
      <c r="EB29" s="217">
        <f t="shared" ref="EB29" si="506">EA29</f>
        <v>4011681.4616666664</v>
      </c>
      <c r="EC29" s="217">
        <f t="shared" ref="EC29" si="507">EB29</f>
        <v>4011681.4616666664</v>
      </c>
      <c r="ED29" s="217">
        <f t="shared" ref="ED29" si="508">EC29</f>
        <v>4011681.4616666664</v>
      </c>
      <c r="EE29" s="217">
        <f t="shared" ref="EE29" si="509">ED29</f>
        <v>4011681.4616666664</v>
      </c>
      <c r="EF29" s="217">
        <f t="shared" ref="EF29" si="510">EE29</f>
        <v>4011681.4616666664</v>
      </c>
      <c r="EG29" s="373"/>
      <c r="EH29" s="373"/>
      <c r="EI29" s="373"/>
    </row>
    <row r="30" spans="1:139" s="374" customFormat="1" ht="15.75" customHeight="1">
      <c r="A30" s="362">
        <v>10</v>
      </c>
      <c r="B30" s="363" t="s">
        <v>182</v>
      </c>
      <c r="C30" s="364">
        <v>36</v>
      </c>
      <c r="D30" s="364">
        <v>90</v>
      </c>
      <c r="E30" s="365">
        <v>343858411</v>
      </c>
      <c r="F30" s="366">
        <f>E30*30%</f>
        <v>103157523.3</v>
      </c>
      <c r="G30" s="367" t="s">
        <v>184</v>
      </c>
      <c r="H30" s="526">
        <f>SUM(L30:EI31)</f>
        <v>584559298.69999909</v>
      </c>
      <c r="I30" s="368"/>
      <c r="J30" s="368"/>
      <c r="K30" s="368"/>
      <c r="L30" s="378">
        <f>F30/6</f>
        <v>17192920.550000001</v>
      </c>
      <c r="M30" s="378">
        <f t="shared" ref="M30" si="511">L30</f>
        <v>17192920.550000001</v>
      </c>
      <c r="N30" s="378">
        <f t="shared" ref="N30" si="512">M30</f>
        <v>17192920.550000001</v>
      </c>
      <c r="O30" s="378">
        <f t="shared" ref="O30" si="513">N30</f>
        <v>17192920.550000001</v>
      </c>
      <c r="P30" s="378">
        <f t="shared" ref="P30" si="514">O30</f>
        <v>17192920.550000001</v>
      </c>
      <c r="Q30" s="378">
        <f t="shared" ref="Q30" si="515">P30</f>
        <v>17192920.550000001</v>
      </c>
      <c r="R30" s="380"/>
      <c r="S30" s="217"/>
      <c r="T30" s="217"/>
      <c r="U30" s="217"/>
      <c r="V30" s="217"/>
      <c r="W30" s="217"/>
      <c r="X30" s="217"/>
      <c r="Y30" s="217"/>
      <c r="Z30" s="377"/>
      <c r="AA30" s="377"/>
      <c r="AB30" s="377"/>
      <c r="AC30" s="377"/>
      <c r="AD30" s="217"/>
      <c r="AE30" s="217"/>
      <c r="AF30" s="377"/>
      <c r="AG30" s="217"/>
      <c r="AH30" s="217"/>
      <c r="AI30" s="217"/>
      <c r="AJ30" s="217"/>
      <c r="AK30" s="217"/>
      <c r="AL30" s="217"/>
      <c r="AM30" s="378"/>
      <c r="AN30" s="378"/>
      <c r="AO30" s="378"/>
      <c r="AP30" s="378"/>
      <c r="AQ30" s="378"/>
      <c r="AR30" s="378"/>
      <c r="AS30" s="378"/>
      <c r="AT30" s="378"/>
      <c r="AU30" s="378"/>
      <c r="AV30" s="378"/>
      <c r="AW30" s="378"/>
      <c r="AX30" s="378"/>
      <c r="AY30" s="378"/>
      <c r="AZ30" s="378"/>
      <c r="BA30" s="378"/>
      <c r="BB30" s="378"/>
      <c r="BC30" s="378"/>
      <c r="BD30" s="378"/>
      <c r="BE30" s="378"/>
      <c r="BF30" s="378"/>
      <c r="BG30" s="378"/>
      <c r="BH30" s="378"/>
      <c r="BI30" s="378"/>
      <c r="BJ30" s="378"/>
      <c r="BK30" s="378"/>
      <c r="BL30" s="378"/>
      <c r="BM30" s="378"/>
      <c r="BN30" s="378"/>
      <c r="BO30" s="378"/>
      <c r="BP30" s="378"/>
      <c r="BQ30" s="378"/>
      <c r="BR30" s="378"/>
      <c r="BS30" s="378"/>
      <c r="BT30" s="378"/>
      <c r="BU30" s="378"/>
      <c r="BV30" s="378"/>
      <c r="BW30" s="378"/>
      <c r="BX30" s="378"/>
      <c r="BY30" s="378"/>
      <c r="BZ30" s="378"/>
      <c r="CA30" s="378"/>
      <c r="CB30" s="378"/>
      <c r="CC30" s="378"/>
      <c r="CD30" s="378"/>
      <c r="CE30" s="378"/>
      <c r="CF30" s="378"/>
      <c r="CG30" s="378"/>
      <c r="CH30" s="378"/>
      <c r="CI30" s="378"/>
      <c r="CJ30" s="378"/>
      <c r="CK30" s="378"/>
      <c r="CL30" s="378"/>
      <c r="CM30" s="378"/>
      <c r="CN30" s="378"/>
      <c r="CO30" s="378"/>
      <c r="CP30" s="378"/>
      <c r="CQ30" s="378"/>
      <c r="CR30" s="378"/>
      <c r="CS30" s="378"/>
      <c r="CT30" s="378"/>
      <c r="CU30" s="378"/>
      <c r="CV30" s="378"/>
      <c r="CW30" s="378"/>
      <c r="CX30" s="378"/>
      <c r="CY30" s="378"/>
      <c r="CZ30" s="378"/>
      <c r="DA30" s="378"/>
      <c r="DB30" s="378"/>
      <c r="DC30" s="378"/>
      <c r="DD30" s="378"/>
      <c r="DE30" s="378"/>
      <c r="DF30" s="378"/>
      <c r="DG30" s="378"/>
      <c r="DH30" s="378"/>
      <c r="DI30" s="378"/>
      <c r="DJ30" s="378"/>
      <c r="DK30" s="378"/>
      <c r="DL30" s="378"/>
      <c r="DM30" s="378"/>
      <c r="DN30" s="378"/>
      <c r="DO30" s="378"/>
      <c r="DP30" s="378"/>
      <c r="DQ30" s="378"/>
      <c r="DR30" s="378"/>
      <c r="DS30" s="378"/>
      <c r="DT30" s="378"/>
      <c r="DU30" s="378"/>
      <c r="DV30" s="378"/>
      <c r="DW30" s="378"/>
      <c r="DX30" s="378"/>
      <c r="DY30" s="378"/>
      <c r="DZ30" s="378"/>
      <c r="EA30" s="378"/>
      <c r="EB30" s="378"/>
      <c r="EC30" s="378"/>
      <c r="ED30" s="378"/>
      <c r="EE30" s="378"/>
      <c r="EF30" s="378"/>
      <c r="EG30" s="378"/>
      <c r="EH30" s="373"/>
      <c r="EI30" s="373"/>
    </row>
    <row r="31" spans="1:139" s="374" customFormat="1" ht="15.75" customHeight="1">
      <c r="A31" s="362"/>
      <c r="B31" s="363"/>
      <c r="C31" s="364"/>
      <c r="D31" s="364"/>
      <c r="E31" s="375"/>
      <c r="F31" s="366"/>
      <c r="G31" s="375" t="s">
        <v>171</v>
      </c>
      <c r="H31" s="527"/>
      <c r="I31" s="376"/>
      <c r="J31" s="376"/>
      <c r="K31" s="376"/>
      <c r="L31" s="378"/>
      <c r="M31" s="378"/>
      <c r="N31" s="378"/>
      <c r="O31" s="217"/>
      <c r="P31" s="217"/>
      <c r="Q31" s="217"/>
      <c r="R31" s="378">
        <f>((E30-F30)*200%)/(12*10)</f>
        <v>4011681.4616666664</v>
      </c>
      <c r="S31" s="217">
        <f t="shared" ref="S31" si="516">R31</f>
        <v>4011681.4616666664</v>
      </c>
      <c r="T31" s="217">
        <f t="shared" ref="T31" si="517">S31</f>
        <v>4011681.4616666664</v>
      </c>
      <c r="U31" s="217">
        <f t="shared" ref="U31" si="518">T31</f>
        <v>4011681.4616666664</v>
      </c>
      <c r="V31" s="217">
        <f t="shared" ref="V31" si="519">U31</f>
        <v>4011681.4616666664</v>
      </c>
      <c r="W31" s="217">
        <f t="shared" ref="W31" si="520">V31</f>
        <v>4011681.4616666664</v>
      </c>
      <c r="X31" s="217">
        <f t="shared" ref="X31" si="521">W31</f>
        <v>4011681.4616666664</v>
      </c>
      <c r="Y31" s="217">
        <f t="shared" ref="Y31" si="522">X31</f>
        <v>4011681.4616666664</v>
      </c>
      <c r="Z31" s="217">
        <f t="shared" ref="Z31" si="523">Y31</f>
        <v>4011681.4616666664</v>
      </c>
      <c r="AA31" s="217">
        <f t="shared" ref="AA31" si="524">Z31</f>
        <v>4011681.4616666664</v>
      </c>
      <c r="AB31" s="217">
        <f t="shared" ref="AB31" si="525">AA31</f>
        <v>4011681.4616666664</v>
      </c>
      <c r="AC31" s="217">
        <f t="shared" ref="AC31" si="526">AB31</f>
        <v>4011681.4616666664</v>
      </c>
      <c r="AD31" s="217">
        <f t="shared" ref="AD31" si="527">AC31</f>
        <v>4011681.4616666664</v>
      </c>
      <c r="AE31" s="217">
        <f t="shared" ref="AE31" si="528">AD31</f>
        <v>4011681.4616666664</v>
      </c>
      <c r="AF31" s="217">
        <f t="shared" ref="AF31" si="529">AE31</f>
        <v>4011681.4616666664</v>
      </c>
      <c r="AG31" s="217">
        <f t="shared" ref="AG31" si="530">AF31</f>
        <v>4011681.4616666664</v>
      </c>
      <c r="AH31" s="217">
        <f t="shared" ref="AH31" si="531">AG31</f>
        <v>4011681.4616666664</v>
      </c>
      <c r="AI31" s="217">
        <f t="shared" ref="AI31" si="532">AH31</f>
        <v>4011681.4616666664</v>
      </c>
      <c r="AJ31" s="217">
        <f t="shared" ref="AJ31" si="533">AI31</f>
        <v>4011681.4616666664</v>
      </c>
      <c r="AK31" s="217">
        <f t="shared" ref="AK31" si="534">AJ31</f>
        <v>4011681.4616666664</v>
      </c>
      <c r="AL31" s="217">
        <f t="shared" ref="AL31" si="535">AK31</f>
        <v>4011681.4616666664</v>
      </c>
      <c r="AM31" s="217">
        <f t="shared" ref="AM31" si="536">AL31</f>
        <v>4011681.4616666664</v>
      </c>
      <c r="AN31" s="217">
        <f t="shared" ref="AN31" si="537">AM31</f>
        <v>4011681.4616666664</v>
      </c>
      <c r="AO31" s="217">
        <f t="shared" ref="AO31" si="538">AN31</f>
        <v>4011681.4616666664</v>
      </c>
      <c r="AP31" s="217">
        <f t="shared" ref="AP31" si="539">AO31</f>
        <v>4011681.4616666664</v>
      </c>
      <c r="AQ31" s="217">
        <f t="shared" ref="AQ31" si="540">AP31</f>
        <v>4011681.4616666664</v>
      </c>
      <c r="AR31" s="217">
        <f t="shared" ref="AR31" si="541">AQ31</f>
        <v>4011681.4616666664</v>
      </c>
      <c r="AS31" s="217">
        <f t="shared" ref="AS31" si="542">AR31</f>
        <v>4011681.4616666664</v>
      </c>
      <c r="AT31" s="217">
        <f t="shared" ref="AT31" si="543">AS31</f>
        <v>4011681.4616666664</v>
      </c>
      <c r="AU31" s="217">
        <f t="shared" ref="AU31" si="544">AT31</f>
        <v>4011681.4616666664</v>
      </c>
      <c r="AV31" s="217">
        <f t="shared" ref="AV31" si="545">AU31</f>
        <v>4011681.4616666664</v>
      </c>
      <c r="AW31" s="217">
        <f t="shared" ref="AW31" si="546">AV31</f>
        <v>4011681.4616666664</v>
      </c>
      <c r="AX31" s="217">
        <f t="shared" ref="AX31" si="547">AW31</f>
        <v>4011681.4616666664</v>
      </c>
      <c r="AY31" s="217">
        <f t="shared" ref="AY31" si="548">AX31</f>
        <v>4011681.4616666664</v>
      </c>
      <c r="AZ31" s="217">
        <f t="shared" ref="AZ31" si="549">AY31</f>
        <v>4011681.4616666664</v>
      </c>
      <c r="BA31" s="217">
        <f t="shared" ref="BA31" si="550">AZ31</f>
        <v>4011681.4616666664</v>
      </c>
      <c r="BB31" s="217">
        <f t="shared" ref="BB31" si="551">BA31</f>
        <v>4011681.4616666664</v>
      </c>
      <c r="BC31" s="217">
        <f t="shared" ref="BC31" si="552">BB31</f>
        <v>4011681.4616666664</v>
      </c>
      <c r="BD31" s="217">
        <f t="shared" ref="BD31" si="553">BC31</f>
        <v>4011681.4616666664</v>
      </c>
      <c r="BE31" s="217">
        <f t="shared" ref="BE31" si="554">BD31</f>
        <v>4011681.4616666664</v>
      </c>
      <c r="BF31" s="217">
        <f t="shared" ref="BF31" si="555">BE31</f>
        <v>4011681.4616666664</v>
      </c>
      <c r="BG31" s="217">
        <f t="shared" ref="BG31" si="556">BF31</f>
        <v>4011681.4616666664</v>
      </c>
      <c r="BH31" s="217">
        <f t="shared" ref="BH31" si="557">BG31</f>
        <v>4011681.4616666664</v>
      </c>
      <c r="BI31" s="217">
        <f t="shared" ref="BI31" si="558">BH31</f>
        <v>4011681.4616666664</v>
      </c>
      <c r="BJ31" s="217">
        <f t="shared" ref="BJ31" si="559">BI31</f>
        <v>4011681.4616666664</v>
      </c>
      <c r="BK31" s="217">
        <f t="shared" ref="BK31" si="560">BJ31</f>
        <v>4011681.4616666664</v>
      </c>
      <c r="BL31" s="217">
        <f t="shared" ref="BL31" si="561">BK31</f>
        <v>4011681.4616666664</v>
      </c>
      <c r="BM31" s="217">
        <f t="shared" ref="BM31" si="562">BL31</f>
        <v>4011681.4616666664</v>
      </c>
      <c r="BN31" s="217">
        <f t="shared" ref="BN31" si="563">BM31</f>
        <v>4011681.4616666664</v>
      </c>
      <c r="BO31" s="217">
        <f t="shared" ref="BO31" si="564">BN31</f>
        <v>4011681.4616666664</v>
      </c>
      <c r="BP31" s="217">
        <f t="shared" ref="BP31" si="565">BO31</f>
        <v>4011681.4616666664</v>
      </c>
      <c r="BQ31" s="217">
        <f t="shared" ref="BQ31" si="566">BP31</f>
        <v>4011681.4616666664</v>
      </c>
      <c r="BR31" s="217">
        <f t="shared" ref="BR31" si="567">BQ31</f>
        <v>4011681.4616666664</v>
      </c>
      <c r="BS31" s="217">
        <f t="shared" ref="BS31" si="568">BR31</f>
        <v>4011681.4616666664</v>
      </c>
      <c r="BT31" s="217">
        <f t="shared" ref="BT31" si="569">BS31</f>
        <v>4011681.4616666664</v>
      </c>
      <c r="BU31" s="217">
        <f t="shared" ref="BU31" si="570">BT31</f>
        <v>4011681.4616666664</v>
      </c>
      <c r="BV31" s="217">
        <f t="shared" ref="BV31" si="571">BU31</f>
        <v>4011681.4616666664</v>
      </c>
      <c r="BW31" s="217">
        <f t="shared" ref="BW31" si="572">BV31</f>
        <v>4011681.4616666664</v>
      </c>
      <c r="BX31" s="217">
        <f t="shared" ref="BX31" si="573">BW31</f>
        <v>4011681.4616666664</v>
      </c>
      <c r="BY31" s="217">
        <f t="shared" ref="BY31" si="574">BX31</f>
        <v>4011681.4616666664</v>
      </c>
      <c r="BZ31" s="217">
        <f t="shared" ref="BZ31" si="575">BY31</f>
        <v>4011681.4616666664</v>
      </c>
      <c r="CA31" s="217">
        <f t="shared" ref="CA31" si="576">BZ31</f>
        <v>4011681.4616666664</v>
      </c>
      <c r="CB31" s="217">
        <f t="shared" ref="CB31" si="577">CA31</f>
        <v>4011681.4616666664</v>
      </c>
      <c r="CC31" s="217">
        <f t="shared" ref="CC31" si="578">CB31</f>
        <v>4011681.4616666664</v>
      </c>
      <c r="CD31" s="217">
        <f t="shared" ref="CD31" si="579">CC31</f>
        <v>4011681.4616666664</v>
      </c>
      <c r="CE31" s="217">
        <f t="shared" ref="CE31" si="580">CD31</f>
        <v>4011681.4616666664</v>
      </c>
      <c r="CF31" s="217">
        <f t="shared" ref="CF31" si="581">CE31</f>
        <v>4011681.4616666664</v>
      </c>
      <c r="CG31" s="217">
        <f t="shared" ref="CG31" si="582">CF31</f>
        <v>4011681.4616666664</v>
      </c>
      <c r="CH31" s="217">
        <f t="shared" ref="CH31" si="583">CG31</f>
        <v>4011681.4616666664</v>
      </c>
      <c r="CI31" s="217">
        <f t="shared" ref="CI31" si="584">CH31</f>
        <v>4011681.4616666664</v>
      </c>
      <c r="CJ31" s="217">
        <f t="shared" ref="CJ31" si="585">CI31</f>
        <v>4011681.4616666664</v>
      </c>
      <c r="CK31" s="217">
        <f t="shared" ref="CK31" si="586">CJ31</f>
        <v>4011681.4616666664</v>
      </c>
      <c r="CL31" s="217">
        <f t="shared" ref="CL31" si="587">CK31</f>
        <v>4011681.4616666664</v>
      </c>
      <c r="CM31" s="217">
        <f t="shared" ref="CM31" si="588">CL31</f>
        <v>4011681.4616666664</v>
      </c>
      <c r="CN31" s="217">
        <f t="shared" ref="CN31" si="589">CM31</f>
        <v>4011681.4616666664</v>
      </c>
      <c r="CO31" s="217">
        <f t="shared" ref="CO31" si="590">CN31</f>
        <v>4011681.4616666664</v>
      </c>
      <c r="CP31" s="217">
        <f t="shared" ref="CP31" si="591">CO31</f>
        <v>4011681.4616666664</v>
      </c>
      <c r="CQ31" s="217">
        <f t="shared" ref="CQ31" si="592">CP31</f>
        <v>4011681.4616666664</v>
      </c>
      <c r="CR31" s="217">
        <f t="shared" ref="CR31" si="593">CQ31</f>
        <v>4011681.4616666664</v>
      </c>
      <c r="CS31" s="217">
        <f t="shared" ref="CS31" si="594">CR31</f>
        <v>4011681.4616666664</v>
      </c>
      <c r="CT31" s="217">
        <f t="shared" ref="CT31" si="595">CS31</f>
        <v>4011681.4616666664</v>
      </c>
      <c r="CU31" s="217">
        <f t="shared" ref="CU31" si="596">CT31</f>
        <v>4011681.4616666664</v>
      </c>
      <c r="CV31" s="217">
        <f t="shared" ref="CV31" si="597">CU31</f>
        <v>4011681.4616666664</v>
      </c>
      <c r="CW31" s="217">
        <f t="shared" ref="CW31" si="598">CV31</f>
        <v>4011681.4616666664</v>
      </c>
      <c r="CX31" s="217">
        <f t="shared" ref="CX31" si="599">CW31</f>
        <v>4011681.4616666664</v>
      </c>
      <c r="CY31" s="217">
        <f t="shared" ref="CY31" si="600">CX31</f>
        <v>4011681.4616666664</v>
      </c>
      <c r="CZ31" s="217">
        <f t="shared" ref="CZ31" si="601">CY31</f>
        <v>4011681.4616666664</v>
      </c>
      <c r="DA31" s="217">
        <f t="shared" ref="DA31" si="602">CZ31</f>
        <v>4011681.4616666664</v>
      </c>
      <c r="DB31" s="217">
        <f t="shared" ref="DB31" si="603">DA31</f>
        <v>4011681.4616666664</v>
      </c>
      <c r="DC31" s="217">
        <f t="shared" ref="DC31" si="604">DB31</f>
        <v>4011681.4616666664</v>
      </c>
      <c r="DD31" s="217">
        <f t="shared" ref="DD31" si="605">DC31</f>
        <v>4011681.4616666664</v>
      </c>
      <c r="DE31" s="217">
        <f t="shared" ref="DE31" si="606">DD31</f>
        <v>4011681.4616666664</v>
      </c>
      <c r="DF31" s="217">
        <f t="shared" ref="DF31" si="607">DE31</f>
        <v>4011681.4616666664</v>
      </c>
      <c r="DG31" s="217">
        <f t="shared" ref="DG31" si="608">DF31</f>
        <v>4011681.4616666664</v>
      </c>
      <c r="DH31" s="217">
        <f t="shared" ref="DH31" si="609">DG31</f>
        <v>4011681.4616666664</v>
      </c>
      <c r="DI31" s="217">
        <f t="shared" ref="DI31" si="610">DH31</f>
        <v>4011681.4616666664</v>
      </c>
      <c r="DJ31" s="217">
        <f t="shared" ref="DJ31" si="611">DI31</f>
        <v>4011681.4616666664</v>
      </c>
      <c r="DK31" s="217">
        <f t="shared" ref="DK31" si="612">DJ31</f>
        <v>4011681.4616666664</v>
      </c>
      <c r="DL31" s="217">
        <f t="shared" ref="DL31" si="613">DK31</f>
        <v>4011681.4616666664</v>
      </c>
      <c r="DM31" s="217">
        <f t="shared" ref="DM31" si="614">DL31</f>
        <v>4011681.4616666664</v>
      </c>
      <c r="DN31" s="217">
        <f t="shared" ref="DN31" si="615">DM31</f>
        <v>4011681.4616666664</v>
      </c>
      <c r="DO31" s="217">
        <f t="shared" ref="DO31" si="616">DN31</f>
        <v>4011681.4616666664</v>
      </c>
      <c r="DP31" s="217">
        <f t="shared" ref="DP31" si="617">DO31</f>
        <v>4011681.4616666664</v>
      </c>
      <c r="DQ31" s="217">
        <f t="shared" ref="DQ31" si="618">DP31</f>
        <v>4011681.4616666664</v>
      </c>
      <c r="DR31" s="217">
        <f t="shared" ref="DR31" si="619">DQ31</f>
        <v>4011681.4616666664</v>
      </c>
      <c r="DS31" s="217">
        <f t="shared" ref="DS31" si="620">DR31</f>
        <v>4011681.4616666664</v>
      </c>
      <c r="DT31" s="217">
        <f t="shared" ref="DT31" si="621">DS31</f>
        <v>4011681.4616666664</v>
      </c>
      <c r="DU31" s="217">
        <f t="shared" ref="DU31" si="622">DT31</f>
        <v>4011681.4616666664</v>
      </c>
      <c r="DV31" s="217">
        <f t="shared" ref="DV31" si="623">DU31</f>
        <v>4011681.4616666664</v>
      </c>
      <c r="DW31" s="217">
        <f t="shared" ref="DW31" si="624">DV31</f>
        <v>4011681.4616666664</v>
      </c>
      <c r="DX31" s="217">
        <f t="shared" ref="DX31" si="625">DW31</f>
        <v>4011681.4616666664</v>
      </c>
      <c r="DY31" s="217">
        <f t="shared" ref="DY31" si="626">DX31</f>
        <v>4011681.4616666664</v>
      </c>
      <c r="DZ31" s="217">
        <f t="shared" ref="DZ31" si="627">DY31</f>
        <v>4011681.4616666664</v>
      </c>
      <c r="EA31" s="217">
        <f t="shared" ref="EA31" si="628">DZ31</f>
        <v>4011681.4616666664</v>
      </c>
      <c r="EB31" s="217">
        <f t="shared" ref="EB31" si="629">EA31</f>
        <v>4011681.4616666664</v>
      </c>
      <c r="EC31" s="217">
        <f t="shared" ref="EC31" si="630">EB31</f>
        <v>4011681.4616666664</v>
      </c>
      <c r="ED31" s="217">
        <f t="shared" ref="ED31" si="631">EC31</f>
        <v>4011681.4616666664</v>
      </c>
      <c r="EE31" s="217">
        <f t="shared" ref="EE31" si="632">ED31</f>
        <v>4011681.4616666664</v>
      </c>
      <c r="EF31" s="217">
        <f t="shared" ref="EF31" si="633">EE31</f>
        <v>4011681.4616666664</v>
      </c>
      <c r="EG31" s="217">
        <f t="shared" ref="EG31" si="634">EF31</f>
        <v>4011681.4616666664</v>
      </c>
      <c r="EH31" s="373"/>
      <c r="EI31" s="373"/>
    </row>
    <row r="32" spans="1:139" s="374" customFormat="1" ht="15.75" customHeight="1">
      <c r="A32" s="362">
        <v>11</v>
      </c>
      <c r="B32" s="363" t="s">
        <v>183</v>
      </c>
      <c r="C32" s="364">
        <v>36</v>
      </c>
      <c r="D32" s="364">
        <v>90</v>
      </c>
      <c r="E32" s="365">
        <v>343858411</v>
      </c>
      <c r="F32" s="366">
        <f>E32*30%</f>
        <v>103157523.3</v>
      </c>
      <c r="G32" s="367" t="s">
        <v>184</v>
      </c>
      <c r="H32" s="526">
        <f>SUM(L32:EI33)</f>
        <v>584559298.69999909</v>
      </c>
      <c r="I32" s="368"/>
      <c r="J32" s="368"/>
      <c r="K32" s="368"/>
      <c r="L32" s="378">
        <f>F32/6</f>
        <v>17192920.550000001</v>
      </c>
      <c r="M32" s="378">
        <f t="shared" ref="M32" si="635">L32</f>
        <v>17192920.550000001</v>
      </c>
      <c r="N32" s="378">
        <f t="shared" ref="N32" si="636">M32</f>
        <v>17192920.550000001</v>
      </c>
      <c r="O32" s="378">
        <f t="shared" ref="O32" si="637">N32</f>
        <v>17192920.550000001</v>
      </c>
      <c r="P32" s="378">
        <f t="shared" ref="P32" si="638">O32</f>
        <v>17192920.550000001</v>
      </c>
      <c r="Q32" s="378">
        <f t="shared" ref="Q32" si="639">P32</f>
        <v>17192920.550000001</v>
      </c>
      <c r="R32" s="380"/>
      <c r="S32" s="217"/>
      <c r="T32" s="217"/>
      <c r="U32" s="217"/>
      <c r="V32" s="217"/>
      <c r="W32" s="217"/>
      <c r="X32" s="217"/>
      <c r="Y32" s="217"/>
      <c r="Z32" s="377"/>
      <c r="AA32" s="377"/>
      <c r="AB32" s="377"/>
      <c r="AC32" s="377"/>
      <c r="AD32" s="217"/>
      <c r="AE32" s="217"/>
      <c r="AF32" s="377"/>
      <c r="AG32" s="217"/>
      <c r="AH32" s="217"/>
      <c r="AI32" s="217"/>
      <c r="AJ32" s="217"/>
      <c r="AK32" s="217"/>
      <c r="AL32" s="217"/>
      <c r="AM32" s="378"/>
      <c r="AN32" s="378"/>
      <c r="AO32" s="378"/>
      <c r="AP32" s="378"/>
      <c r="AQ32" s="378"/>
      <c r="AR32" s="378"/>
      <c r="AS32" s="378"/>
      <c r="AT32" s="378"/>
      <c r="AU32" s="378"/>
      <c r="AV32" s="378"/>
      <c r="AW32" s="378"/>
      <c r="AX32" s="378"/>
      <c r="AY32" s="378"/>
      <c r="AZ32" s="378"/>
      <c r="BA32" s="378"/>
      <c r="BB32" s="378"/>
      <c r="BC32" s="378"/>
      <c r="BD32" s="378"/>
      <c r="BE32" s="378"/>
      <c r="BF32" s="378"/>
      <c r="BG32" s="378"/>
      <c r="BH32" s="378"/>
      <c r="BI32" s="378"/>
      <c r="BJ32" s="378"/>
      <c r="BK32" s="378"/>
      <c r="BL32" s="378"/>
      <c r="BM32" s="378"/>
      <c r="BN32" s="378"/>
      <c r="BO32" s="378"/>
      <c r="BP32" s="378"/>
      <c r="BQ32" s="378"/>
      <c r="BR32" s="378"/>
      <c r="BS32" s="378"/>
      <c r="BT32" s="378"/>
      <c r="BU32" s="378"/>
      <c r="BV32" s="378"/>
      <c r="BW32" s="378"/>
      <c r="BX32" s="378"/>
      <c r="BY32" s="378"/>
      <c r="BZ32" s="378"/>
      <c r="CA32" s="378"/>
      <c r="CB32" s="378"/>
      <c r="CC32" s="378"/>
      <c r="CD32" s="378"/>
      <c r="CE32" s="378"/>
      <c r="CF32" s="378"/>
      <c r="CG32" s="378"/>
      <c r="CH32" s="378"/>
      <c r="CI32" s="378"/>
      <c r="CJ32" s="378"/>
      <c r="CK32" s="378"/>
      <c r="CL32" s="378"/>
      <c r="CM32" s="378"/>
      <c r="CN32" s="378"/>
      <c r="CO32" s="378"/>
      <c r="CP32" s="378"/>
      <c r="CQ32" s="378"/>
      <c r="CR32" s="378"/>
      <c r="CS32" s="378"/>
      <c r="CT32" s="378"/>
      <c r="CU32" s="378"/>
      <c r="CV32" s="378"/>
      <c r="CW32" s="378"/>
      <c r="CX32" s="378"/>
      <c r="CY32" s="378"/>
      <c r="CZ32" s="378"/>
      <c r="DA32" s="378"/>
      <c r="DB32" s="378"/>
      <c r="DC32" s="378"/>
      <c r="DD32" s="378"/>
      <c r="DE32" s="378"/>
      <c r="DF32" s="378"/>
      <c r="DG32" s="378"/>
      <c r="DH32" s="378"/>
      <c r="DI32" s="378"/>
      <c r="DJ32" s="378"/>
      <c r="DK32" s="378"/>
      <c r="DL32" s="378"/>
      <c r="DM32" s="378"/>
      <c r="DN32" s="378"/>
      <c r="DO32" s="378"/>
      <c r="DP32" s="378"/>
      <c r="DQ32" s="378"/>
      <c r="DR32" s="378"/>
      <c r="DS32" s="378"/>
      <c r="DT32" s="378"/>
      <c r="DU32" s="378"/>
      <c r="DV32" s="378"/>
      <c r="DW32" s="378"/>
      <c r="DX32" s="378"/>
      <c r="DY32" s="378"/>
      <c r="DZ32" s="378"/>
      <c r="EA32" s="378"/>
      <c r="EB32" s="378"/>
      <c r="EC32" s="378"/>
      <c r="ED32" s="378"/>
      <c r="EE32" s="378"/>
      <c r="EF32" s="378"/>
      <c r="EG32" s="378"/>
      <c r="EH32" s="373"/>
      <c r="EI32" s="373"/>
    </row>
    <row r="33" spans="1:139" s="374" customFormat="1" ht="15.75" customHeight="1">
      <c r="A33" s="362"/>
      <c r="B33" s="363"/>
      <c r="C33" s="364"/>
      <c r="D33" s="364"/>
      <c r="E33" s="375"/>
      <c r="F33" s="366"/>
      <c r="G33" s="375" t="s">
        <v>171</v>
      </c>
      <c r="H33" s="527"/>
      <c r="I33" s="376"/>
      <c r="J33" s="376"/>
      <c r="K33" s="376"/>
      <c r="L33" s="378"/>
      <c r="M33" s="378"/>
      <c r="N33" s="378"/>
      <c r="O33" s="217"/>
      <c r="P33" s="217"/>
      <c r="Q33" s="217"/>
      <c r="R33" s="378">
        <f>((E32-F32)*200%)/(12*10)</f>
        <v>4011681.4616666664</v>
      </c>
      <c r="S33" s="217">
        <f t="shared" ref="S33" si="640">R33</f>
        <v>4011681.4616666664</v>
      </c>
      <c r="T33" s="217">
        <f t="shared" ref="T33" si="641">S33</f>
        <v>4011681.4616666664</v>
      </c>
      <c r="U33" s="217">
        <f t="shared" ref="U33" si="642">T33</f>
        <v>4011681.4616666664</v>
      </c>
      <c r="V33" s="217">
        <f t="shared" ref="V33" si="643">U33</f>
        <v>4011681.4616666664</v>
      </c>
      <c r="W33" s="217">
        <f t="shared" ref="W33" si="644">V33</f>
        <v>4011681.4616666664</v>
      </c>
      <c r="X33" s="217">
        <f t="shared" ref="X33" si="645">W33</f>
        <v>4011681.4616666664</v>
      </c>
      <c r="Y33" s="217">
        <f t="shared" ref="Y33" si="646">X33</f>
        <v>4011681.4616666664</v>
      </c>
      <c r="Z33" s="217">
        <f t="shared" ref="Z33" si="647">Y33</f>
        <v>4011681.4616666664</v>
      </c>
      <c r="AA33" s="217">
        <f t="shared" ref="AA33" si="648">Z33</f>
        <v>4011681.4616666664</v>
      </c>
      <c r="AB33" s="217">
        <f t="shared" ref="AB33" si="649">AA33</f>
        <v>4011681.4616666664</v>
      </c>
      <c r="AC33" s="217">
        <f t="shared" ref="AC33" si="650">AB33</f>
        <v>4011681.4616666664</v>
      </c>
      <c r="AD33" s="217">
        <f t="shared" ref="AD33" si="651">AC33</f>
        <v>4011681.4616666664</v>
      </c>
      <c r="AE33" s="217">
        <f t="shared" ref="AE33" si="652">AD33</f>
        <v>4011681.4616666664</v>
      </c>
      <c r="AF33" s="217">
        <f t="shared" ref="AF33" si="653">AE33</f>
        <v>4011681.4616666664</v>
      </c>
      <c r="AG33" s="217">
        <f t="shared" ref="AG33" si="654">AF33</f>
        <v>4011681.4616666664</v>
      </c>
      <c r="AH33" s="217">
        <f t="shared" ref="AH33" si="655">AG33</f>
        <v>4011681.4616666664</v>
      </c>
      <c r="AI33" s="217">
        <f t="shared" ref="AI33" si="656">AH33</f>
        <v>4011681.4616666664</v>
      </c>
      <c r="AJ33" s="217">
        <f t="shared" ref="AJ33" si="657">AI33</f>
        <v>4011681.4616666664</v>
      </c>
      <c r="AK33" s="217">
        <f t="shared" ref="AK33" si="658">AJ33</f>
        <v>4011681.4616666664</v>
      </c>
      <c r="AL33" s="217">
        <f t="shared" ref="AL33" si="659">AK33</f>
        <v>4011681.4616666664</v>
      </c>
      <c r="AM33" s="217">
        <f t="shared" ref="AM33" si="660">AL33</f>
        <v>4011681.4616666664</v>
      </c>
      <c r="AN33" s="217">
        <f t="shared" ref="AN33" si="661">AM33</f>
        <v>4011681.4616666664</v>
      </c>
      <c r="AO33" s="217">
        <f t="shared" ref="AO33" si="662">AN33</f>
        <v>4011681.4616666664</v>
      </c>
      <c r="AP33" s="217">
        <f t="shared" ref="AP33" si="663">AO33</f>
        <v>4011681.4616666664</v>
      </c>
      <c r="AQ33" s="217">
        <f t="shared" ref="AQ33" si="664">AP33</f>
        <v>4011681.4616666664</v>
      </c>
      <c r="AR33" s="217">
        <f t="shared" ref="AR33" si="665">AQ33</f>
        <v>4011681.4616666664</v>
      </c>
      <c r="AS33" s="217">
        <f t="shared" ref="AS33" si="666">AR33</f>
        <v>4011681.4616666664</v>
      </c>
      <c r="AT33" s="217">
        <f t="shared" ref="AT33" si="667">AS33</f>
        <v>4011681.4616666664</v>
      </c>
      <c r="AU33" s="217">
        <f t="shared" ref="AU33" si="668">AT33</f>
        <v>4011681.4616666664</v>
      </c>
      <c r="AV33" s="217">
        <f t="shared" ref="AV33" si="669">AU33</f>
        <v>4011681.4616666664</v>
      </c>
      <c r="AW33" s="217">
        <f t="shared" ref="AW33" si="670">AV33</f>
        <v>4011681.4616666664</v>
      </c>
      <c r="AX33" s="217">
        <f t="shared" ref="AX33" si="671">AW33</f>
        <v>4011681.4616666664</v>
      </c>
      <c r="AY33" s="217">
        <f t="shared" ref="AY33" si="672">AX33</f>
        <v>4011681.4616666664</v>
      </c>
      <c r="AZ33" s="217">
        <f t="shared" ref="AZ33" si="673">AY33</f>
        <v>4011681.4616666664</v>
      </c>
      <c r="BA33" s="217">
        <f t="shared" ref="BA33" si="674">AZ33</f>
        <v>4011681.4616666664</v>
      </c>
      <c r="BB33" s="217">
        <f t="shared" ref="BB33" si="675">BA33</f>
        <v>4011681.4616666664</v>
      </c>
      <c r="BC33" s="217">
        <f t="shared" ref="BC33" si="676">BB33</f>
        <v>4011681.4616666664</v>
      </c>
      <c r="BD33" s="217">
        <f t="shared" ref="BD33" si="677">BC33</f>
        <v>4011681.4616666664</v>
      </c>
      <c r="BE33" s="217">
        <f t="shared" ref="BE33" si="678">BD33</f>
        <v>4011681.4616666664</v>
      </c>
      <c r="BF33" s="217">
        <f t="shared" ref="BF33" si="679">BE33</f>
        <v>4011681.4616666664</v>
      </c>
      <c r="BG33" s="217">
        <f t="shared" ref="BG33" si="680">BF33</f>
        <v>4011681.4616666664</v>
      </c>
      <c r="BH33" s="217">
        <f t="shared" ref="BH33" si="681">BG33</f>
        <v>4011681.4616666664</v>
      </c>
      <c r="BI33" s="217">
        <f t="shared" ref="BI33" si="682">BH33</f>
        <v>4011681.4616666664</v>
      </c>
      <c r="BJ33" s="217">
        <f t="shared" ref="BJ33" si="683">BI33</f>
        <v>4011681.4616666664</v>
      </c>
      <c r="BK33" s="217">
        <f t="shared" ref="BK33" si="684">BJ33</f>
        <v>4011681.4616666664</v>
      </c>
      <c r="BL33" s="217">
        <f t="shared" ref="BL33" si="685">BK33</f>
        <v>4011681.4616666664</v>
      </c>
      <c r="BM33" s="217">
        <f t="shared" ref="BM33" si="686">BL33</f>
        <v>4011681.4616666664</v>
      </c>
      <c r="BN33" s="217">
        <f t="shared" ref="BN33" si="687">BM33</f>
        <v>4011681.4616666664</v>
      </c>
      <c r="BO33" s="217">
        <f t="shared" ref="BO33" si="688">BN33</f>
        <v>4011681.4616666664</v>
      </c>
      <c r="BP33" s="217">
        <f t="shared" ref="BP33" si="689">BO33</f>
        <v>4011681.4616666664</v>
      </c>
      <c r="BQ33" s="217">
        <f t="shared" ref="BQ33" si="690">BP33</f>
        <v>4011681.4616666664</v>
      </c>
      <c r="BR33" s="217">
        <f t="shared" ref="BR33" si="691">BQ33</f>
        <v>4011681.4616666664</v>
      </c>
      <c r="BS33" s="217">
        <f t="shared" ref="BS33" si="692">BR33</f>
        <v>4011681.4616666664</v>
      </c>
      <c r="BT33" s="217">
        <f t="shared" ref="BT33" si="693">BS33</f>
        <v>4011681.4616666664</v>
      </c>
      <c r="BU33" s="217">
        <f t="shared" ref="BU33" si="694">BT33</f>
        <v>4011681.4616666664</v>
      </c>
      <c r="BV33" s="217">
        <f t="shared" ref="BV33" si="695">BU33</f>
        <v>4011681.4616666664</v>
      </c>
      <c r="BW33" s="217">
        <f t="shared" ref="BW33" si="696">BV33</f>
        <v>4011681.4616666664</v>
      </c>
      <c r="BX33" s="217">
        <f t="shared" ref="BX33" si="697">BW33</f>
        <v>4011681.4616666664</v>
      </c>
      <c r="BY33" s="217">
        <f t="shared" ref="BY33" si="698">BX33</f>
        <v>4011681.4616666664</v>
      </c>
      <c r="BZ33" s="217">
        <f t="shared" ref="BZ33" si="699">BY33</f>
        <v>4011681.4616666664</v>
      </c>
      <c r="CA33" s="217">
        <f t="shared" ref="CA33" si="700">BZ33</f>
        <v>4011681.4616666664</v>
      </c>
      <c r="CB33" s="217">
        <f t="shared" ref="CB33" si="701">CA33</f>
        <v>4011681.4616666664</v>
      </c>
      <c r="CC33" s="217">
        <f t="shared" ref="CC33" si="702">CB33</f>
        <v>4011681.4616666664</v>
      </c>
      <c r="CD33" s="217">
        <f t="shared" ref="CD33" si="703">CC33</f>
        <v>4011681.4616666664</v>
      </c>
      <c r="CE33" s="217">
        <f t="shared" ref="CE33" si="704">CD33</f>
        <v>4011681.4616666664</v>
      </c>
      <c r="CF33" s="217">
        <f t="shared" ref="CF33" si="705">CE33</f>
        <v>4011681.4616666664</v>
      </c>
      <c r="CG33" s="217">
        <f t="shared" ref="CG33" si="706">CF33</f>
        <v>4011681.4616666664</v>
      </c>
      <c r="CH33" s="217">
        <f t="shared" ref="CH33" si="707">CG33</f>
        <v>4011681.4616666664</v>
      </c>
      <c r="CI33" s="217">
        <f t="shared" ref="CI33" si="708">CH33</f>
        <v>4011681.4616666664</v>
      </c>
      <c r="CJ33" s="217">
        <f t="shared" ref="CJ33" si="709">CI33</f>
        <v>4011681.4616666664</v>
      </c>
      <c r="CK33" s="217">
        <f t="shared" ref="CK33" si="710">CJ33</f>
        <v>4011681.4616666664</v>
      </c>
      <c r="CL33" s="217">
        <f t="shared" ref="CL33" si="711">CK33</f>
        <v>4011681.4616666664</v>
      </c>
      <c r="CM33" s="217">
        <f t="shared" ref="CM33" si="712">CL33</f>
        <v>4011681.4616666664</v>
      </c>
      <c r="CN33" s="217">
        <f t="shared" ref="CN33" si="713">CM33</f>
        <v>4011681.4616666664</v>
      </c>
      <c r="CO33" s="217">
        <f t="shared" ref="CO33" si="714">CN33</f>
        <v>4011681.4616666664</v>
      </c>
      <c r="CP33" s="217">
        <f t="shared" ref="CP33" si="715">CO33</f>
        <v>4011681.4616666664</v>
      </c>
      <c r="CQ33" s="217">
        <f t="shared" ref="CQ33" si="716">CP33</f>
        <v>4011681.4616666664</v>
      </c>
      <c r="CR33" s="217">
        <f t="shared" ref="CR33" si="717">CQ33</f>
        <v>4011681.4616666664</v>
      </c>
      <c r="CS33" s="217">
        <f t="shared" ref="CS33" si="718">CR33</f>
        <v>4011681.4616666664</v>
      </c>
      <c r="CT33" s="217">
        <f t="shared" ref="CT33" si="719">CS33</f>
        <v>4011681.4616666664</v>
      </c>
      <c r="CU33" s="217">
        <f t="shared" ref="CU33" si="720">CT33</f>
        <v>4011681.4616666664</v>
      </c>
      <c r="CV33" s="217">
        <f t="shared" ref="CV33" si="721">CU33</f>
        <v>4011681.4616666664</v>
      </c>
      <c r="CW33" s="217">
        <f t="shared" ref="CW33" si="722">CV33</f>
        <v>4011681.4616666664</v>
      </c>
      <c r="CX33" s="217">
        <f t="shared" ref="CX33" si="723">CW33</f>
        <v>4011681.4616666664</v>
      </c>
      <c r="CY33" s="217">
        <f t="shared" ref="CY33" si="724">CX33</f>
        <v>4011681.4616666664</v>
      </c>
      <c r="CZ33" s="217">
        <f t="shared" ref="CZ33" si="725">CY33</f>
        <v>4011681.4616666664</v>
      </c>
      <c r="DA33" s="217">
        <f t="shared" ref="DA33" si="726">CZ33</f>
        <v>4011681.4616666664</v>
      </c>
      <c r="DB33" s="217">
        <f t="shared" ref="DB33" si="727">DA33</f>
        <v>4011681.4616666664</v>
      </c>
      <c r="DC33" s="217">
        <f t="shared" ref="DC33" si="728">DB33</f>
        <v>4011681.4616666664</v>
      </c>
      <c r="DD33" s="217">
        <f t="shared" ref="DD33" si="729">DC33</f>
        <v>4011681.4616666664</v>
      </c>
      <c r="DE33" s="217">
        <f t="shared" ref="DE33" si="730">DD33</f>
        <v>4011681.4616666664</v>
      </c>
      <c r="DF33" s="217">
        <f t="shared" ref="DF33" si="731">DE33</f>
        <v>4011681.4616666664</v>
      </c>
      <c r="DG33" s="217">
        <f t="shared" ref="DG33" si="732">DF33</f>
        <v>4011681.4616666664</v>
      </c>
      <c r="DH33" s="217">
        <f t="shared" ref="DH33" si="733">DG33</f>
        <v>4011681.4616666664</v>
      </c>
      <c r="DI33" s="217">
        <f t="shared" ref="DI33" si="734">DH33</f>
        <v>4011681.4616666664</v>
      </c>
      <c r="DJ33" s="217">
        <f t="shared" ref="DJ33" si="735">DI33</f>
        <v>4011681.4616666664</v>
      </c>
      <c r="DK33" s="217">
        <f t="shared" ref="DK33" si="736">DJ33</f>
        <v>4011681.4616666664</v>
      </c>
      <c r="DL33" s="217">
        <f t="shared" ref="DL33" si="737">DK33</f>
        <v>4011681.4616666664</v>
      </c>
      <c r="DM33" s="217">
        <f t="shared" ref="DM33" si="738">DL33</f>
        <v>4011681.4616666664</v>
      </c>
      <c r="DN33" s="217">
        <f t="shared" ref="DN33" si="739">DM33</f>
        <v>4011681.4616666664</v>
      </c>
      <c r="DO33" s="217">
        <f t="shared" ref="DO33" si="740">DN33</f>
        <v>4011681.4616666664</v>
      </c>
      <c r="DP33" s="217">
        <f t="shared" ref="DP33" si="741">DO33</f>
        <v>4011681.4616666664</v>
      </c>
      <c r="DQ33" s="217">
        <f t="shared" ref="DQ33" si="742">DP33</f>
        <v>4011681.4616666664</v>
      </c>
      <c r="DR33" s="217">
        <f t="shared" ref="DR33" si="743">DQ33</f>
        <v>4011681.4616666664</v>
      </c>
      <c r="DS33" s="217">
        <f t="shared" ref="DS33" si="744">DR33</f>
        <v>4011681.4616666664</v>
      </c>
      <c r="DT33" s="217">
        <f t="shared" ref="DT33" si="745">DS33</f>
        <v>4011681.4616666664</v>
      </c>
      <c r="DU33" s="217">
        <f t="shared" ref="DU33" si="746">DT33</f>
        <v>4011681.4616666664</v>
      </c>
      <c r="DV33" s="217">
        <f t="shared" ref="DV33" si="747">DU33</f>
        <v>4011681.4616666664</v>
      </c>
      <c r="DW33" s="217">
        <f t="shared" ref="DW33" si="748">DV33</f>
        <v>4011681.4616666664</v>
      </c>
      <c r="DX33" s="217">
        <f t="shared" ref="DX33" si="749">DW33</f>
        <v>4011681.4616666664</v>
      </c>
      <c r="DY33" s="217">
        <f t="shared" ref="DY33" si="750">DX33</f>
        <v>4011681.4616666664</v>
      </c>
      <c r="DZ33" s="217">
        <f t="shared" ref="DZ33" si="751">DY33</f>
        <v>4011681.4616666664</v>
      </c>
      <c r="EA33" s="217">
        <f t="shared" ref="EA33" si="752">DZ33</f>
        <v>4011681.4616666664</v>
      </c>
      <c r="EB33" s="217">
        <f t="shared" ref="EB33" si="753">EA33</f>
        <v>4011681.4616666664</v>
      </c>
      <c r="EC33" s="217">
        <f t="shared" ref="EC33" si="754">EB33</f>
        <v>4011681.4616666664</v>
      </c>
      <c r="ED33" s="217">
        <f t="shared" ref="ED33" si="755">EC33</f>
        <v>4011681.4616666664</v>
      </c>
      <c r="EE33" s="217">
        <f t="shared" ref="EE33" si="756">ED33</f>
        <v>4011681.4616666664</v>
      </c>
      <c r="EF33" s="217">
        <f t="shared" ref="EF33" si="757">EE33</f>
        <v>4011681.4616666664</v>
      </c>
      <c r="EG33" s="217">
        <f t="shared" ref="EG33" si="758">EF33</f>
        <v>4011681.4616666664</v>
      </c>
      <c r="EH33" s="373"/>
      <c r="EI33" s="373"/>
    </row>
    <row r="34" spans="1:139" s="374" customFormat="1" ht="15.75" customHeight="1">
      <c r="A34" s="362">
        <v>12</v>
      </c>
      <c r="B34" s="363" t="s">
        <v>185</v>
      </c>
      <c r="C34" s="364">
        <v>36</v>
      </c>
      <c r="D34" s="364">
        <v>90</v>
      </c>
      <c r="E34" s="365">
        <v>343858411</v>
      </c>
      <c r="F34" s="366">
        <f>E34*30%</f>
        <v>103157523.3</v>
      </c>
      <c r="G34" s="367" t="s">
        <v>184</v>
      </c>
      <c r="H34" s="516">
        <f>SUM(L34:EI35)</f>
        <v>584559298.69999909</v>
      </c>
      <c r="I34" s="368"/>
      <c r="J34" s="368"/>
      <c r="K34" s="368"/>
      <c r="L34" s="378">
        <f>F34/6</f>
        <v>17192920.550000001</v>
      </c>
      <c r="M34" s="378">
        <f t="shared" ref="M34:Q34" si="759">L34</f>
        <v>17192920.550000001</v>
      </c>
      <c r="N34" s="378">
        <f t="shared" si="759"/>
        <v>17192920.550000001</v>
      </c>
      <c r="O34" s="378">
        <f t="shared" si="759"/>
        <v>17192920.550000001</v>
      </c>
      <c r="P34" s="378">
        <f t="shared" si="759"/>
        <v>17192920.550000001</v>
      </c>
      <c r="Q34" s="378">
        <f t="shared" si="759"/>
        <v>17192920.550000001</v>
      </c>
      <c r="R34" s="380"/>
      <c r="S34" s="217"/>
      <c r="T34" s="217"/>
      <c r="U34" s="217"/>
      <c r="V34" s="217"/>
      <c r="W34" s="217"/>
      <c r="X34" s="217"/>
      <c r="Y34" s="217"/>
      <c r="Z34" s="377"/>
      <c r="AA34" s="377"/>
      <c r="AB34" s="377"/>
      <c r="AC34" s="377"/>
      <c r="AD34" s="217"/>
      <c r="AE34" s="217"/>
      <c r="AF34" s="377"/>
      <c r="AG34" s="217"/>
      <c r="AH34" s="217"/>
      <c r="AI34" s="217"/>
      <c r="AJ34" s="217"/>
      <c r="AK34" s="217"/>
      <c r="AL34" s="217"/>
      <c r="AM34" s="378"/>
      <c r="AN34" s="378"/>
      <c r="AO34" s="378"/>
      <c r="AP34" s="378"/>
      <c r="AQ34" s="378"/>
      <c r="AR34" s="378"/>
      <c r="AS34" s="378"/>
      <c r="AT34" s="378"/>
      <c r="AU34" s="378"/>
      <c r="AV34" s="378"/>
      <c r="AW34" s="378"/>
      <c r="AX34" s="378"/>
      <c r="AY34" s="378"/>
      <c r="AZ34" s="378"/>
      <c r="BA34" s="378"/>
      <c r="BB34" s="378"/>
      <c r="BC34" s="378"/>
      <c r="BD34" s="378"/>
      <c r="BE34" s="378"/>
      <c r="BF34" s="378"/>
      <c r="BG34" s="378"/>
      <c r="BH34" s="378"/>
      <c r="BI34" s="378"/>
      <c r="BJ34" s="378"/>
      <c r="BK34" s="378"/>
      <c r="BL34" s="378"/>
      <c r="BM34" s="378"/>
      <c r="BN34" s="378"/>
      <c r="BO34" s="378"/>
      <c r="BP34" s="378"/>
      <c r="BQ34" s="378"/>
      <c r="BR34" s="378"/>
      <c r="BS34" s="378"/>
      <c r="BT34" s="378"/>
      <c r="BU34" s="378"/>
      <c r="BV34" s="378"/>
      <c r="BW34" s="378"/>
      <c r="BX34" s="378"/>
      <c r="BY34" s="378"/>
      <c r="BZ34" s="378"/>
      <c r="CA34" s="378"/>
      <c r="CB34" s="378"/>
      <c r="CC34" s="378"/>
      <c r="CD34" s="378"/>
      <c r="CE34" s="378"/>
      <c r="CF34" s="378"/>
      <c r="CG34" s="378"/>
      <c r="CH34" s="378"/>
      <c r="CI34" s="378"/>
      <c r="CJ34" s="378"/>
      <c r="CK34" s="378"/>
      <c r="CL34" s="378"/>
      <c r="CM34" s="378"/>
      <c r="CN34" s="378"/>
      <c r="CO34" s="378"/>
      <c r="CP34" s="378"/>
      <c r="CQ34" s="378"/>
      <c r="CR34" s="378"/>
      <c r="CS34" s="378"/>
      <c r="CT34" s="378"/>
      <c r="CU34" s="378"/>
      <c r="CV34" s="378"/>
      <c r="CW34" s="378"/>
      <c r="CX34" s="378"/>
      <c r="CY34" s="378"/>
      <c r="CZ34" s="378"/>
      <c r="DA34" s="378"/>
      <c r="DB34" s="378"/>
      <c r="DC34" s="378"/>
      <c r="DD34" s="378"/>
      <c r="DE34" s="378"/>
      <c r="DF34" s="378"/>
      <c r="DG34" s="378"/>
      <c r="DH34" s="378"/>
      <c r="DI34" s="378"/>
      <c r="DJ34" s="378"/>
      <c r="DK34" s="378"/>
      <c r="DL34" s="378"/>
      <c r="DM34" s="378"/>
      <c r="DN34" s="378"/>
      <c r="DO34" s="378"/>
      <c r="DP34" s="378"/>
      <c r="DQ34" s="378"/>
      <c r="DR34" s="378"/>
      <c r="DS34" s="378"/>
      <c r="DT34" s="378"/>
      <c r="DU34" s="378"/>
      <c r="DV34" s="378"/>
      <c r="DW34" s="378"/>
      <c r="DX34" s="378"/>
      <c r="DY34" s="378"/>
      <c r="DZ34" s="378"/>
      <c r="EA34" s="378"/>
      <c r="EB34" s="378"/>
      <c r="EC34" s="378"/>
      <c r="ED34" s="378"/>
      <c r="EE34" s="378"/>
      <c r="EF34" s="378"/>
      <c r="EG34" s="378"/>
      <c r="EH34" s="373"/>
      <c r="EI34" s="373"/>
    </row>
    <row r="35" spans="1:139" s="374" customFormat="1" ht="15.75" customHeight="1">
      <c r="A35" s="362"/>
      <c r="B35" s="363"/>
      <c r="C35" s="364"/>
      <c r="D35" s="364"/>
      <c r="E35" s="375"/>
      <c r="F35" s="366"/>
      <c r="G35" s="375" t="s">
        <v>171</v>
      </c>
      <c r="H35" s="517"/>
      <c r="I35" s="376"/>
      <c r="J35" s="376"/>
      <c r="K35" s="376"/>
      <c r="L35" s="378"/>
      <c r="M35" s="378"/>
      <c r="N35" s="378"/>
      <c r="O35" s="217"/>
      <c r="P35" s="217"/>
      <c r="Q35" s="217"/>
      <c r="R35" s="378">
        <f>((E34-F34)*200%)/(12*10)</f>
        <v>4011681.4616666664</v>
      </c>
      <c r="S35" s="217">
        <f t="shared" ref="S35:EG35" si="760">R35</f>
        <v>4011681.4616666664</v>
      </c>
      <c r="T35" s="217">
        <f t="shared" si="760"/>
        <v>4011681.4616666664</v>
      </c>
      <c r="U35" s="217">
        <f t="shared" si="760"/>
        <v>4011681.4616666664</v>
      </c>
      <c r="V35" s="217">
        <f t="shared" si="760"/>
        <v>4011681.4616666664</v>
      </c>
      <c r="W35" s="217">
        <f t="shared" si="760"/>
        <v>4011681.4616666664</v>
      </c>
      <c r="X35" s="217">
        <f t="shared" si="760"/>
        <v>4011681.4616666664</v>
      </c>
      <c r="Y35" s="217">
        <f t="shared" si="760"/>
        <v>4011681.4616666664</v>
      </c>
      <c r="Z35" s="217">
        <f t="shared" si="760"/>
        <v>4011681.4616666664</v>
      </c>
      <c r="AA35" s="217">
        <f t="shared" si="760"/>
        <v>4011681.4616666664</v>
      </c>
      <c r="AB35" s="217">
        <f t="shared" si="760"/>
        <v>4011681.4616666664</v>
      </c>
      <c r="AC35" s="217">
        <f t="shared" si="760"/>
        <v>4011681.4616666664</v>
      </c>
      <c r="AD35" s="217">
        <f t="shared" si="760"/>
        <v>4011681.4616666664</v>
      </c>
      <c r="AE35" s="217">
        <f t="shared" si="760"/>
        <v>4011681.4616666664</v>
      </c>
      <c r="AF35" s="217">
        <f t="shared" si="760"/>
        <v>4011681.4616666664</v>
      </c>
      <c r="AG35" s="217">
        <f t="shared" si="760"/>
        <v>4011681.4616666664</v>
      </c>
      <c r="AH35" s="217">
        <f t="shared" si="760"/>
        <v>4011681.4616666664</v>
      </c>
      <c r="AI35" s="217">
        <f t="shared" si="760"/>
        <v>4011681.4616666664</v>
      </c>
      <c r="AJ35" s="217">
        <f t="shared" si="760"/>
        <v>4011681.4616666664</v>
      </c>
      <c r="AK35" s="217">
        <f t="shared" si="760"/>
        <v>4011681.4616666664</v>
      </c>
      <c r="AL35" s="217">
        <f t="shared" si="760"/>
        <v>4011681.4616666664</v>
      </c>
      <c r="AM35" s="217">
        <f t="shared" si="760"/>
        <v>4011681.4616666664</v>
      </c>
      <c r="AN35" s="217">
        <f t="shared" si="760"/>
        <v>4011681.4616666664</v>
      </c>
      <c r="AO35" s="217">
        <f t="shared" si="760"/>
        <v>4011681.4616666664</v>
      </c>
      <c r="AP35" s="217">
        <f t="shared" si="760"/>
        <v>4011681.4616666664</v>
      </c>
      <c r="AQ35" s="217">
        <f t="shared" si="760"/>
        <v>4011681.4616666664</v>
      </c>
      <c r="AR35" s="217">
        <f t="shared" si="760"/>
        <v>4011681.4616666664</v>
      </c>
      <c r="AS35" s="217">
        <f t="shared" si="760"/>
        <v>4011681.4616666664</v>
      </c>
      <c r="AT35" s="217">
        <f t="shared" si="760"/>
        <v>4011681.4616666664</v>
      </c>
      <c r="AU35" s="217">
        <f t="shared" si="760"/>
        <v>4011681.4616666664</v>
      </c>
      <c r="AV35" s="217">
        <f t="shared" si="760"/>
        <v>4011681.4616666664</v>
      </c>
      <c r="AW35" s="217">
        <f t="shared" si="760"/>
        <v>4011681.4616666664</v>
      </c>
      <c r="AX35" s="217">
        <f t="shared" si="760"/>
        <v>4011681.4616666664</v>
      </c>
      <c r="AY35" s="217">
        <f t="shared" si="760"/>
        <v>4011681.4616666664</v>
      </c>
      <c r="AZ35" s="217">
        <f t="shared" si="760"/>
        <v>4011681.4616666664</v>
      </c>
      <c r="BA35" s="217">
        <f t="shared" si="760"/>
        <v>4011681.4616666664</v>
      </c>
      <c r="BB35" s="217">
        <f t="shared" si="760"/>
        <v>4011681.4616666664</v>
      </c>
      <c r="BC35" s="217">
        <f t="shared" si="760"/>
        <v>4011681.4616666664</v>
      </c>
      <c r="BD35" s="217">
        <f t="shared" si="760"/>
        <v>4011681.4616666664</v>
      </c>
      <c r="BE35" s="217">
        <f t="shared" si="760"/>
        <v>4011681.4616666664</v>
      </c>
      <c r="BF35" s="217">
        <f t="shared" si="760"/>
        <v>4011681.4616666664</v>
      </c>
      <c r="BG35" s="217">
        <f t="shared" si="760"/>
        <v>4011681.4616666664</v>
      </c>
      <c r="BH35" s="217">
        <f t="shared" si="760"/>
        <v>4011681.4616666664</v>
      </c>
      <c r="BI35" s="217">
        <f t="shared" si="760"/>
        <v>4011681.4616666664</v>
      </c>
      <c r="BJ35" s="217">
        <f t="shared" si="760"/>
        <v>4011681.4616666664</v>
      </c>
      <c r="BK35" s="217">
        <f t="shared" si="760"/>
        <v>4011681.4616666664</v>
      </c>
      <c r="BL35" s="217">
        <f t="shared" si="760"/>
        <v>4011681.4616666664</v>
      </c>
      <c r="BM35" s="217">
        <f t="shared" si="760"/>
        <v>4011681.4616666664</v>
      </c>
      <c r="BN35" s="217">
        <f t="shared" si="760"/>
        <v>4011681.4616666664</v>
      </c>
      <c r="BO35" s="217">
        <f t="shared" si="760"/>
        <v>4011681.4616666664</v>
      </c>
      <c r="BP35" s="217">
        <f t="shared" si="760"/>
        <v>4011681.4616666664</v>
      </c>
      <c r="BQ35" s="217">
        <f t="shared" si="760"/>
        <v>4011681.4616666664</v>
      </c>
      <c r="BR35" s="217">
        <f t="shared" si="760"/>
        <v>4011681.4616666664</v>
      </c>
      <c r="BS35" s="217">
        <f t="shared" si="760"/>
        <v>4011681.4616666664</v>
      </c>
      <c r="BT35" s="217">
        <f t="shared" si="760"/>
        <v>4011681.4616666664</v>
      </c>
      <c r="BU35" s="217">
        <f t="shared" si="760"/>
        <v>4011681.4616666664</v>
      </c>
      <c r="BV35" s="217">
        <f t="shared" si="760"/>
        <v>4011681.4616666664</v>
      </c>
      <c r="BW35" s="217">
        <f t="shared" si="760"/>
        <v>4011681.4616666664</v>
      </c>
      <c r="BX35" s="217">
        <f t="shared" si="760"/>
        <v>4011681.4616666664</v>
      </c>
      <c r="BY35" s="217">
        <f t="shared" si="760"/>
        <v>4011681.4616666664</v>
      </c>
      <c r="BZ35" s="217">
        <f t="shared" si="760"/>
        <v>4011681.4616666664</v>
      </c>
      <c r="CA35" s="217">
        <f t="shared" si="760"/>
        <v>4011681.4616666664</v>
      </c>
      <c r="CB35" s="217">
        <f t="shared" si="760"/>
        <v>4011681.4616666664</v>
      </c>
      <c r="CC35" s="217">
        <f t="shared" si="760"/>
        <v>4011681.4616666664</v>
      </c>
      <c r="CD35" s="217">
        <f t="shared" si="760"/>
        <v>4011681.4616666664</v>
      </c>
      <c r="CE35" s="217">
        <f t="shared" si="760"/>
        <v>4011681.4616666664</v>
      </c>
      <c r="CF35" s="217">
        <f t="shared" si="760"/>
        <v>4011681.4616666664</v>
      </c>
      <c r="CG35" s="217">
        <f t="shared" si="760"/>
        <v>4011681.4616666664</v>
      </c>
      <c r="CH35" s="217">
        <f t="shared" si="760"/>
        <v>4011681.4616666664</v>
      </c>
      <c r="CI35" s="217">
        <f t="shared" si="760"/>
        <v>4011681.4616666664</v>
      </c>
      <c r="CJ35" s="217">
        <f t="shared" si="760"/>
        <v>4011681.4616666664</v>
      </c>
      <c r="CK35" s="217">
        <f t="shared" si="760"/>
        <v>4011681.4616666664</v>
      </c>
      <c r="CL35" s="217">
        <f t="shared" si="760"/>
        <v>4011681.4616666664</v>
      </c>
      <c r="CM35" s="217">
        <f t="shared" si="760"/>
        <v>4011681.4616666664</v>
      </c>
      <c r="CN35" s="217">
        <f t="shared" si="760"/>
        <v>4011681.4616666664</v>
      </c>
      <c r="CO35" s="217">
        <f t="shared" si="760"/>
        <v>4011681.4616666664</v>
      </c>
      <c r="CP35" s="217">
        <f t="shared" si="760"/>
        <v>4011681.4616666664</v>
      </c>
      <c r="CQ35" s="217">
        <f t="shared" si="760"/>
        <v>4011681.4616666664</v>
      </c>
      <c r="CR35" s="217">
        <f t="shared" si="760"/>
        <v>4011681.4616666664</v>
      </c>
      <c r="CS35" s="217">
        <f t="shared" si="760"/>
        <v>4011681.4616666664</v>
      </c>
      <c r="CT35" s="217">
        <f t="shared" si="760"/>
        <v>4011681.4616666664</v>
      </c>
      <c r="CU35" s="217">
        <f t="shared" si="760"/>
        <v>4011681.4616666664</v>
      </c>
      <c r="CV35" s="217">
        <f t="shared" si="760"/>
        <v>4011681.4616666664</v>
      </c>
      <c r="CW35" s="217">
        <f t="shared" si="760"/>
        <v>4011681.4616666664</v>
      </c>
      <c r="CX35" s="217">
        <f t="shared" si="760"/>
        <v>4011681.4616666664</v>
      </c>
      <c r="CY35" s="217">
        <f t="shared" si="760"/>
        <v>4011681.4616666664</v>
      </c>
      <c r="CZ35" s="217">
        <f t="shared" si="760"/>
        <v>4011681.4616666664</v>
      </c>
      <c r="DA35" s="217">
        <f t="shared" si="760"/>
        <v>4011681.4616666664</v>
      </c>
      <c r="DB35" s="217">
        <f t="shared" si="760"/>
        <v>4011681.4616666664</v>
      </c>
      <c r="DC35" s="217">
        <f t="shared" si="760"/>
        <v>4011681.4616666664</v>
      </c>
      <c r="DD35" s="217">
        <f t="shared" si="760"/>
        <v>4011681.4616666664</v>
      </c>
      <c r="DE35" s="217">
        <f t="shared" si="760"/>
        <v>4011681.4616666664</v>
      </c>
      <c r="DF35" s="217">
        <f t="shared" si="760"/>
        <v>4011681.4616666664</v>
      </c>
      <c r="DG35" s="217">
        <f t="shared" si="760"/>
        <v>4011681.4616666664</v>
      </c>
      <c r="DH35" s="217">
        <f t="shared" si="760"/>
        <v>4011681.4616666664</v>
      </c>
      <c r="DI35" s="217">
        <f t="shared" si="760"/>
        <v>4011681.4616666664</v>
      </c>
      <c r="DJ35" s="217">
        <f t="shared" si="760"/>
        <v>4011681.4616666664</v>
      </c>
      <c r="DK35" s="217">
        <f t="shared" si="760"/>
        <v>4011681.4616666664</v>
      </c>
      <c r="DL35" s="217">
        <f t="shared" si="760"/>
        <v>4011681.4616666664</v>
      </c>
      <c r="DM35" s="217">
        <f t="shared" si="760"/>
        <v>4011681.4616666664</v>
      </c>
      <c r="DN35" s="217">
        <f t="shared" si="760"/>
        <v>4011681.4616666664</v>
      </c>
      <c r="DO35" s="217">
        <f t="shared" si="760"/>
        <v>4011681.4616666664</v>
      </c>
      <c r="DP35" s="217">
        <f t="shared" si="760"/>
        <v>4011681.4616666664</v>
      </c>
      <c r="DQ35" s="217">
        <f t="shared" si="760"/>
        <v>4011681.4616666664</v>
      </c>
      <c r="DR35" s="217">
        <f t="shared" si="760"/>
        <v>4011681.4616666664</v>
      </c>
      <c r="DS35" s="217">
        <f t="shared" si="760"/>
        <v>4011681.4616666664</v>
      </c>
      <c r="DT35" s="217">
        <f t="shared" si="760"/>
        <v>4011681.4616666664</v>
      </c>
      <c r="DU35" s="217">
        <f t="shared" si="760"/>
        <v>4011681.4616666664</v>
      </c>
      <c r="DV35" s="217">
        <f t="shared" si="760"/>
        <v>4011681.4616666664</v>
      </c>
      <c r="DW35" s="217">
        <f t="shared" si="760"/>
        <v>4011681.4616666664</v>
      </c>
      <c r="DX35" s="217">
        <f t="shared" si="760"/>
        <v>4011681.4616666664</v>
      </c>
      <c r="DY35" s="217">
        <f t="shared" si="760"/>
        <v>4011681.4616666664</v>
      </c>
      <c r="DZ35" s="217">
        <f t="shared" si="760"/>
        <v>4011681.4616666664</v>
      </c>
      <c r="EA35" s="217">
        <f t="shared" si="760"/>
        <v>4011681.4616666664</v>
      </c>
      <c r="EB35" s="217">
        <f t="shared" si="760"/>
        <v>4011681.4616666664</v>
      </c>
      <c r="EC35" s="217">
        <f t="shared" si="760"/>
        <v>4011681.4616666664</v>
      </c>
      <c r="ED35" s="217">
        <f t="shared" si="760"/>
        <v>4011681.4616666664</v>
      </c>
      <c r="EE35" s="217">
        <f t="shared" si="760"/>
        <v>4011681.4616666664</v>
      </c>
      <c r="EF35" s="217">
        <f t="shared" si="760"/>
        <v>4011681.4616666664</v>
      </c>
      <c r="EG35" s="217">
        <f t="shared" si="760"/>
        <v>4011681.4616666664</v>
      </c>
      <c r="EH35" s="373"/>
      <c r="EI35" s="373"/>
    </row>
    <row r="36" spans="1:139" s="374" customFormat="1" ht="15.75" customHeight="1">
      <c r="A36" s="362">
        <v>13</v>
      </c>
      <c r="B36" s="363" t="s">
        <v>446</v>
      </c>
      <c r="C36" s="364">
        <v>36</v>
      </c>
      <c r="D36" s="364">
        <v>90</v>
      </c>
      <c r="E36" s="365">
        <v>343858411</v>
      </c>
      <c r="F36" s="366">
        <f>E36*30%</f>
        <v>103157523.3</v>
      </c>
      <c r="G36" s="367" t="s">
        <v>184</v>
      </c>
      <c r="H36" s="368">
        <f>SUM(M36:EI37)</f>
        <v>584559298.69999909</v>
      </c>
      <c r="I36" s="368"/>
      <c r="J36" s="368"/>
      <c r="K36" s="368"/>
      <c r="L36" s="368"/>
      <c r="M36" s="378">
        <f>F36/6</f>
        <v>17192920.550000001</v>
      </c>
      <c r="N36" s="378">
        <f t="shared" ref="N36" si="761">M36</f>
        <v>17192920.550000001</v>
      </c>
      <c r="O36" s="378">
        <f t="shared" ref="O36" si="762">N36</f>
        <v>17192920.550000001</v>
      </c>
      <c r="P36" s="378">
        <f t="shared" ref="P36" si="763">O36</f>
        <v>17192920.550000001</v>
      </c>
      <c r="Q36" s="378">
        <f t="shared" ref="Q36" si="764">P36</f>
        <v>17192920.550000001</v>
      </c>
      <c r="R36" s="378">
        <f t="shared" ref="R36" si="765">Q36</f>
        <v>17192920.550000001</v>
      </c>
      <c r="S36" s="380"/>
      <c r="T36" s="217"/>
      <c r="U36" s="217"/>
      <c r="V36" s="217"/>
      <c r="W36" s="217"/>
      <c r="X36" s="217"/>
      <c r="Y36" s="217"/>
      <c r="Z36" s="217"/>
      <c r="AA36" s="377"/>
      <c r="AB36" s="377"/>
      <c r="AC36" s="377"/>
      <c r="AD36" s="377"/>
      <c r="AE36" s="217"/>
      <c r="AF36" s="217"/>
      <c r="AG36" s="377"/>
      <c r="AH36" s="217"/>
      <c r="AI36" s="217"/>
      <c r="AJ36" s="217"/>
      <c r="AK36" s="217"/>
      <c r="AL36" s="217"/>
      <c r="AM36" s="217"/>
      <c r="AN36" s="378"/>
      <c r="AO36" s="378"/>
      <c r="AP36" s="378"/>
      <c r="AQ36" s="378"/>
      <c r="AR36" s="378"/>
      <c r="AS36" s="378"/>
      <c r="AT36" s="378"/>
      <c r="AU36" s="378"/>
      <c r="AV36" s="378"/>
      <c r="AW36" s="378"/>
      <c r="AX36" s="378"/>
      <c r="AY36" s="378"/>
      <c r="AZ36" s="378"/>
      <c r="BA36" s="378"/>
      <c r="BB36" s="378"/>
      <c r="BC36" s="378"/>
      <c r="BD36" s="378"/>
      <c r="BE36" s="378"/>
      <c r="BF36" s="378"/>
      <c r="BG36" s="378"/>
      <c r="BH36" s="378"/>
      <c r="BI36" s="378"/>
      <c r="BJ36" s="378"/>
      <c r="BK36" s="378"/>
      <c r="BL36" s="378"/>
      <c r="BM36" s="378"/>
      <c r="BN36" s="378"/>
      <c r="BO36" s="378"/>
      <c r="BP36" s="378"/>
      <c r="BQ36" s="378"/>
      <c r="BR36" s="378"/>
      <c r="BS36" s="378"/>
      <c r="BT36" s="378"/>
      <c r="BU36" s="378"/>
      <c r="BV36" s="378"/>
      <c r="BW36" s="378"/>
      <c r="BX36" s="378"/>
      <c r="BY36" s="378"/>
      <c r="BZ36" s="378"/>
      <c r="CA36" s="378"/>
      <c r="CB36" s="378"/>
      <c r="CC36" s="378"/>
      <c r="CD36" s="378"/>
      <c r="CE36" s="378"/>
      <c r="CF36" s="378"/>
      <c r="CG36" s="378"/>
      <c r="CH36" s="378"/>
      <c r="CI36" s="378"/>
      <c r="CJ36" s="378"/>
      <c r="CK36" s="378"/>
      <c r="CL36" s="378"/>
      <c r="CM36" s="378"/>
      <c r="CN36" s="378"/>
      <c r="CO36" s="378"/>
      <c r="CP36" s="378"/>
      <c r="CQ36" s="378"/>
      <c r="CR36" s="378"/>
      <c r="CS36" s="378"/>
      <c r="CT36" s="378"/>
      <c r="CU36" s="378"/>
      <c r="CV36" s="378"/>
      <c r="CW36" s="378"/>
      <c r="CX36" s="378"/>
      <c r="CY36" s="378"/>
      <c r="CZ36" s="378"/>
      <c r="DA36" s="378"/>
      <c r="DB36" s="378"/>
      <c r="DC36" s="378"/>
      <c r="DD36" s="378"/>
      <c r="DE36" s="378"/>
      <c r="DF36" s="378"/>
      <c r="DG36" s="378"/>
      <c r="DH36" s="378"/>
      <c r="DI36" s="378"/>
      <c r="DJ36" s="378"/>
      <c r="DK36" s="378"/>
      <c r="DL36" s="378"/>
      <c r="DM36" s="378"/>
      <c r="DN36" s="378"/>
      <c r="DO36" s="378"/>
      <c r="DP36" s="378"/>
      <c r="DQ36" s="378"/>
      <c r="DR36" s="378"/>
      <c r="DS36" s="378"/>
      <c r="DT36" s="378"/>
      <c r="DU36" s="378"/>
      <c r="DV36" s="378"/>
      <c r="DW36" s="378"/>
      <c r="DX36" s="378"/>
      <c r="DY36" s="378"/>
      <c r="DZ36" s="378"/>
      <c r="EA36" s="378"/>
      <c r="EB36" s="378"/>
      <c r="EC36" s="378"/>
      <c r="ED36" s="378"/>
      <c r="EE36" s="378"/>
      <c r="EF36" s="378"/>
      <c r="EG36" s="378"/>
      <c r="EH36" s="378"/>
      <c r="EI36" s="373"/>
    </row>
    <row r="37" spans="1:139" s="374" customFormat="1" ht="15.75" customHeight="1">
      <c r="A37" s="362"/>
      <c r="B37" s="363"/>
      <c r="C37" s="364"/>
      <c r="D37" s="364"/>
      <c r="E37" s="375"/>
      <c r="F37" s="366"/>
      <c r="G37" s="375" t="s">
        <v>171</v>
      </c>
      <c r="H37" s="376"/>
      <c r="I37" s="376"/>
      <c r="J37" s="376"/>
      <c r="K37" s="376"/>
      <c r="L37" s="376"/>
      <c r="M37" s="378"/>
      <c r="N37" s="378"/>
      <c r="O37" s="378"/>
      <c r="P37" s="217"/>
      <c r="Q37" s="217"/>
      <c r="R37" s="217"/>
      <c r="S37" s="378">
        <f>((E36-F36)*200%)/(12*10)</f>
        <v>4011681.4616666664</v>
      </c>
      <c r="T37" s="217">
        <f t="shared" ref="T37" si="766">S37</f>
        <v>4011681.4616666664</v>
      </c>
      <c r="U37" s="217">
        <f t="shared" ref="U37" si="767">T37</f>
        <v>4011681.4616666664</v>
      </c>
      <c r="V37" s="217">
        <f t="shared" ref="V37" si="768">U37</f>
        <v>4011681.4616666664</v>
      </c>
      <c r="W37" s="217">
        <f t="shared" ref="W37" si="769">V37</f>
        <v>4011681.4616666664</v>
      </c>
      <c r="X37" s="217">
        <f t="shared" ref="X37" si="770">W37</f>
        <v>4011681.4616666664</v>
      </c>
      <c r="Y37" s="217">
        <f t="shared" ref="Y37" si="771">X37</f>
        <v>4011681.4616666664</v>
      </c>
      <c r="Z37" s="217">
        <f t="shared" ref="Z37" si="772">Y37</f>
        <v>4011681.4616666664</v>
      </c>
      <c r="AA37" s="217">
        <f t="shared" ref="AA37" si="773">Z37</f>
        <v>4011681.4616666664</v>
      </c>
      <c r="AB37" s="217">
        <f t="shared" ref="AB37" si="774">AA37</f>
        <v>4011681.4616666664</v>
      </c>
      <c r="AC37" s="217">
        <f t="shared" ref="AC37" si="775">AB37</f>
        <v>4011681.4616666664</v>
      </c>
      <c r="AD37" s="217">
        <f t="shared" ref="AD37" si="776">AC37</f>
        <v>4011681.4616666664</v>
      </c>
      <c r="AE37" s="217">
        <f t="shared" ref="AE37" si="777">AD37</f>
        <v>4011681.4616666664</v>
      </c>
      <c r="AF37" s="217">
        <f t="shared" ref="AF37" si="778">AE37</f>
        <v>4011681.4616666664</v>
      </c>
      <c r="AG37" s="217">
        <f t="shared" ref="AG37" si="779">AF37</f>
        <v>4011681.4616666664</v>
      </c>
      <c r="AH37" s="217">
        <f t="shared" ref="AH37" si="780">AG37</f>
        <v>4011681.4616666664</v>
      </c>
      <c r="AI37" s="217">
        <f t="shared" ref="AI37" si="781">AH37</f>
        <v>4011681.4616666664</v>
      </c>
      <c r="AJ37" s="217">
        <f t="shared" ref="AJ37" si="782">AI37</f>
        <v>4011681.4616666664</v>
      </c>
      <c r="AK37" s="217">
        <f t="shared" ref="AK37" si="783">AJ37</f>
        <v>4011681.4616666664</v>
      </c>
      <c r="AL37" s="217">
        <f t="shared" ref="AL37" si="784">AK37</f>
        <v>4011681.4616666664</v>
      </c>
      <c r="AM37" s="217">
        <f t="shared" ref="AM37" si="785">AL37</f>
        <v>4011681.4616666664</v>
      </c>
      <c r="AN37" s="217">
        <f t="shared" ref="AN37" si="786">AM37</f>
        <v>4011681.4616666664</v>
      </c>
      <c r="AO37" s="217">
        <f t="shared" ref="AO37" si="787">AN37</f>
        <v>4011681.4616666664</v>
      </c>
      <c r="AP37" s="217">
        <f t="shared" ref="AP37" si="788">AO37</f>
        <v>4011681.4616666664</v>
      </c>
      <c r="AQ37" s="217">
        <f t="shared" ref="AQ37" si="789">AP37</f>
        <v>4011681.4616666664</v>
      </c>
      <c r="AR37" s="217">
        <f t="shared" ref="AR37" si="790">AQ37</f>
        <v>4011681.4616666664</v>
      </c>
      <c r="AS37" s="217">
        <f t="shared" ref="AS37" si="791">AR37</f>
        <v>4011681.4616666664</v>
      </c>
      <c r="AT37" s="217">
        <f t="shared" ref="AT37" si="792">AS37</f>
        <v>4011681.4616666664</v>
      </c>
      <c r="AU37" s="217">
        <f t="shared" ref="AU37" si="793">AT37</f>
        <v>4011681.4616666664</v>
      </c>
      <c r="AV37" s="217">
        <f t="shared" ref="AV37" si="794">AU37</f>
        <v>4011681.4616666664</v>
      </c>
      <c r="AW37" s="217">
        <f t="shared" ref="AW37" si="795">AV37</f>
        <v>4011681.4616666664</v>
      </c>
      <c r="AX37" s="217">
        <f t="shared" ref="AX37" si="796">AW37</f>
        <v>4011681.4616666664</v>
      </c>
      <c r="AY37" s="217">
        <f t="shared" ref="AY37" si="797">AX37</f>
        <v>4011681.4616666664</v>
      </c>
      <c r="AZ37" s="217">
        <f t="shared" ref="AZ37" si="798">AY37</f>
        <v>4011681.4616666664</v>
      </c>
      <c r="BA37" s="217">
        <f t="shared" ref="BA37" si="799">AZ37</f>
        <v>4011681.4616666664</v>
      </c>
      <c r="BB37" s="217">
        <f t="shared" ref="BB37" si="800">BA37</f>
        <v>4011681.4616666664</v>
      </c>
      <c r="BC37" s="217">
        <f t="shared" ref="BC37" si="801">BB37</f>
        <v>4011681.4616666664</v>
      </c>
      <c r="BD37" s="217">
        <f t="shared" ref="BD37" si="802">BC37</f>
        <v>4011681.4616666664</v>
      </c>
      <c r="BE37" s="217">
        <f t="shared" ref="BE37" si="803">BD37</f>
        <v>4011681.4616666664</v>
      </c>
      <c r="BF37" s="217">
        <f t="shared" ref="BF37" si="804">BE37</f>
        <v>4011681.4616666664</v>
      </c>
      <c r="BG37" s="217">
        <f t="shared" ref="BG37" si="805">BF37</f>
        <v>4011681.4616666664</v>
      </c>
      <c r="BH37" s="217">
        <f t="shared" ref="BH37" si="806">BG37</f>
        <v>4011681.4616666664</v>
      </c>
      <c r="BI37" s="217">
        <f t="shared" ref="BI37" si="807">BH37</f>
        <v>4011681.4616666664</v>
      </c>
      <c r="BJ37" s="217">
        <f t="shared" ref="BJ37" si="808">BI37</f>
        <v>4011681.4616666664</v>
      </c>
      <c r="BK37" s="217">
        <f t="shared" ref="BK37" si="809">BJ37</f>
        <v>4011681.4616666664</v>
      </c>
      <c r="BL37" s="217">
        <f t="shared" ref="BL37" si="810">BK37</f>
        <v>4011681.4616666664</v>
      </c>
      <c r="BM37" s="217">
        <f t="shared" ref="BM37" si="811">BL37</f>
        <v>4011681.4616666664</v>
      </c>
      <c r="BN37" s="217">
        <f t="shared" ref="BN37" si="812">BM37</f>
        <v>4011681.4616666664</v>
      </c>
      <c r="BO37" s="217">
        <f t="shared" ref="BO37" si="813">BN37</f>
        <v>4011681.4616666664</v>
      </c>
      <c r="BP37" s="217">
        <f t="shared" ref="BP37" si="814">BO37</f>
        <v>4011681.4616666664</v>
      </c>
      <c r="BQ37" s="217">
        <f t="shared" ref="BQ37" si="815">BP37</f>
        <v>4011681.4616666664</v>
      </c>
      <c r="BR37" s="217">
        <f t="shared" ref="BR37" si="816">BQ37</f>
        <v>4011681.4616666664</v>
      </c>
      <c r="BS37" s="217">
        <f t="shared" ref="BS37" si="817">BR37</f>
        <v>4011681.4616666664</v>
      </c>
      <c r="BT37" s="217">
        <f t="shared" ref="BT37" si="818">BS37</f>
        <v>4011681.4616666664</v>
      </c>
      <c r="BU37" s="217">
        <f t="shared" ref="BU37" si="819">BT37</f>
        <v>4011681.4616666664</v>
      </c>
      <c r="BV37" s="217">
        <f t="shared" ref="BV37" si="820">BU37</f>
        <v>4011681.4616666664</v>
      </c>
      <c r="BW37" s="217">
        <f t="shared" ref="BW37" si="821">BV37</f>
        <v>4011681.4616666664</v>
      </c>
      <c r="BX37" s="217">
        <f t="shared" ref="BX37" si="822">BW37</f>
        <v>4011681.4616666664</v>
      </c>
      <c r="BY37" s="217">
        <f t="shared" ref="BY37" si="823">BX37</f>
        <v>4011681.4616666664</v>
      </c>
      <c r="BZ37" s="217">
        <f t="shared" ref="BZ37" si="824">BY37</f>
        <v>4011681.4616666664</v>
      </c>
      <c r="CA37" s="217">
        <f t="shared" ref="CA37" si="825">BZ37</f>
        <v>4011681.4616666664</v>
      </c>
      <c r="CB37" s="217">
        <f t="shared" ref="CB37" si="826">CA37</f>
        <v>4011681.4616666664</v>
      </c>
      <c r="CC37" s="217">
        <f t="shared" ref="CC37" si="827">CB37</f>
        <v>4011681.4616666664</v>
      </c>
      <c r="CD37" s="217">
        <f t="shared" ref="CD37" si="828">CC37</f>
        <v>4011681.4616666664</v>
      </c>
      <c r="CE37" s="217">
        <f t="shared" ref="CE37" si="829">CD37</f>
        <v>4011681.4616666664</v>
      </c>
      <c r="CF37" s="217">
        <f t="shared" ref="CF37" si="830">CE37</f>
        <v>4011681.4616666664</v>
      </c>
      <c r="CG37" s="217">
        <f t="shared" ref="CG37" si="831">CF37</f>
        <v>4011681.4616666664</v>
      </c>
      <c r="CH37" s="217">
        <f t="shared" ref="CH37" si="832">CG37</f>
        <v>4011681.4616666664</v>
      </c>
      <c r="CI37" s="217">
        <f t="shared" ref="CI37" si="833">CH37</f>
        <v>4011681.4616666664</v>
      </c>
      <c r="CJ37" s="217">
        <f t="shared" ref="CJ37" si="834">CI37</f>
        <v>4011681.4616666664</v>
      </c>
      <c r="CK37" s="217">
        <f t="shared" ref="CK37" si="835">CJ37</f>
        <v>4011681.4616666664</v>
      </c>
      <c r="CL37" s="217">
        <f t="shared" ref="CL37" si="836">CK37</f>
        <v>4011681.4616666664</v>
      </c>
      <c r="CM37" s="217">
        <f t="shared" ref="CM37" si="837">CL37</f>
        <v>4011681.4616666664</v>
      </c>
      <c r="CN37" s="217">
        <f t="shared" ref="CN37" si="838">CM37</f>
        <v>4011681.4616666664</v>
      </c>
      <c r="CO37" s="217">
        <f t="shared" ref="CO37" si="839">CN37</f>
        <v>4011681.4616666664</v>
      </c>
      <c r="CP37" s="217">
        <f t="shared" ref="CP37" si="840">CO37</f>
        <v>4011681.4616666664</v>
      </c>
      <c r="CQ37" s="217">
        <f t="shared" ref="CQ37" si="841">CP37</f>
        <v>4011681.4616666664</v>
      </c>
      <c r="CR37" s="217">
        <f t="shared" ref="CR37" si="842">CQ37</f>
        <v>4011681.4616666664</v>
      </c>
      <c r="CS37" s="217">
        <f t="shared" ref="CS37" si="843">CR37</f>
        <v>4011681.4616666664</v>
      </c>
      <c r="CT37" s="217">
        <f t="shared" ref="CT37" si="844">CS37</f>
        <v>4011681.4616666664</v>
      </c>
      <c r="CU37" s="217">
        <f t="shared" ref="CU37" si="845">CT37</f>
        <v>4011681.4616666664</v>
      </c>
      <c r="CV37" s="217">
        <f t="shared" ref="CV37" si="846">CU37</f>
        <v>4011681.4616666664</v>
      </c>
      <c r="CW37" s="217">
        <f t="shared" ref="CW37" si="847">CV37</f>
        <v>4011681.4616666664</v>
      </c>
      <c r="CX37" s="217">
        <f t="shared" ref="CX37" si="848">CW37</f>
        <v>4011681.4616666664</v>
      </c>
      <c r="CY37" s="217">
        <f t="shared" ref="CY37" si="849">CX37</f>
        <v>4011681.4616666664</v>
      </c>
      <c r="CZ37" s="217">
        <f t="shared" ref="CZ37" si="850">CY37</f>
        <v>4011681.4616666664</v>
      </c>
      <c r="DA37" s="217">
        <f t="shared" ref="DA37" si="851">CZ37</f>
        <v>4011681.4616666664</v>
      </c>
      <c r="DB37" s="217">
        <f t="shared" ref="DB37" si="852">DA37</f>
        <v>4011681.4616666664</v>
      </c>
      <c r="DC37" s="217">
        <f t="shared" ref="DC37" si="853">DB37</f>
        <v>4011681.4616666664</v>
      </c>
      <c r="DD37" s="217">
        <f t="shared" ref="DD37" si="854">DC37</f>
        <v>4011681.4616666664</v>
      </c>
      <c r="DE37" s="217">
        <f t="shared" ref="DE37" si="855">DD37</f>
        <v>4011681.4616666664</v>
      </c>
      <c r="DF37" s="217">
        <f t="shared" ref="DF37" si="856">DE37</f>
        <v>4011681.4616666664</v>
      </c>
      <c r="DG37" s="217">
        <f t="shared" ref="DG37" si="857">DF37</f>
        <v>4011681.4616666664</v>
      </c>
      <c r="DH37" s="217">
        <f t="shared" ref="DH37" si="858">DG37</f>
        <v>4011681.4616666664</v>
      </c>
      <c r="DI37" s="217">
        <f t="shared" ref="DI37" si="859">DH37</f>
        <v>4011681.4616666664</v>
      </c>
      <c r="DJ37" s="217">
        <f t="shared" ref="DJ37" si="860">DI37</f>
        <v>4011681.4616666664</v>
      </c>
      <c r="DK37" s="217">
        <f t="shared" ref="DK37" si="861">DJ37</f>
        <v>4011681.4616666664</v>
      </c>
      <c r="DL37" s="217">
        <f t="shared" ref="DL37" si="862">DK37</f>
        <v>4011681.4616666664</v>
      </c>
      <c r="DM37" s="217">
        <f t="shared" ref="DM37" si="863">DL37</f>
        <v>4011681.4616666664</v>
      </c>
      <c r="DN37" s="217">
        <f t="shared" ref="DN37" si="864">DM37</f>
        <v>4011681.4616666664</v>
      </c>
      <c r="DO37" s="217">
        <f t="shared" ref="DO37" si="865">DN37</f>
        <v>4011681.4616666664</v>
      </c>
      <c r="DP37" s="217">
        <f t="shared" ref="DP37" si="866">DO37</f>
        <v>4011681.4616666664</v>
      </c>
      <c r="DQ37" s="217">
        <f t="shared" ref="DQ37" si="867">DP37</f>
        <v>4011681.4616666664</v>
      </c>
      <c r="DR37" s="217">
        <f t="shared" ref="DR37" si="868">DQ37</f>
        <v>4011681.4616666664</v>
      </c>
      <c r="DS37" s="217">
        <f t="shared" ref="DS37" si="869">DR37</f>
        <v>4011681.4616666664</v>
      </c>
      <c r="DT37" s="217">
        <f t="shared" ref="DT37" si="870">DS37</f>
        <v>4011681.4616666664</v>
      </c>
      <c r="DU37" s="217">
        <f t="shared" ref="DU37" si="871">DT37</f>
        <v>4011681.4616666664</v>
      </c>
      <c r="DV37" s="217">
        <f t="shared" ref="DV37" si="872">DU37</f>
        <v>4011681.4616666664</v>
      </c>
      <c r="DW37" s="217">
        <f t="shared" ref="DW37" si="873">DV37</f>
        <v>4011681.4616666664</v>
      </c>
      <c r="DX37" s="217">
        <f t="shared" ref="DX37" si="874">DW37</f>
        <v>4011681.4616666664</v>
      </c>
      <c r="DY37" s="217">
        <f t="shared" ref="DY37" si="875">DX37</f>
        <v>4011681.4616666664</v>
      </c>
      <c r="DZ37" s="217">
        <f t="shared" ref="DZ37" si="876">DY37</f>
        <v>4011681.4616666664</v>
      </c>
      <c r="EA37" s="217">
        <f t="shared" ref="EA37" si="877">DZ37</f>
        <v>4011681.4616666664</v>
      </c>
      <c r="EB37" s="217">
        <f t="shared" ref="EB37" si="878">EA37</f>
        <v>4011681.4616666664</v>
      </c>
      <c r="EC37" s="217">
        <f t="shared" ref="EC37" si="879">EB37</f>
        <v>4011681.4616666664</v>
      </c>
      <c r="ED37" s="217">
        <f t="shared" ref="ED37" si="880">EC37</f>
        <v>4011681.4616666664</v>
      </c>
      <c r="EE37" s="217">
        <f t="shared" ref="EE37" si="881">ED37</f>
        <v>4011681.4616666664</v>
      </c>
      <c r="EF37" s="217">
        <f t="shared" ref="EF37" si="882">EE37</f>
        <v>4011681.4616666664</v>
      </c>
      <c r="EG37" s="217">
        <f t="shared" ref="EG37" si="883">EF37</f>
        <v>4011681.4616666664</v>
      </c>
      <c r="EH37" s="217">
        <f t="shared" ref="EH37" si="884">EG37</f>
        <v>4011681.4616666664</v>
      </c>
      <c r="EI37" s="373"/>
    </row>
    <row r="38" spans="1:139" s="374" customFormat="1" ht="15.75" customHeight="1">
      <c r="A38" s="362">
        <v>14</v>
      </c>
      <c r="B38" s="363" t="s">
        <v>499</v>
      </c>
      <c r="C38" s="364">
        <v>36</v>
      </c>
      <c r="D38" s="364">
        <v>90</v>
      </c>
      <c r="E38" s="365">
        <v>343858411</v>
      </c>
      <c r="F38" s="366">
        <f>E38*30%</f>
        <v>103157523.3</v>
      </c>
      <c r="G38" s="367" t="s">
        <v>184</v>
      </c>
      <c r="H38" s="368">
        <f>SUM(M38:EI39)</f>
        <v>584559298.69999909</v>
      </c>
      <c r="I38" s="368"/>
      <c r="J38" s="368"/>
      <c r="K38" s="368"/>
      <c r="L38" s="368"/>
      <c r="M38" s="378">
        <f>F38/6</f>
        <v>17192920.550000001</v>
      </c>
      <c r="N38" s="378">
        <f t="shared" ref="N38" si="885">M38</f>
        <v>17192920.550000001</v>
      </c>
      <c r="O38" s="378">
        <f t="shared" ref="O38" si="886">N38</f>
        <v>17192920.550000001</v>
      </c>
      <c r="P38" s="378">
        <f t="shared" ref="P38" si="887">O38</f>
        <v>17192920.550000001</v>
      </c>
      <c r="Q38" s="378">
        <f t="shared" ref="Q38" si="888">P38</f>
        <v>17192920.550000001</v>
      </c>
      <c r="R38" s="378">
        <f t="shared" ref="R38" si="889">Q38</f>
        <v>17192920.550000001</v>
      </c>
      <c r="S38" s="380"/>
      <c r="T38" s="217"/>
      <c r="U38" s="217"/>
      <c r="V38" s="217"/>
      <c r="W38" s="217"/>
      <c r="X38" s="217"/>
      <c r="Y38" s="217"/>
      <c r="Z38" s="217"/>
      <c r="AA38" s="377"/>
      <c r="AB38" s="377"/>
      <c r="AC38" s="377"/>
      <c r="AD38" s="377"/>
      <c r="AE38" s="217"/>
      <c r="AF38" s="217"/>
      <c r="AG38" s="377"/>
      <c r="AH38" s="217"/>
      <c r="AI38" s="217"/>
      <c r="AJ38" s="217"/>
      <c r="AK38" s="217"/>
      <c r="AL38" s="217"/>
      <c r="AM38" s="217"/>
      <c r="AN38" s="378"/>
      <c r="AO38" s="378"/>
      <c r="AP38" s="378"/>
      <c r="AQ38" s="378"/>
      <c r="AR38" s="378"/>
      <c r="AS38" s="378"/>
      <c r="AT38" s="378"/>
      <c r="AU38" s="378"/>
      <c r="AV38" s="378"/>
      <c r="AW38" s="378"/>
      <c r="AX38" s="378"/>
      <c r="AY38" s="378"/>
      <c r="AZ38" s="378"/>
      <c r="BA38" s="378"/>
      <c r="BB38" s="378"/>
      <c r="BC38" s="378"/>
      <c r="BD38" s="378"/>
      <c r="BE38" s="378"/>
      <c r="BF38" s="378"/>
      <c r="BG38" s="378"/>
      <c r="BH38" s="378"/>
      <c r="BI38" s="378"/>
      <c r="BJ38" s="378"/>
      <c r="BK38" s="378"/>
      <c r="BL38" s="378"/>
      <c r="BM38" s="378"/>
      <c r="BN38" s="378"/>
      <c r="BO38" s="378"/>
      <c r="BP38" s="378"/>
      <c r="BQ38" s="378"/>
      <c r="BR38" s="378"/>
      <c r="BS38" s="378"/>
      <c r="BT38" s="378"/>
      <c r="BU38" s="378"/>
      <c r="BV38" s="378"/>
      <c r="BW38" s="378"/>
      <c r="BX38" s="378"/>
      <c r="BY38" s="378"/>
      <c r="BZ38" s="378"/>
      <c r="CA38" s="378"/>
      <c r="CB38" s="378"/>
      <c r="CC38" s="378"/>
      <c r="CD38" s="378"/>
      <c r="CE38" s="378"/>
      <c r="CF38" s="378"/>
      <c r="CG38" s="378"/>
      <c r="CH38" s="378"/>
      <c r="CI38" s="378"/>
      <c r="CJ38" s="378"/>
      <c r="CK38" s="378"/>
      <c r="CL38" s="378"/>
      <c r="CM38" s="378"/>
      <c r="CN38" s="378"/>
      <c r="CO38" s="378"/>
      <c r="CP38" s="378"/>
      <c r="CQ38" s="378"/>
      <c r="CR38" s="378"/>
      <c r="CS38" s="378"/>
      <c r="CT38" s="378"/>
      <c r="CU38" s="378"/>
      <c r="CV38" s="378"/>
      <c r="CW38" s="378"/>
      <c r="CX38" s="378"/>
      <c r="CY38" s="378"/>
      <c r="CZ38" s="378"/>
      <c r="DA38" s="378"/>
      <c r="DB38" s="378"/>
      <c r="DC38" s="378"/>
      <c r="DD38" s="378"/>
      <c r="DE38" s="378"/>
      <c r="DF38" s="378"/>
      <c r="DG38" s="378"/>
      <c r="DH38" s="378"/>
      <c r="DI38" s="378"/>
      <c r="DJ38" s="378"/>
      <c r="DK38" s="378"/>
      <c r="DL38" s="378"/>
      <c r="DM38" s="378"/>
      <c r="DN38" s="378"/>
      <c r="DO38" s="378"/>
      <c r="DP38" s="378"/>
      <c r="DQ38" s="378"/>
      <c r="DR38" s="378"/>
      <c r="DS38" s="378"/>
      <c r="DT38" s="378"/>
      <c r="DU38" s="378"/>
      <c r="DV38" s="378"/>
      <c r="DW38" s="378"/>
      <c r="DX38" s="378"/>
      <c r="DY38" s="378"/>
      <c r="DZ38" s="378"/>
      <c r="EA38" s="378"/>
      <c r="EB38" s="378"/>
      <c r="EC38" s="378"/>
      <c r="ED38" s="378"/>
      <c r="EE38" s="378"/>
      <c r="EF38" s="378"/>
      <c r="EG38" s="378"/>
      <c r="EH38" s="378"/>
      <c r="EI38" s="373"/>
    </row>
    <row r="39" spans="1:139" s="374" customFormat="1" ht="15.75" customHeight="1">
      <c r="A39" s="362"/>
      <c r="B39" s="363"/>
      <c r="C39" s="364"/>
      <c r="D39" s="364"/>
      <c r="E39" s="375"/>
      <c r="F39" s="366"/>
      <c r="G39" s="375" t="s">
        <v>171</v>
      </c>
      <c r="H39" s="376"/>
      <c r="I39" s="376"/>
      <c r="J39" s="376"/>
      <c r="K39" s="376"/>
      <c r="L39" s="376"/>
      <c r="M39" s="378"/>
      <c r="N39" s="378"/>
      <c r="O39" s="378"/>
      <c r="P39" s="217"/>
      <c r="Q39" s="217"/>
      <c r="R39" s="217"/>
      <c r="S39" s="378">
        <f>((E38-F38)*200%)/(12*10)</f>
        <v>4011681.4616666664</v>
      </c>
      <c r="T39" s="217">
        <f t="shared" ref="T39" si="890">S39</f>
        <v>4011681.4616666664</v>
      </c>
      <c r="U39" s="217">
        <f t="shared" ref="U39" si="891">T39</f>
        <v>4011681.4616666664</v>
      </c>
      <c r="V39" s="217">
        <f t="shared" ref="V39" si="892">U39</f>
        <v>4011681.4616666664</v>
      </c>
      <c r="W39" s="217">
        <f t="shared" ref="W39" si="893">V39</f>
        <v>4011681.4616666664</v>
      </c>
      <c r="X39" s="217">
        <f t="shared" ref="X39" si="894">W39</f>
        <v>4011681.4616666664</v>
      </c>
      <c r="Y39" s="217">
        <f t="shared" ref="Y39" si="895">X39</f>
        <v>4011681.4616666664</v>
      </c>
      <c r="Z39" s="217">
        <f t="shared" ref="Z39" si="896">Y39</f>
        <v>4011681.4616666664</v>
      </c>
      <c r="AA39" s="217">
        <f t="shared" ref="AA39" si="897">Z39</f>
        <v>4011681.4616666664</v>
      </c>
      <c r="AB39" s="217">
        <f t="shared" ref="AB39" si="898">AA39</f>
        <v>4011681.4616666664</v>
      </c>
      <c r="AC39" s="217">
        <f t="shared" ref="AC39" si="899">AB39</f>
        <v>4011681.4616666664</v>
      </c>
      <c r="AD39" s="217">
        <f t="shared" ref="AD39" si="900">AC39</f>
        <v>4011681.4616666664</v>
      </c>
      <c r="AE39" s="217">
        <f t="shared" ref="AE39" si="901">AD39</f>
        <v>4011681.4616666664</v>
      </c>
      <c r="AF39" s="217">
        <f t="shared" ref="AF39" si="902">AE39</f>
        <v>4011681.4616666664</v>
      </c>
      <c r="AG39" s="217">
        <f t="shared" ref="AG39" si="903">AF39</f>
        <v>4011681.4616666664</v>
      </c>
      <c r="AH39" s="217">
        <f t="shared" ref="AH39" si="904">AG39</f>
        <v>4011681.4616666664</v>
      </c>
      <c r="AI39" s="217">
        <f t="shared" ref="AI39" si="905">AH39</f>
        <v>4011681.4616666664</v>
      </c>
      <c r="AJ39" s="217">
        <f t="shared" ref="AJ39" si="906">AI39</f>
        <v>4011681.4616666664</v>
      </c>
      <c r="AK39" s="217">
        <f t="shared" ref="AK39" si="907">AJ39</f>
        <v>4011681.4616666664</v>
      </c>
      <c r="AL39" s="217">
        <f t="shared" ref="AL39" si="908">AK39</f>
        <v>4011681.4616666664</v>
      </c>
      <c r="AM39" s="217">
        <f t="shared" ref="AM39" si="909">AL39</f>
        <v>4011681.4616666664</v>
      </c>
      <c r="AN39" s="217">
        <f t="shared" ref="AN39" si="910">AM39</f>
        <v>4011681.4616666664</v>
      </c>
      <c r="AO39" s="217">
        <f t="shared" ref="AO39" si="911">AN39</f>
        <v>4011681.4616666664</v>
      </c>
      <c r="AP39" s="217">
        <f t="shared" ref="AP39" si="912">AO39</f>
        <v>4011681.4616666664</v>
      </c>
      <c r="AQ39" s="217">
        <f t="shared" ref="AQ39" si="913">AP39</f>
        <v>4011681.4616666664</v>
      </c>
      <c r="AR39" s="217">
        <f t="shared" ref="AR39" si="914">AQ39</f>
        <v>4011681.4616666664</v>
      </c>
      <c r="AS39" s="217">
        <f t="shared" ref="AS39" si="915">AR39</f>
        <v>4011681.4616666664</v>
      </c>
      <c r="AT39" s="217">
        <f t="shared" ref="AT39" si="916">AS39</f>
        <v>4011681.4616666664</v>
      </c>
      <c r="AU39" s="217">
        <f t="shared" ref="AU39" si="917">AT39</f>
        <v>4011681.4616666664</v>
      </c>
      <c r="AV39" s="217">
        <f t="shared" ref="AV39" si="918">AU39</f>
        <v>4011681.4616666664</v>
      </c>
      <c r="AW39" s="217">
        <f t="shared" ref="AW39" si="919">AV39</f>
        <v>4011681.4616666664</v>
      </c>
      <c r="AX39" s="217">
        <f t="shared" ref="AX39" si="920">AW39</f>
        <v>4011681.4616666664</v>
      </c>
      <c r="AY39" s="217">
        <f t="shared" ref="AY39" si="921">AX39</f>
        <v>4011681.4616666664</v>
      </c>
      <c r="AZ39" s="217">
        <f t="shared" ref="AZ39" si="922">AY39</f>
        <v>4011681.4616666664</v>
      </c>
      <c r="BA39" s="217">
        <f t="shared" ref="BA39" si="923">AZ39</f>
        <v>4011681.4616666664</v>
      </c>
      <c r="BB39" s="217">
        <f t="shared" ref="BB39" si="924">BA39</f>
        <v>4011681.4616666664</v>
      </c>
      <c r="BC39" s="217">
        <f t="shared" ref="BC39" si="925">BB39</f>
        <v>4011681.4616666664</v>
      </c>
      <c r="BD39" s="217">
        <f t="shared" ref="BD39" si="926">BC39</f>
        <v>4011681.4616666664</v>
      </c>
      <c r="BE39" s="217">
        <f t="shared" ref="BE39" si="927">BD39</f>
        <v>4011681.4616666664</v>
      </c>
      <c r="BF39" s="217">
        <f t="shared" ref="BF39" si="928">BE39</f>
        <v>4011681.4616666664</v>
      </c>
      <c r="BG39" s="217">
        <f t="shared" ref="BG39" si="929">BF39</f>
        <v>4011681.4616666664</v>
      </c>
      <c r="BH39" s="217">
        <f t="shared" ref="BH39" si="930">BG39</f>
        <v>4011681.4616666664</v>
      </c>
      <c r="BI39" s="217">
        <f t="shared" ref="BI39" si="931">BH39</f>
        <v>4011681.4616666664</v>
      </c>
      <c r="BJ39" s="217">
        <f t="shared" ref="BJ39" si="932">BI39</f>
        <v>4011681.4616666664</v>
      </c>
      <c r="BK39" s="217">
        <f t="shared" ref="BK39" si="933">BJ39</f>
        <v>4011681.4616666664</v>
      </c>
      <c r="BL39" s="217">
        <f t="shared" ref="BL39" si="934">BK39</f>
        <v>4011681.4616666664</v>
      </c>
      <c r="BM39" s="217">
        <f t="shared" ref="BM39" si="935">BL39</f>
        <v>4011681.4616666664</v>
      </c>
      <c r="BN39" s="217">
        <f t="shared" ref="BN39" si="936">BM39</f>
        <v>4011681.4616666664</v>
      </c>
      <c r="BO39" s="217">
        <f t="shared" ref="BO39" si="937">BN39</f>
        <v>4011681.4616666664</v>
      </c>
      <c r="BP39" s="217">
        <f t="shared" ref="BP39" si="938">BO39</f>
        <v>4011681.4616666664</v>
      </c>
      <c r="BQ39" s="217">
        <f t="shared" ref="BQ39" si="939">BP39</f>
        <v>4011681.4616666664</v>
      </c>
      <c r="BR39" s="217">
        <f t="shared" ref="BR39" si="940">BQ39</f>
        <v>4011681.4616666664</v>
      </c>
      <c r="BS39" s="217">
        <f t="shared" ref="BS39" si="941">BR39</f>
        <v>4011681.4616666664</v>
      </c>
      <c r="BT39" s="217">
        <f t="shared" ref="BT39" si="942">BS39</f>
        <v>4011681.4616666664</v>
      </c>
      <c r="BU39" s="217">
        <f t="shared" ref="BU39" si="943">BT39</f>
        <v>4011681.4616666664</v>
      </c>
      <c r="BV39" s="217">
        <f t="shared" ref="BV39" si="944">BU39</f>
        <v>4011681.4616666664</v>
      </c>
      <c r="BW39" s="217">
        <f t="shared" ref="BW39" si="945">BV39</f>
        <v>4011681.4616666664</v>
      </c>
      <c r="BX39" s="217">
        <f t="shared" ref="BX39" si="946">BW39</f>
        <v>4011681.4616666664</v>
      </c>
      <c r="BY39" s="217">
        <f t="shared" ref="BY39" si="947">BX39</f>
        <v>4011681.4616666664</v>
      </c>
      <c r="BZ39" s="217">
        <f t="shared" ref="BZ39" si="948">BY39</f>
        <v>4011681.4616666664</v>
      </c>
      <c r="CA39" s="217">
        <f t="shared" ref="CA39" si="949">BZ39</f>
        <v>4011681.4616666664</v>
      </c>
      <c r="CB39" s="217">
        <f t="shared" ref="CB39" si="950">CA39</f>
        <v>4011681.4616666664</v>
      </c>
      <c r="CC39" s="217">
        <f t="shared" ref="CC39" si="951">CB39</f>
        <v>4011681.4616666664</v>
      </c>
      <c r="CD39" s="217">
        <f t="shared" ref="CD39" si="952">CC39</f>
        <v>4011681.4616666664</v>
      </c>
      <c r="CE39" s="217">
        <f t="shared" ref="CE39" si="953">CD39</f>
        <v>4011681.4616666664</v>
      </c>
      <c r="CF39" s="217">
        <f t="shared" ref="CF39" si="954">CE39</f>
        <v>4011681.4616666664</v>
      </c>
      <c r="CG39" s="217">
        <f t="shared" ref="CG39" si="955">CF39</f>
        <v>4011681.4616666664</v>
      </c>
      <c r="CH39" s="217">
        <f t="shared" ref="CH39" si="956">CG39</f>
        <v>4011681.4616666664</v>
      </c>
      <c r="CI39" s="217">
        <f t="shared" ref="CI39" si="957">CH39</f>
        <v>4011681.4616666664</v>
      </c>
      <c r="CJ39" s="217">
        <f t="shared" ref="CJ39" si="958">CI39</f>
        <v>4011681.4616666664</v>
      </c>
      <c r="CK39" s="217">
        <f t="shared" ref="CK39" si="959">CJ39</f>
        <v>4011681.4616666664</v>
      </c>
      <c r="CL39" s="217">
        <f t="shared" ref="CL39" si="960">CK39</f>
        <v>4011681.4616666664</v>
      </c>
      <c r="CM39" s="217">
        <f t="shared" ref="CM39" si="961">CL39</f>
        <v>4011681.4616666664</v>
      </c>
      <c r="CN39" s="217">
        <f t="shared" ref="CN39" si="962">CM39</f>
        <v>4011681.4616666664</v>
      </c>
      <c r="CO39" s="217">
        <f t="shared" ref="CO39" si="963">CN39</f>
        <v>4011681.4616666664</v>
      </c>
      <c r="CP39" s="217">
        <f t="shared" ref="CP39" si="964">CO39</f>
        <v>4011681.4616666664</v>
      </c>
      <c r="CQ39" s="217">
        <f t="shared" ref="CQ39" si="965">CP39</f>
        <v>4011681.4616666664</v>
      </c>
      <c r="CR39" s="217">
        <f t="shared" ref="CR39" si="966">CQ39</f>
        <v>4011681.4616666664</v>
      </c>
      <c r="CS39" s="217">
        <f t="shared" ref="CS39" si="967">CR39</f>
        <v>4011681.4616666664</v>
      </c>
      <c r="CT39" s="217">
        <f t="shared" ref="CT39" si="968">CS39</f>
        <v>4011681.4616666664</v>
      </c>
      <c r="CU39" s="217">
        <f t="shared" ref="CU39" si="969">CT39</f>
        <v>4011681.4616666664</v>
      </c>
      <c r="CV39" s="217">
        <f t="shared" ref="CV39" si="970">CU39</f>
        <v>4011681.4616666664</v>
      </c>
      <c r="CW39" s="217">
        <f t="shared" ref="CW39" si="971">CV39</f>
        <v>4011681.4616666664</v>
      </c>
      <c r="CX39" s="217">
        <f t="shared" ref="CX39" si="972">CW39</f>
        <v>4011681.4616666664</v>
      </c>
      <c r="CY39" s="217">
        <f t="shared" ref="CY39" si="973">CX39</f>
        <v>4011681.4616666664</v>
      </c>
      <c r="CZ39" s="217">
        <f t="shared" ref="CZ39" si="974">CY39</f>
        <v>4011681.4616666664</v>
      </c>
      <c r="DA39" s="217">
        <f t="shared" ref="DA39" si="975">CZ39</f>
        <v>4011681.4616666664</v>
      </c>
      <c r="DB39" s="217">
        <f t="shared" ref="DB39" si="976">DA39</f>
        <v>4011681.4616666664</v>
      </c>
      <c r="DC39" s="217">
        <f t="shared" ref="DC39" si="977">DB39</f>
        <v>4011681.4616666664</v>
      </c>
      <c r="DD39" s="217">
        <f t="shared" ref="DD39" si="978">DC39</f>
        <v>4011681.4616666664</v>
      </c>
      <c r="DE39" s="217">
        <f t="shared" ref="DE39" si="979">DD39</f>
        <v>4011681.4616666664</v>
      </c>
      <c r="DF39" s="217">
        <f t="shared" ref="DF39" si="980">DE39</f>
        <v>4011681.4616666664</v>
      </c>
      <c r="DG39" s="217">
        <f t="shared" ref="DG39" si="981">DF39</f>
        <v>4011681.4616666664</v>
      </c>
      <c r="DH39" s="217">
        <f t="shared" ref="DH39" si="982">DG39</f>
        <v>4011681.4616666664</v>
      </c>
      <c r="DI39" s="217">
        <f t="shared" ref="DI39" si="983">DH39</f>
        <v>4011681.4616666664</v>
      </c>
      <c r="DJ39" s="217">
        <f t="shared" ref="DJ39" si="984">DI39</f>
        <v>4011681.4616666664</v>
      </c>
      <c r="DK39" s="217">
        <f t="shared" ref="DK39" si="985">DJ39</f>
        <v>4011681.4616666664</v>
      </c>
      <c r="DL39" s="217">
        <f t="shared" ref="DL39" si="986">DK39</f>
        <v>4011681.4616666664</v>
      </c>
      <c r="DM39" s="217">
        <f t="shared" ref="DM39" si="987">DL39</f>
        <v>4011681.4616666664</v>
      </c>
      <c r="DN39" s="217">
        <f t="shared" ref="DN39" si="988">DM39</f>
        <v>4011681.4616666664</v>
      </c>
      <c r="DO39" s="217">
        <f t="shared" ref="DO39" si="989">DN39</f>
        <v>4011681.4616666664</v>
      </c>
      <c r="DP39" s="217">
        <f t="shared" ref="DP39" si="990">DO39</f>
        <v>4011681.4616666664</v>
      </c>
      <c r="DQ39" s="217">
        <f t="shared" ref="DQ39" si="991">DP39</f>
        <v>4011681.4616666664</v>
      </c>
      <c r="DR39" s="217">
        <f t="shared" ref="DR39" si="992">DQ39</f>
        <v>4011681.4616666664</v>
      </c>
      <c r="DS39" s="217">
        <f t="shared" ref="DS39" si="993">DR39</f>
        <v>4011681.4616666664</v>
      </c>
      <c r="DT39" s="217">
        <f t="shared" ref="DT39" si="994">DS39</f>
        <v>4011681.4616666664</v>
      </c>
      <c r="DU39" s="217">
        <f t="shared" ref="DU39" si="995">DT39</f>
        <v>4011681.4616666664</v>
      </c>
      <c r="DV39" s="217">
        <f t="shared" ref="DV39" si="996">DU39</f>
        <v>4011681.4616666664</v>
      </c>
      <c r="DW39" s="217">
        <f t="shared" ref="DW39" si="997">DV39</f>
        <v>4011681.4616666664</v>
      </c>
      <c r="DX39" s="217">
        <f t="shared" ref="DX39" si="998">DW39</f>
        <v>4011681.4616666664</v>
      </c>
      <c r="DY39" s="217">
        <f t="shared" ref="DY39" si="999">DX39</f>
        <v>4011681.4616666664</v>
      </c>
      <c r="DZ39" s="217">
        <f t="shared" ref="DZ39" si="1000">DY39</f>
        <v>4011681.4616666664</v>
      </c>
      <c r="EA39" s="217">
        <f t="shared" ref="EA39" si="1001">DZ39</f>
        <v>4011681.4616666664</v>
      </c>
      <c r="EB39" s="217">
        <f t="shared" ref="EB39" si="1002">EA39</f>
        <v>4011681.4616666664</v>
      </c>
      <c r="EC39" s="217">
        <f t="shared" ref="EC39" si="1003">EB39</f>
        <v>4011681.4616666664</v>
      </c>
      <c r="ED39" s="217">
        <f t="shared" ref="ED39" si="1004">EC39</f>
        <v>4011681.4616666664</v>
      </c>
      <c r="EE39" s="217">
        <f t="shared" ref="EE39" si="1005">ED39</f>
        <v>4011681.4616666664</v>
      </c>
      <c r="EF39" s="217">
        <f t="shared" ref="EF39" si="1006">EE39</f>
        <v>4011681.4616666664</v>
      </c>
      <c r="EG39" s="217">
        <f t="shared" ref="EG39" si="1007">EF39</f>
        <v>4011681.4616666664</v>
      </c>
      <c r="EH39" s="217">
        <f t="shared" ref="EH39" si="1008">EG39</f>
        <v>4011681.4616666664</v>
      </c>
      <c r="EI39" s="373"/>
    </row>
    <row r="40" spans="1:139" s="374" customFormat="1" ht="15.75" customHeight="1">
      <c r="A40" s="362">
        <v>15</v>
      </c>
      <c r="B40" s="363" t="s">
        <v>500</v>
      </c>
      <c r="C40" s="364">
        <v>36</v>
      </c>
      <c r="D40" s="364">
        <v>90</v>
      </c>
      <c r="E40" s="365">
        <v>343858411</v>
      </c>
      <c r="F40" s="366">
        <f>E40*30%</f>
        <v>103157523.3</v>
      </c>
      <c r="G40" s="367" t="s">
        <v>184</v>
      </c>
      <c r="H40" s="368">
        <f>SUM(I40:EI41)</f>
        <v>584559298.69999909</v>
      </c>
      <c r="I40" s="368"/>
      <c r="J40" s="368"/>
      <c r="K40" s="368"/>
      <c r="L40" s="368"/>
      <c r="M40" s="378">
        <f>F40/6</f>
        <v>17192920.550000001</v>
      </c>
      <c r="N40" s="378">
        <f t="shared" ref="N40" si="1009">M40</f>
        <v>17192920.550000001</v>
      </c>
      <c r="O40" s="378">
        <f t="shared" ref="O40" si="1010">N40</f>
        <v>17192920.550000001</v>
      </c>
      <c r="P40" s="378">
        <f t="shared" ref="P40" si="1011">O40</f>
        <v>17192920.550000001</v>
      </c>
      <c r="Q40" s="378">
        <f t="shared" ref="Q40" si="1012">P40</f>
        <v>17192920.550000001</v>
      </c>
      <c r="R40" s="378">
        <f t="shared" ref="R40" si="1013">Q40</f>
        <v>17192920.550000001</v>
      </c>
      <c r="S40" s="380"/>
      <c r="T40" s="217"/>
      <c r="U40" s="217"/>
      <c r="V40" s="217"/>
      <c r="W40" s="217"/>
      <c r="X40" s="217"/>
      <c r="Y40" s="217"/>
      <c r="Z40" s="217"/>
      <c r="AA40" s="377"/>
      <c r="AB40" s="377"/>
      <c r="AC40" s="377"/>
      <c r="AD40" s="377"/>
      <c r="AE40" s="217"/>
      <c r="AF40" s="217"/>
      <c r="AG40" s="377"/>
      <c r="AH40" s="217"/>
      <c r="AI40" s="217"/>
      <c r="AJ40" s="217"/>
      <c r="AK40" s="217"/>
      <c r="AL40" s="217"/>
      <c r="AM40" s="217"/>
      <c r="AN40" s="378"/>
      <c r="AO40" s="378"/>
      <c r="AP40" s="378"/>
      <c r="AQ40" s="378"/>
      <c r="AR40" s="378"/>
      <c r="AS40" s="378"/>
      <c r="AT40" s="378"/>
      <c r="AU40" s="378"/>
      <c r="AV40" s="378"/>
      <c r="AW40" s="378"/>
      <c r="AX40" s="378"/>
      <c r="AY40" s="378"/>
      <c r="AZ40" s="378"/>
      <c r="BA40" s="378"/>
      <c r="BB40" s="378"/>
      <c r="BC40" s="378"/>
      <c r="BD40" s="378"/>
      <c r="BE40" s="378"/>
      <c r="BF40" s="378"/>
      <c r="BG40" s="378"/>
      <c r="BH40" s="378"/>
      <c r="BI40" s="378"/>
      <c r="BJ40" s="378"/>
      <c r="BK40" s="378"/>
      <c r="BL40" s="378"/>
      <c r="BM40" s="378"/>
      <c r="BN40" s="378"/>
      <c r="BO40" s="378"/>
      <c r="BP40" s="378"/>
      <c r="BQ40" s="378"/>
      <c r="BR40" s="378"/>
      <c r="BS40" s="378"/>
      <c r="BT40" s="378"/>
      <c r="BU40" s="378"/>
      <c r="BV40" s="378"/>
      <c r="BW40" s="378"/>
      <c r="BX40" s="378"/>
      <c r="BY40" s="378"/>
      <c r="BZ40" s="378"/>
      <c r="CA40" s="378"/>
      <c r="CB40" s="378"/>
      <c r="CC40" s="378"/>
      <c r="CD40" s="378"/>
      <c r="CE40" s="378"/>
      <c r="CF40" s="378"/>
      <c r="CG40" s="378"/>
      <c r="CH40" s="378"/>
      <c r="CI40" s="378"/>
      <c r="CJ40" s="378"/>
      <c r="CK40" s="378"/>
      <c r="CL40" s="378"/>
      <c r="CM40" s="378"/>
      <c r="CN40" s="378"/>
      <c r="CO40" s="378"/>
      <c r="CP40" s="378"/>
      <c r="CQ40" s="378"/>
      <c r="CR40" s="378"/>
      <c r="CS40" s="378"/>
      <c r="CT40" s="378"/>
      <c r="CU40" s="378"/>
      <c r="CV40" s="378"/>
      <c r="CW40" s="378"/>
      <c r="CX40" s="378"/>
      <c r="CY40" s="378"/>
      <c r="CZ40" s="378"/>
      <c r="DA40" s="378"/>
      <c r="DB40" s="378"/>
      <c r="DC40" s="378"/>
      <c r="DD40" s="378"/>
      <c r="DE40" s="378"/>
      <c r="DF40" s="378"/>
      <c r="DG40" s="378"/>
      <c r="DH40" s="378"/>
      <c r="DI40" s="378"/>
      <c r="DJ40" s="378"/>
      <c r="DK40" s="378"/>
      <c r="DL40" s="378"/>
      <c r="DM40" s="378"/>
      <c r="DN40" s="378"/>
      <c r="DO40" s="378"/>
      <c r="DP40" s="378"/>
      <c r="DQ40" s="378"/>
      <c r="DR40" s="378"/>
      <c r="DS40" s="378"/>
      <c r="DT40" s="378"/>
      <c r="DU40" s="378"/>
      <c r="DV40" s="378"/>
      <c r="DW40" s="378"/>
      <c r="DX40" s="378"/>
      <c r="DY40" s="378"/>
      <c r="DZ40" s="378"/>
      <c r="EA40" s="378"/>
      <c r="EB40" s="378"/>
      <c r="EC40" s="378"/>
      <c r="ED40" s="378"/>
      <c r="EE40" s="378"/>
      <c r="EF40" s="378"/>
      <c r="EG40" s="378"/>
      <c r="EH40" s="378"/>
      <c r="EI40" s="373"/>
    </row>
    <row r="41" spans="1:139" s="374" customFormat="1" ht="15.75" customHeight="1">
      <c r="A41" s="362"/>
      <c r="B41" s="363"/>
      <c r="C41" s="364"/>
      <c r="D41" s="364"/>
      <c r="E41" s="375"/>
      <c r="F41" s="366"/>
      <c r="G41" s="375" t="s">
        <v>171</v>
      </c>
      <c r="H41" s="376"/>
      <c r="I41" s="378"/>
      <c r="J41" s="378"/>
      <c r="K41" s="378"/>
      <c r="L41" s="217"/>
      <c r="M41" s="217"/>
      <c r="N41" s="217"/>
      <c r="O41" s="217"/>
      <c r="P41" s="217"/>
      <c r="Q41" s="217"/>
      <c r="R41" s="217"/>
      <c r="S41" s="378">
        <f>((E40-F40)*200%)/(12*10)</f>
        <v>4011681.4616666664</v>
      </c>
      <c r="T41" s="217">
        <f t="shared" ref="T41" si="1014">S41</f>
        <v>4011681.4616666664</v>
      </c>
      <c r="U41" s="217">
        <f t="shared" ref="U41" si="1015">T41</f>
        <v>4011681.4616666664</v>
      </c>
      <c r="V41" s="217">
        <f t="shared" ref="V41" si="1016">U41</f>
        <v>4011681.4616666664</v>
      </c>
      <c r="W41" s="217">
        <f t="shared" ref="W41" si="1017">V41</f>
        <v>4011681.4616666664</v>
      </c>
      <c r="X41" s="217">
        <f t="shared" ref="X41" si="1018">W41</f>
        <v>4011681.4616666664</v>
      </c>
      <c r="Y41" s="217">
        <f t="shared" ref="Y41" si="1019">X41</f>
        <v>4011681.4616666664</v>
      </c>
      <c r="Z41" s="217">
        <f t="shared" ref="Z41" si="1020">Y41</f>
        <v>4011681.4616666664</v>
      </c>
      <c r="AA41" s="217">
        <f t="shared" ref="AA41" si="1021">Z41</f>
        <v>4011681.4616666664</v>
      </c>
      <c r="AB41" s="217">
        <f t="shared" ref="AB41" si="1022">AA41</f>
        <v>4011681.4616666664</v>
      </c>
      <c r="AC41" s="217">
        <f t="shared" ref="AC41" si="1023">AB41</f>
        <v>4011681.4616666664</v>
      </c>
      <c r="AD41" s="217">
        <f t="shared" ref="AD41" si="1024">AC41</f>
        <v>4011681.4616666664</v>
      </c>
      <c r="AE41" s="217">
        <f t="shared" ref="AE41" si="1025">AD41</f>
        <v>4011681.4616666664</v>
      </c>
      <c r="AF41" s="217">
        <f t="shared" ref="AF41" si="1026">AE41</f>
        <v>4011681.4616666664</v>
      </c>
      <c r="AG41" s="217">
        <f t="shared" ref="AG41" si="1027">AF41</f>
        <v>4011681.4616666664</v>
      </c>
      <c r="AH41" s="217">
        <f t="shared" ref="AH41" si="1028">AG41</f>
        <v>4011681.4616666664</v>
      </c>
      <c r="AI41" s="217">
        <f t="shared" ref="AI41" si="1029">AH41</f>
        <v>4011681.4616666664</v>
      </c>
      <c r="AJ41" s="217">
        <f t="shared" ref="AJ41" si="1030">AI41</f>
        <v>4011681.4616666664</v>
      </c>
      <c r="AK41" s="217">
        <f t="shared" ref="AK41" si="1031">AJ41</f>
        <v>4011681.4616666664</v>
      </c>
      <c r="AL41" s="217">
        <f t="shared" ref="AL41" si="1032">AK41</f>
        <v>4011681.4616666664</v>
      </c>
      <c r="AM41" s="217">
        <f t="shared" ref="AM41" si="1033">AL41</f>
        <v>4011681.4616666664</v>
      </c>
      <c r="AN41" s="217">
        <f t="shared" ref="AN41" si="1034">AM41</f>
        <v>4011681.4616666664</v>
      </c>
      <c r="AO41" s="217">
        <f t="shared" ref="AO41" si="1035">AN41</f>
        <v>4011681.4616666664</v>
      </c>
      <c r="AP41" s="217">
        <f t="shared" ref="AP41" si="1036">AO41</f>
        <v>4011681.4616666664</v>
      </c>
      <c r="AQ41" s="217">
        <f t="shared" ref="AQ41" si="1037">AP41</f>
        <v>4011681.4616666664</v>
      </c>
      <c r="AR41" s="217">
        <f t="shared" ref="AR41" si="1038">AQ41</f>
        <v>4011681.4616666664</v>
      </c>
      <c r="AS41" s="217">
        <f t="shared" ref="AS41" si="1039">AR41</f>
        <v>4011681.4616666664</v>
      </c>
      <c r="AT41" s="217">
        <f t="shared" ref="AT41" si="1040">AS41</f>
        <v>4011681.4616666664</v>
      </c>
      <c r="AU41" s="217">
        <f t="shared" ref="AU41" si="1041">AT41</f>
        <v>4011681.4616666664</v>
      </c>
      <c r="AV41" s="217">
        <f t="shared" ref="AV41" si="1042">AU41</f>
        <v>4011681.4616666664</v>
      </c>
      <c r="AW41" s="217">
        <f t="shared" ref="AW41" si="1043">AV41</f>
        <v>4011681.4616666664</v>
      </c>
      <c r="AX41" s="217">
        <f t="shared" ref="AX41" si="1044">AW41</f>
        <v>4011681.4616666664</v>
      </c>
      <c r="AY41" s="217">
        <f t="shared" ref="AY41" si="1045">AX41</f>
        <v>4011681.4616666664</v>
      </c>
      <c r="AZ41" s="217">
        <f t="shared" ref="AZ41" si="1046">AY41</f>
        <v>4011681.4616666664</v>
      </c>
      <c r="BA41" s="217">
        <f t="shared" ref="BA41" si="1047">AZ41</f>
        <v>4011681.4616666664</v>
      </c>
      <c r="BB41" s="217">
        <f t="shared" ref="BB41" si="1048">BA41</f>
        <v>4011681.4616666664</v>
      </c>
      <c r="BC41" s="217">
        <f t="shared" ref="BC41" si="1049">BB41</f>
        <v>4011681.4616666664</v>
      </c>
      <c r="BD41" s="217">
        <f t="shared" ref="BD41" si="1050">BC41</f>
        <v>4011681.4616666664</v>
      </c>
      <c r="BE41" s="217">
        <f t="shared" ref="BE41" si="1051">BD41</f>
        <v>4011681.4616666664</v>
      </c>
      <c r="BF41" s="217">
        <f t="shared" ref="BF41" si="1052">BE41</f>
        <v>4011681.4616666664</v>
      </c>
      <c r="BG41" s="217">
        <f t="shared" ref="BG41" si="1053">BF41</f>
        <v>4011681.4616666664</v>
      </c>
      <c r="BH41" s="217">
        <f t="shared" ref="BH41" si="1054">BG41</f>
        <v>4011681.4616666664</v>
      </c>
      <c r="BI41" s="217">
        <f t="shared" ref="BI41" si="1055">BH41</f>
        <v>4011681.4616666664</v>
      </c>
      <c r="BJ41" s="217">
        <f t="shared" ref="BJ41" si="1056">BI41</f>
        <v>4011681.4616666664</v>
      </c>
      <c r="BK41" s="217">
        <f t="shared" ref="BK41" si="1057">BJ41</f>
        <v>4011681.4616666664</v>
      </c>
      <c r="BL41" s="217">
        <f t="shared" ref="BL41" si="1058">BK41</f>
        <v>4011681.4616666664</v>
      </c>
      <c r="BM41" s="217">
        <f t="shared" ref="BM41" si="1059">BL41</f>
        <v>4011681.4616666664</v>
      </c>
      <c r="BN41" s="217">
        <f t="shared" ref="BN41" si="1060">BM41</f>
        <v>4011681.4616666664</v>
      </c>
      <c r="BO41" s="217">
        <f t="shared" ref="BO41" si="1061">BN41</f>
        <v>4011681.4616666664</v>
      </c>
      <c r="BP41" s="217">
        <f t="shared" ref="BP41" si="1062">BO41</f>
        <v>4011681.4616666664</v>
      </c>
      <c r="BQ41" s="217">
        <f t="shared" ref="BQ41" si="1063">BP41</f>
        <v>4011681.4616666664</v>
      </c>
      <c r="BR41" s="217">
        <f t="shared" ref="BR41" si="1064">BQ41</f>
        <v>4011681.4616666664</v>
      </c>
      <c r="BS41" s="217">
        <f t="shared" ref="BS41" si="1065">BR41</f>
        <v>4011681.4616666664</v>
      </c>
      <c r="BT41" s="217">
        <f t="shared" ref="BT41" si="1066">BS41</f>
        <v>4011681.4616666664</v>
      </c>
      <c r="BU41" s="217">
        <f t="shared" ref="BU41" si="1067">BT41</f>
        <v>4011681.4616666664</v>
      </c>
      <c r="BV41" s="217">
        <f t="shared" ref="BV41" si="1068">BU41</f>
        <v>4011681.4616666664</v>
      </c>
      <c r="BW41" s="217">
        <f t="shared" ref="BW41" si="1069">BV41</f>
        <v>4011681.4616666664</v>
      </c>
      <c r="BX41" s="217">
        <f t="shared" ref="BX41" si="1070">BW41</f>
        <v>4011681.4616666664</v>
      </c>
      <c r="BY41" s="217">
        <f t="shared" ref="BY41" si="1071">BX41</f>
        <v>4011681.4616666664</v>
      </c>
      <c r="BZ41" s="217">
        <f t="shared" ref="BZ41" si="1072">BY41</f>
        <v>4011681.4616666664</v>
      </c>
      <c r="CA41" s="217">
        <f t="shared" ref="CA41" si="1073">BZ41</f>
        <v>4011681.4616666664</v>
      </c>
      <c r="CB41" s="217">
        <f t="shared" ref="CB41" si="1074">CA41</f>
        <v>4011681.4616666664</v>
      </c>
      <c r="CC41" s="217">
        <f t="shared" ref="CC41" si="1075">CB41</f>
        <v>4011681.4616666664</v>
      </c>
      <c r="CD41" s="217">
        <f t="shared" ref="CD41" si="1076">CC41</f>
        <v>4011681.4616666664</v>
      </c>
      <c r="CE41" s="217">
        <f t="shared" ref="CE41" si="1077">CD41</f>
        <v>4011681.4616666664</v>
      </c>
      <c r="CF41" s="217">
        <f t="shared" ref="CF41" si="1078">CE41</f>
        <v>4011681.4616666664</v>
      </c>
      <c r="CG41" s="217">
        <f t="shared" ref="CG41" si="1079">CF41</f>
        <v>4011681.4616666664</v>
      </c>
      <c r="CH41" s="217">
        <f t="shared" ref="CH41" si="1080">CG41</f>
        <v>4011681.4616666664</v>
      </c>
      <c r="CI41" s="217">
        <f t="shared" ref="CI41" si="1081">CH41</f>
        <v>4011681.4616666664</v>
      </c>
      <c r="CJ41" s="217">
        <f t="shared" ref="CJ41" si="1082">CI41</f>
        <v>4011681.4616666664</v>
      </c>
      <c r="CK41" s="217">
        <f t="shared" ref="CK41" si="1083">CJ41</f>
        <v>4011681.4616666664</v>
      </c>
      <c r="CL41" s="217">
        <f t="shared" ref="CL41" si="1084">CK41</f>
        <v>4011681.4616666664</v>
      </c>
      <c r="CM41" s="217">
        <f t="shared" ref="CM41" si="1085">CL41</f>
        <v>4011681.4616666664</v>
      </c>
      <c r="CN41" s="217">
        <f t="shared" ref="CN41" si="1086">CM41</f>
        <v>4011681.4616666664</v>
      </c>
      <c r="CO41" s="217">
        <f t="shared" ref="CO41" si="1087">CN41</f>
        <v>4011681.4616666664</v>
      </c>
      <c r="CP41" s="217">
        <f t="shared" ref="CP41" si="1088">CO41</f>
        <v>4011681.4616666664</v>
      </c>
      <c r="CQ41" s="217">
        <f t="shared" ref="CQ41" si="1089">CP41</f>
        <v>4011681.4616666664</v>
      </c>
      <c r="CR41" s="217">
        <f t="shared" ref="CR41" si="1090">CQ41</f>
        <v>4011681.4616666664</v>
      </c>
      <c r="CS41" s="217">
        <f t="shared" ref="CS41" si="1091">CR41</f>
        <v>4011681.4616666664</v>
      </c>
      <c r="CT41" s="217">
        <f t="shared" ref="CT41" si="1092">CS41</f>
        <v>4011681.4616666664</v>
      </c>
      <c r="CU41" s="217">
        <f t="shared" ref="CU41" si="1093">CT41</f>
        <v>4011681.4616666664</v>
      </c>
      <c r="CV41" s="217">
        <f t="shared" ref="CV41" si="1094">CU41</f>
        <v>4011681.4616666664</v>
      </c>
      <c r="CW41" s="217">
        <f t="shared" ref="CW41" si="1095">CV41</f>
        <v>4011681.4616666664</v>
      </c>
      <c r="CX41" s="217">
        <f t="shared" ref="CX41" si="1096">CW41</f>
        <v>4011681.4616666664</v>
      </c>
      <c r="CY41" s="217">
        <f t="shared" ref="CY41" si="1097">CX41</f>
        <v>4011681.4616666664</v>
      </c>
      <c r="CZ41" s="217">
        <f t="shared" ref="CZ41" si="1098">CY41</f>
        <v>4011681.4616666664</v>
      </c>
      <c r="DA41" s="217">
        <f t="shared" ref="DA41" si="1099">CZ41</f>
        <v>4011681.4616666664</v>
      </c>
      <c r="DB41" s="217">
        <f t="shared" ref="DB41" si="1100">DA41</f>
        <v>4011681.4616666664</v>
      </c>
      <c r="DC41" s="217">
        <f t="shared" ref="DC41" si="1101">DB41</f>
        <v>4011681.4616666664</v>
      </c>
      <c r="DD41" s="217">
        <f t="shared" ref="DD41" si="1102">DC41</f>
        <v>4011681.4616666664</v>
      </c>
      <c r="DE41" s="217">
        <f t="shared" ref="DE41" si="1103">DD41</f>
        <v>4011681.4616666664</v>
      </c>
      <c r="DF41" s="217">
        <f t="shared" ref="DF41" si="1104">DE41</f>
        <v>4011681.4616666664</v>
      </c>
      <c r="DG41" s="217">
        <f t="shared" ref="DG41" si="1105">DF41</f>
        <v>4011681.4616666664</v>
      </c>
      <c r="DH41" s="217">
        <f t="shared" ref="DH41" si="1106">DG41</f>
        <v>4011681.4616666664</v>
      </c>
      <c r="DI41" s="217">
        <f t="shared" ref="DI41" si="1107">DH41</f>
        <v>4011681.4616666664</v>
      </c>
      <c r="DJ41" s="217">
        <f t="shared" ref="DJ41" si="1108">DI41</f>
        <v>4011681.4616666664</v>
      </c>
      <c r="DK41" s="217">
        <f t="shared" ref="DK41" si="1109">DJ41</f>
        <v>4011681.4616666664</v>
      </c>
      <c r="DL41" s="217">
        <f t="shared" ref="DL41" si="1110">DK41</f>
        <v>4011681.4616666664</v>
      </c>
      <c r="DM41" s="217">
        <f t="shared" ref="DM41" si="1111">DL41</f>
        <v>4011681.4616666664</v>
      </c>
      <c r="DN41" s="217">
        <f t="shared" ref="DN41" si="1112">DM41</f>
        <v>4011681.4616666664</v>
      </c>
      <c r="DO41" s="217">
        <f t="shared" ref="DO41" si="1113">DN41</f>
        <v>4011681.4616666664</v>
      </c>
      <c r="DP41" s="217">
        <f t="shared" ref="DP41" si="1114">DO41</f>
        <v>4011681.4616666664</v>
      </c>
      <c r="DQ41" s="217">
        <f t="shared" ref="DQ41" si="1115">DP41</f>
        <v>4011681.4616666664</v>
      </c>
      <c r="DR41" s="217">
        <f t="shared" ref="DR41" si="1116">DQ41</f>
        <v>4011681.4616666664</v>
      </c>
      <c r="DS41" s="217">
        <f t="shared" ref="DS41" si="1117">DR41</f>
        <v>4011681.4616666664</v>
      </c>
      <c r="DT41" s="217">
        <f t="shared" ref="DT41" si="1118">DS41</f>
        <v>4011681.4616666664</v>
      </c>
      <c r="DU41" s="217">
        <f t="shared" ref="DU41" si="1119">DT41</f>
        <v>4011681.4616666664</v>
      </c>
      <c r="DV41" s="217">
        <f t="shared" ref="DV41" si="1120">DU41</f>
        <v>4011681.4616666664</v>
      </c>
      <c r="DW41" s="217">
        <f t="shared" ref="DW41" si="1121">DV41</f>
        <v>4011681.4616666664</v>
      </c>
      <c r="DX41" s="217">
        <f t="shared" ref="DX41" si="1122">DW41</f>
        <v>4011681.4616666664</v>
      </c>
      <c r="DY41" s="217">
        <f t="shared" ref="DY41" si="1123">DX41</f>
        <v>4011681.4616666664</v>
      </c>
      <c r="DZ41" s="217">
        <f t="shared" ref="DZ41" si="1124">DY41</f>
        <v>4011681.4616666664</v>
      </c>
      <c r="EA41" s="217">
        <f t="shared" ref="EA41" si="1125">DZ41</f>
        <v>4011681.4616666664</v>
      </c>
      <c r="EB41" s="217">
        <f t="shared" ref="EB41" si="1126">EA41</f>
        <v>4011681.4616666664</v>
      </c>
      <c r="EC41" s="217">
        <f t="shared" ref="EC41" si="1127">EB41</f>
        <v>4011681.4616666664</v>
      </c>
      <c r="ED41" s="217">
        <f t="shared" ref="ED41" si="1128">EC41</f>
        <v>4011681.4616666664</v>
      </c>
      <c r="EE41" s="217">
        <f t="shared" ref="EE41" si="1129">ED41</f>
        <v>4011681.4616666664</v>
      </c>
      <c r="EF41" s="217">
        <f t="shared" ref="EF41" si="1130">EE41</f>
        <v>4011681.4616666664</v>
      </c>
      <c r="EG41" s="217">
        <f t="shared" ref="EG41" si="1131">EF41</f>
        <v>4011681.4616666664</v>
      </c>
      <c r="EH41" s="217">
        <f t="shared" ref="EH41" si="1132">EG41</f>
        <v>4011681.4616666664</v>
      </c>
      <c r="EI41" s="373"/>
    </row>
    <row r="42" spans="1:139" s="374" customFormat="1" ht="15.75" customHeight="1">
      <c r="A42" s="362">
        <v>16</v>
      </c>
      <c r="B42" s="363" t="s">
        <v>501</v>
      </c>
      <c r="C42" s="364">
        <v>36</v>
      </c>
      <c r="D42" s="364">
        <v>90</v>
      </c>
      <c r="E42" s="365">
        <v>343858411</v>
      </c>
      <c r="F42" s="366">
        <f>E42*30%</f>
        <v>103157523.3</v>
      </c>
      <c r="G42" s="367" t="s">
        <v>184</v>
      </c>
      <c r="H42" s="368">
        <f>SUM(N42:EI43)</f>
        <v>584559298.69999909</v>
      </c>
      <c r="I42" s="368"/>
      <c r="J42" s="368"/>
      <c r="K42" s="368"/>
      <c r="L42" s="368"/>
      <c r="M42" s="368"/>
      <c r="N42" s="378">
        <f>F42/6</f>
        <v>17192920.550000001</v>
      </c>
      <c r="O42" s="378">
        <f t="shared" ref="O42" si="1133">N42</f>
        <v>17192920.550000001</v>
      </c>
      <c r="P42" s="378">
        <f t="shared" ref="P42" si="1134">O42</f>
        <v>17192920.550000001</v>
      </c>
      <c r="Q42" s="378">
        <f t="shared" ref="Q42" si="1135">P42</f>
        <v>17192920.550000001</v>
      </c>
      <c r="R42" s="378">
        <f t="shared" ref="R42" si="1136">Q42</f>
        <v>17192920.550000001</v>
      </c>
      <c r="S42" s="378">
        <f t="shared" ref="S42" si="1137">R42</f>
        <v>17192920.550000001</v>
      </c>
      <c r="T42" s="380"/>
      <c r="U42" s="217"/>
      <c r="V42" s="217"/>
      <c r="W42" s="217"/>
      <c r="X42" s="217"/>
      <c r="Y42" s="217"/>
      <c r="Z42" s="217"/>
      <c r="AA42" s="217"/>
      <c r="AB42" s="377"/>
      <c r="AC42" s="377"/>
      <c r="AD42" s="377"/>
      <c r="AE42" s="377"/>
      <c r="AF42" s="217"/>
      <c r="AG42" s="217"/>
      <c r="AH42" s="377"/>
      <c r="AI42" s="217"/>
      <c r="AJ42" s="217"/>
      <c r="AK42" s="217"/>
      <c r="AL42" s="217"/>
      <c r="AM42" s="217"/>
      <c r="AN42" s="217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  <c r="AZ42" s="378"/>
      <c r="BA42" s="378"/>
      <c r="BB42" s="378"/>
      <c r="BC42" s="378"/>
      <c r="BD42" s="378"/>
      <c r="BE42" s="378"/>
      <c r="BF42" s="378"/>
      <c r="BG42" s="378"/>
      <c r="BH42" s="378"/>
      <c r="BI42" s="378"/>
      <c r="BJ42" s="378"/>
      <c r="BK42" s="378"/>
      <c r="BL42" s="378"/>
      <c r="BM42" s="378"/>
      <c r="BN42" s="378"/>
      <c r="BO42" s="378"/>
      <c r="BP42" s="378"/>
      <c r="BQ42" s="378"/>
      <c r="BR42" s="378"/>
      <c r="BS42" s="378"/>
      <c r="BT42" s="378"/>
      <c r="BU42" s="378"/>
      <c r="BV42" s="378"/>
      <c r="BW42" s="378"/>
      <c r="BX42" s="378"/>
      <c r="BY42" s="378"/>
      <c r="BZ42" s="378"/>
      <c r="CA42" s="378"/>
      <c r="CB42" s="378"/>
      <c r="CC42" s="378"/>
      <c r="CD42" s="378"/>
      <c r="CE42" s="378"/>
      <c r="CF42" s="378"/>
      <c r="CG42" s="378"/>
      <c r="CH42" s="378"/>
      <c r="CI42" s="378"/>
      <c r="CJ42" s="378"/>
      <c r="CK42" s="378"/>
      <c r="CL42" s="378"/>
      <c r="CM42" s="378"/>
      <c r="CN42" s="378"/>
      <c r="CO42" s="378"/>
      <c r="CP42" s="378"/>
      <c r="CQ42" s="378"/>
      <c r="CR42" s="378"/>
      <c r="CS42" s="378"/>
      <c r="CT42" s="378"/>
      <c r="CU42" s="378"/>
      <c r="CV42" s="378"/>
      <c r="CW42" s="378"/>
      <c r="CX42" s="378"/>
      <c r="CY42" s="378"/>
      <c r="CZ42" s="378"/>
      <c r="DA42" s="378"/>
      <c r="DB42" s="378"/>
      <c r="DC42" s="378"/>
      <c r="DD42" s="378"/>
      <c r="DE42" s="378"/>
      <c r="DF42" s="378"/>
      <c r="DG42" s="378"/>
      <c r="DH42" s="378"/>
      <c r="DI42" s="378"/>
      <c r="DJ42" s="378"/>
      <c r="DK42" s="378"/>
      <c r="DL42" s="378"/>
      <c r="DM42" s="378"/>
      <c r="DN42" s="378"/>
      <c r="DO42" s="378"/>
      <c r="DP42" s="378"/>
      <c r="DQ42" s="378"/>
      <c r="DR42" s="378"/>
      <c r="DS42" s="378"/>
      <c r="DT42" s="378"/>
      <c r="DU42" s="378"/>
      <c r="DV42" s="378"/>
      <c r="DW42" s="378"/>
      <c r="DX42" s="378"/>
      <c r="DY42" s="378"/>
      <c r="DZ42" s="378"/>
      <c r="EA42" s="378"/>
      <c r="EB42" s="378"/>
      <c r="EC42" s="378"/>
      <c r="ED42" s="378"/>
      <c r="EE42" s="378"/>
      <c r="EF42" s="378"/>
      <c r="EG42" s="378"/>
      <c r="EH42" s="378"/>
      <c r="EI42" s="378"/>
    </row>
    <row r="43" spans="1:139" s="374" customFormat="1" ht="15.75" customHeight="1">
      <c r="A43" s="362"/>
      <c r="B43" s="363"/>
      <c r="C43" s="364"/>
      <c r="D43" s="364"/>
      <c r="E43" s="375"/>
      <c r="F43" s="366"/>
      <c r="G43" s="375" t="s">
        <v>171</v>
      </c>
      <c r="H43" s="376"/>
      <c r="I43" s="376"/>
      <c r="J43" s="376"/>
      <c r="K43" s="376"/>
      <c r="L43" s="376"/>
      <c r="M43" s="376"/>
      <c r="N43" s="378"/>
      <c r="O43" s="378"/>
      <c r="P43" s="378"/>
      <c r="Q43" s="217"/>
      <c r="R43" s="217"/>
      <c r="S43" s="217"/>
      <c r="T43" s="378">
        <f>((E42-F42)*200%)/(12*10)</f>
        <v>4011681.4616666664</v>
      </c>
      <c r="U43" s="217">
        <f t="shared" ref="U43" si="1138">T43</f>
        <v>4011681.4616666664</v>
      </c>
      <c r="V43" s="217">
        <f t="shared" ref="V43" si="1139">U43</f>
        <v>4011681.4616666664</v>
      </c>
      <c r="W43" s="217">
        <f t="shared" ref="W43" si="1140">V43</f>
        <v>4011681.4616666664</v>
      </c>
      <c r="X43" s="217">
        <f t="shared" ref="X43" si="1141">W43</f>
        <v>4011681.4616666664</v>
      </c>
      <c r="Y43" s="217">
        <f t="shared" ref="Y43" si="1142">X43</f>
        <v>4011681.4616666664</v>
      </c>
      <c r="Z43" s="217">
        <f t="shared" ref="Z43" si="1143">Y43</f>
        <v>4011681.4616666664</v>
      </c>
      <c r="AA43" s="217">
        <f t="shared" ref="AA43" si="1144">Z43</f>
        <v>4011681.4616666664</v>
      </c>
      <c r="AB43" s="217">
        <f t="shared" ref="AB43" si="1145">AA43</f>
        <v>4011681.4616666664</v>
      </c>
      <c r="AC43" s="217">
        <f t="shared" ref="AC43" si="1146">AB43</f>
        <v>4011681.4616666664</v>
      </c>
      <c r="AD43" s="217">
        <f t="shared" ref="AD43" si="1147">AC43</f>
        <v>4011681.4616666664</v>
      </c>
      <c r="AE43" s="217">
        <f t="shared" ref="AE43" si="1148">AD43</f>
        <v>4011681.4616666664</v>
      </c>
      <c r="AF43" s="217">
        <f t="shared" ref="AF43" si="1149">AE43</f>
        <v>4011681.4616666664</v>
      </c>
      <c r="AG43" s="217">
        <f t="shared" ref="AG43" si="1150">AF43</f>
        <v>4011681.4616666664</v>
      </c>
      <c r="AH43" s="217">
        <f t="shared" ref="AH43" si="1151">AG43</f>
        <v>4011681.4616666664</v>
      </c>
      <c r="AI43" s="217">
        <f t="shared" ref="AI43" si="1152">AH43</f>
        <v>4011681.4616666664</v>
      </c>
      <c r="AJ43" s="217">
        <f t="shared" ref="AJ43" si="1153">AI43</f>
        <v>4011681.4616666664</v>
      </c>
      <c r="AK43" s="217">
        <f t="shared" ref="AK43" si="1154">AJ43</f>
        <v>4011681.4616666664</v>
      </c>
      <c r="AL43" s="217">
        <f t="shared" ref="AL43" si="1155">AK43</f>
        <v>4011681.4616666664</v>
      </c>
      <c r="AM43" s="217">
        <f t="shared" ref="AM43" si="1156">AL43</f>
        <v>4011681.4616666664</v>
      </c>
      <c r="AN43" s="217">
        <f t="shared" ref="AN43" si="1157">AM43</f>
        <v>4011681.4616666664</v>
      </c>
      <c r="AO43" s="217">
        <f t="shared" ref="AO43" si="1158">AN43</f>
        <v>4011681.4616666664</v>
      </c>
      <c r="AP43" s="217">
        <f t="shared" ref="AP43" si="1159">AO43</f>
        <v>4011681.4616666664</v>
      </c>
      <c r="AQ43" s="217">
        <f t="shared" ref="AQ43" si="1160">AP43</f>
        <v>4011681.4616666664</v>
      </c>
      <c r="AR43" s="217">
        <f t="shared" ref="AR43" si="1161">AQ43</f>
        <v>4011681.4616666664</v>
      </c>
      <c r="AS43" s="217">
        <f t="shared" ref="AS43" si="1162">AR43</f>
        <v>4011681.4616666664</v>
      </c>
      <c r="AT43" s="217">
        <f t="shared" ref="AT43" si="1163">AS43</f>
        <v>4011681.4616666664</v>
      </c>
      <c r="AU43" s="217">
        <f t="shared" ref="AU43" si="1164">AT43</f>
        <v>4011681.4616666664</v>
      </c>
      <c r="AV43" s="217">
        <f t="shared" ref="AV43" si="1165">AU43</f>
        <v>4011681.4616666664</v>
      </c>
      <c r="AW43" s="217">
        <f t="shared" ref="AW43" si="1166">AV43</f>
        <v>4011681.4616666664</v>
      </c>
      <c r="AX43" s="217">
        <f t="shared" ref="AX43" si="1167">AW43</f>
        <v>4011681.4616666664</v>
      </c>
      <c r="AY43" s="217">
        <f t="shared" ref="AY43" si="1168">AX43</f>
        <v>4011681.4616666664</v>
      </c>
      <c r="AZ43" s="217">
        <f t="shared" ref="AZ43" si="1169">AY43</f>
        <v>4011681.4616666664</v>
      </c>
      <c r="BA43" s="217">
        <f t="shared" ref="BA43" si="1170">AZ43</f>
        <v>4011681.4616666664</v>
      </c>
      <c r="BB43" s="217">
        <f t="shared" ref="BB43" si="1171">BA43</f>
        <v>4011681.4616666664</v>
      </c>
      <c r="BC43" s="217">
        <f t="shared" ref="BC43" si="1172">BB43</f>
        <v>4011681.4616666664</v>
      </c>
      <c r="BD43" s="217">
        <f t="shared" ref="BD43" si="1173">BC43</f>
        <v>4011681.4616666664</v>
      </c>
      <c r="BE43" s="217">
        <f t="shared" ref="BE43" si="1174">BD43</f>
        <v>4011681.4616666664</v>
      </c>
      <c r="BF43" s="217">
        <f t="shared" ref="BF43" si="1175">BE43</f>
        <v>4011681.4616666664</v>
      </c>
      <c r="BG43" s="217">
        <f t="shared" ref="BG43" si="1176">BF43</f>
        <v>4011681.4616666664</v>
      </c>
      <c r="BH43" s="217">
        <f t="shared" ref="BH43" si="1177">BG43</f>
        <v>4011681.4616666664</v>
      </c>
      <c r="BI43" s="217">
        <f t="shared" ref="BI43" si="1178">BH43</f>
        <v>4011681.4616666664</v>
      </c>
      <c r="BJ43" s="217">
        <f t="shared" ref="BJ43" si="1179">BI43</f>
        <v>4011681.4616666664</v>
      </c>
      <c r="BK43" s="217">
        <f t="shared" ref="BK43" si="1180">BJ43</f>
        <v>4011681.4616666664</v>
      </c>
      <c r="BL43" s="217">
        <f t="shared" ref="BL43" si="1181">BK43</f>
        <v>4011681.4616666664</v>
      </c>
      <c r="BM43" s="217">
        <f t="shared" ref="BM43" si="1182">BL43</f>
        <v>4011681.4616666664</v>
      </c>
      <c r="BN43" s="217">
        <f t="shared" ref="BN43" si="1183">BM43</f>
        <v>4011681.4616666664</v>
      </c>
      <c r="BO43" s="217">
        <f t="shared" ref="BO43" si="1184">BN43</f>
        <v>4011681.4616666664</v>
      </c>
      <c r="BP43" s="217">
        <f t="shared" ref="BP43" si="1185">BO43</f>
        <v>4011681.4616666664</v>
      </c>
      <c r="BQ43" s="217">
        <f t="shared" ref="BQ43" si="1186">BP43</f>
        <v>4011681.4616666664</v>
      </c>
      <c r="BR43" s="217">
        <f t="shared" ref="BR43" si="1187">BQ43</f>
        <v>4011681.4616666664</v>
      </c>
      <c r="BS43" s="217">
        <f t="shared" ref="BS43" si="1188">BR43</f>
        <v>4011681.4616666664</v>
      </c>
      <c r="BT43" s="217">
        <f t="shared" ref="BT43" si="1189">BS43</f>
        <v>4011681.4616666664</v>
      </c>
      <c r="BU43" s="217">
        <f t="shared" ref="BU43" si="1190">BT43</f>
        <v>4011681.4616666664</v>
      </c>
      <c r="BV43" s="217">
        <f t="shared" ref="BV43" si="1191">BU43</f>
        <v>4011681.4616666664</v>
      </c>
      <c r="BW43" s="217">
        <f t="shared" ref="BW43" si="1192">BV43</f>
        <v>4011681.4616666664</v>
      </c>
      <c r="BX43" s="217">
        <f t="shared" ref="BX43" si="1193">BW43</f>
        <v>4011681.4616666664</v>
      </c>
      <c r="BY43" s="217">
        <f t="shared" ref="BY43" si="1194">BX43</f>
        <v>4011681.4616666664</v>
      </c>
      <c r="BZ43" s="217">
        <f t="shared" ref="BZ43" si="1195">BY43</f>
        <v>4011681.4616666664</v>
      </c>
      <c r="CA43" s="217">
        <f t="shared" ref="CA43" si="1196">BZ43</f>
        <v>4011681.4616666664</v>
      </c>
      <c r="CB43" s="217">
        <f t="shared" ref="CB43" si="1197">CA43</f>
        <v>4011681.4616666664</v>
      </c>
      <c r="CC43" s="217">
        <f t="shared" ref="CC43" si="1198">CB43</f>
        <v>4011681.4616666664</v>
      </c>
      <c r="CD43" s="217">
        <f t="shared" ref="CD43" si="1199">CC43</f>
        <v>4011681.4616666664</v>
      </c>
      <c r="CE43" s="217">
        <f t="shared" ref="CE43" si="1200">CD43</f>
        <v>4011681.4616666664</v>
      </c>
      <c r="CF43" s="217">
        <f t="shared" ref="CF43" si="1201">CE43</f>
        <v>4011681.4616666664</v>
      </c>
      <c r="CG43" s="217">
        <f t="shared" ref="CG43" si="1202">CF43</f>
        <v>4011681.4616666664</v>
      </c>
      <c r="CH43" s="217">
        <f t="shared" ref="CH43" si="1203">CG43</f>
        <v>4011681.4616666664</v>
      </c>
      <c r="CI43" s="217">
        <f t="shared" ref="CI43" si="1204">CH43</f>
        <v>4011681.4616666664</v>
      </c>
      <c r="CJ43" s="217">
        <f t="shared" ref="CJ43" si="1205">CI43</f>
        <v>4011681.4616666664</v>
      </c>
      <c r="CK43" s="217">
        <f t="shared" ref="CK43" si="1206">CJ43</f>
        <v>4011681.4616666664</v>
      </c>
      <c r="CL43" s="217">
        <f t="shared" ref="CL43" si="1207">CK43</f>
        <v>4011681.4616666664</v>
      </c>
      <c r="CM43" s="217">
        <f t="shared" ref="CM43" si="1208">CL43</f>
        <v>4011681.4616666664</v>
      </c>
      <c r="CN43" s="217">
        <f t="shared" ref="CN43" si="1209">CM43</f>
        <v>4011681.4616666664</v>
      </c>
      <c r="CO43" s="217">
        <f t="shared" ref="CO43" si="1210">CN43</f>
        <v>4011681.4616666664</v>
      </c>
      <c r="CP43" s="217">
        <f t="shared" ref="CP43" si="1211">CO43</f>
        <v>4011681.4616666664</v>
      </c>
      <c r="CQ43" s="217">
        <f t="shared" ref="CQ43" si="1212">CP43</f>
        <v>4011681.4616666664</v>
      </c>
      <c r="CR43" s="217">
        <f t="shared" ref="CR43" si="1213">CQ43</f>
        <v>4011681.4616666664</v>
      </c>
      <c r="CS43" s="217">
        <f t="shared" ref="CS43" si="1214">CR43</f>
        <v>4011681.4616666664</v>
      </c>
      <c r="CT43" s="217">
        <f t="shared" ref="CT43" si="1215">CS43</f>
        <v>4011681.4616666664</v>
      </c>
      <c r="CU43" s="217">
        <f t="shared" ref="CU43" si="1216">CT43</f>
        <v>4011681.4616666664</v>
      </c>
      <c r="CV43" s="217">
        <f t="shared" ref="CV43" si="1217">CU43</f>
        <v>4011681.4616666664</v>
      </c>
      <c r="CW43" s="217">
        <f t="shared" ref="CW43" si="1218">CV43</f>
        <v>4011681.4616666664</v>
      </c>
      <c r="CX43" s="217">
        <f t="shared" ref="CX43" si="1219">CW43</f>
        <v>4011681.4616666664</v>
      </c>
      <c r="CY43" s="217">
        <f t="shared" ref="CY43" si="1220">CX43</f>
        <v>4011681.4616666664</v>
      </c>
      <c r="CZ43" s="217">
        <f t="shared" ref="CZ43" si="1221">CY43</f>
        <v>4011681.4616666664</v>
      </c>
      <c r="DA43" s="217">
        <f t="shared" ref="DA43" si="1222">CZ43</f>
        <v>4011681.4616666664</v>
      </c>
      <c r="DB43" s="217">
        <f t="shared" ref="DB43" si="1223">DA43</f>
        <v>4011681.4616666664</v>
      </c>
      <c r="DC43" s="217">
        <f t="shared" ref="DC43" si="1224">DB43</f>
        <v>4011681.4616666664</v>
      </c>
      <c r="DD43" s="217">
        <f t="shared" ref="DD43" si="1225">DC43</f>
        <v>4011681.4616666664</v>
      </c>
      <c r="DE43" s="217">
        <f t="shared" ref="DE43" si="1226">DD43</f>
        <v>4011681.4616666664</v>
      </c>
      <c r="DF43" s="217">
        <f t="shared" ref="DF43" si="1227">DE43</f>
        <v>4011681.4616666664</v>
      </c>
      <c r="DG43" s="217">
        <f t="shared" ref="DG43" si="1228">DF43</f>
        <v>4011681.4616666664</v>
      </c>
      <c r="DH43" s="217">
        <f t="shared" ref="DH43" si="1229">DG43</f>
        <v>4011681.4616666664</v>
      </c>
      <c r="DI43" s="217">
        <f t="shared" ref="DI43" si="1230">DH43</f>
        <v>4011681.4616666664</v>
      </c>
      <c r="DJ43" s="217">
        <f t="shared" ref="DJ43" si="1231">DI43</f>
        <v>4011681.4616666664</v>
      </c>
      <c r="DK43" s="217">
        <f t="shared" ref="DK43" si="1232">DJ43</f>
        <v>4011681.4616666664</v>
      </c>
      <c r="DL43" s="217">
        <f t="shared" ref="DL43" si="1233">DK43</f>
        <v>4011681.4616666664</v>
      </c>
      <c r="DM43" s="217">
        <f t="shared" ref="DM43" si="1234">DL43</f>
        <v>4011681.4616666664</v>
      </c>
      <c r="DN43" s="217">
        <f t="shared" ref="DN43" si="1235">DM43</f>
        <v>4011681.4616666664</v>
      </c>
      <c r="DO43" s="217">
        <f t="shared" ref="DO43" si="1236">DN43</f>
        <v>4011681.4616666664</v>
      </c>
      <c r="DP43" s="217">
        <f t="shared" ref="DP43" si="1237">DO43</f>
        <v>4011681.4616666664</v>
      </c>
      <c r="DQ43" s="217">
        <f t="shared" ref="DQ43" si="1238">DP43</f>
        <v>4011681.4616666664</v>
      </c>
      <c r="DR43" s="217">
        <f t="shared" ref="DR43" si="1239">DQ43</f>
        <v>4011681.4616666664</v>
      </c>
      <c r="DS43" s="217">
        <f t="shared" ref="DS43" si="1240">DR43</f>
        <v>4011681.4616666664</v>
      </c>
      <c r="DT43" s="217">
        <f t="shared" ref="DT43" si="1241">DS43</f>
        <v>4011681.4616666664</v>
      </c>
      <c r="DU43" s="217">
        <f t="shared" ref="DU43" si="1242">DT43</f>
        <v>4011681.4616666664</v>
      </c>
      <c r="DV43" s="217">
        <f t="shared" ref="DV43" si="1243">DU43</f>
        <v>4011681.4616666664</v>
      </c>
      <c r="DW43" s="217">
        <f t="shared" ref="DW43" si="1244">DV43</f>
        <v>4011681.4616666664</v>
      </c>
      <c r="DX43" s="217">
        <f t="shared" ref="DX43" si="1245">DW43</f>
        <v>4011681.4616666664</v>
      </c>
      <c r="DY43" s="217">
        <f t="shared" ref="DY43" si="1246">DX43</f>
        <v>4011681.4616666664</v>
      </c>
      <c r="DZ43" s="217">
        <f t="shared" ref="DZ43" si="1247">DY43</f>
        <v>4011681.4616666664</v>
      </c>
      <c r="EA43" s="217">
        <f t="shared" ref="EA43" si="1248">DZ43</f>
        <v>4011681.4616666664</v>
      </c>
      <c r="EB43" s="217">
        <f t="shared" ref="EB43" si="1249">EA43</f>
        <v>4011681.4616666664</v>
      </c>
      <c r="EC43" s="217">
        <f t="shared" ref="EC43" si="1250">EB43</f>
        <v>4011681.4616666664</v>
      </c>
      <c r="ED43" s="217">
        <f t="shared" ref="ED43" si="1251">EC43</f>
        <v>4011681.4616666664</v>
      </c>
      <c r="EE43" s="217">
        <f t="shared" ref="EE43" si="1252">ED43</f>
        <v>4011681.4616666664</v>
      </c>
      <c r="EF43" s="217">
        <f t="shared" ref="EF43" si="1253">EE43</f>
        <v>4011681.4616666664</v>
      </c>
      <c r="EG43" s="217">
        <f t="shared" ref="EG43" si="1254">EF43</f>
        <v>4011681.4616666664</v>
      </c>
      <c r="EH43" s="217">
        <f t="shared" ref="EH43" si="1255">EG43</f>
        <v>4011681.4616666664</v>
      </c>
      <c r="EI43" s="217">
        <f t="shared" ref="EI43" si="1256">EH43</f>
        <v>4011681.4616666664</v>
      </c>
    </row>
    <row r="44" spans="1:139" s="374" customFormat="1" ht="15.75" customHeight="1">
      <c r="A44" s="362">
        <v>17</v>
      </c>
      <c r="B44" s="363" t="s">
        <v>502</v>
      </c>
      <c r="C44" s="364">
        <v>36</v>
      </c>
      <c r="D44" s="364">
        <v>90</v>
      </c>
      <c r="E44" s="365">
        <v>343858411</v>
      </c>
      <c r="F44" s="366">
        <f>E44*30%</f>
        <v>103157523.3</v>
      </c>
      <c r="G44" s="367" t="s">
        <v>184</v>
      </c>
      <c r="H44" s="368">
        <f>SUM(N44:EI45)</f>
        <v>584559298.69999909</v>
      </c>
      <c r="I44" s="368"/>
      <c r="J44" s="368"/>
      <c r="K44" s="368"/>
      <c r="L44" s="368"/>
      <c r="M44" s="368"/>
      <c r="N44" s="378">
        <f>F44/6</f>
        <v>17192920.550000001</v>
      </c>
      <c r="O44" s="378">
        <f t="shared" ref="O44" si="1257">N44</f>
        <v>17192920.550000001</v>
      </c>
      <c r="P44" s="378">
        <f t="shared" ref="P44" si="1258">O44</f>
        <v>17192920.550000001</v>
      </c>
      <c r="Q44" s="378">
        <f t="shared" ref="Q44" si="1259">P44</f>
        <v>17192920.550000001</v>
      </c>
      <c r="R44" s="378">
        <f t="shared" ref="R44" si="1260">Q44</f>
        <v>17192920.550000001</v>
      </c>
      <c r="S44" s="378">
        <f t="shared" ref="S44" si="1261">R44</f>
        <v>17192920.550000001</v>
      </c>
      <c r="T44" s="380"/>
      <c r="U44" s="217"/>
      <c r="V44" s="217"/>
      <c r="W44" s="217"/>
      <c r="X44" s="217"/>
      <c r="Y44" s="217"/>
      <c r="Z44" s="217"/>
      <c r="AA44" s="217"/>
      <c r="AB44" s="377"/>
      <c r="AC44" s="377"/>
      <c r="AD44" s="377"/>
      <c r="AE44" s="377"/>
      <c r="AF44" s="217"/>
      <c r="AG44" s="217"/>
      <c r="AH44" s="377"/>
      <c r="AI44" s="217"/>
      <c r="AJ44" s="217"/>
      <c r="AK44" s="217"/>
      <c r="AL44" s="217"/>
      <c r="AM44" s="217"/>
      <c r="AN44" s="217"/>
      <c r="AO44" s="378"/>
      <c r="AP44" s="378"/>
      <c r="AQ44" s="378"/>
      <c r="AR44" s="378"/>
      <c r="AS44" s="378"/>
      <c r="AT44" s="378"/>
      <c r="AU44" s="378"/>
      <c r="AV44" s="378"/>
      <c r="AW44" s="378"/>
      <c r="AX44" s="378"/>
      <c r="AY44" s="378"/>
      <c r="AZ44" s="378"/>
      <c r="BA44" s="378"/>
      <c r="BB44" s="378"/>
      <c r="BC44" s="378"/>
      <c r="BD44" s="378"/>
      <c r="BE44" s="378"/>
      <c r="BF44" s="378"/>
      <c r="BG44" s="378"/>
      <c r="BH44" s="378"/>
      <c r="BI44" s="378"/>
      <c r="BJ44" s="378"/>
      <c r="BK44" s="378"/>
      <c r="BL44" s="378"/>
      <c r="BM44" s="378"/>
      <c r="BN44" s="378"/>
      <c r="BO44" s="378"/>
      <c r="BP44" s="378"/>
      <c r="BQ44" s="378"/>
      <c r="BR44" s="378"/>
      <c r="BS44" s="378"/>
      <c r="BT44" s="378"/>
      <c r="BU44" s="378"/>
      <c r="BV44" s="378"/>
      <c r="BW44" s="378"/>
      <c r="BX44" s="378"/>
      <c r="BY44" s="378"/>
      <c r="BZ44" s="378"/>
      <c r="CA44" s="378"/>
      <c r="CB44" s="378"/>
      <c r="CC44" s="378"/>
      <c r="CD44" s="378"/>
      <c r="CE44" s="378"/>
      <c r="CF44" s="378"/>
      <c r="CG44" s="378"/>
      <c r="CH44" s="378"/>
      <c r="CI44" s="378"/>
      <c r="CJ44" s="378"/>
      <c r="CK44" s="378"/>
      <c r="CL44" s="378"/>
      <c r="CM44" s="378"/>
      <c r="CN44" s="378"/>
      <c r="CO44" s="378"/>
      <c r="CP44" s="378"/>
      <c r="CQ44" s="378"/>
      <c r="CR44" s="378"/>
      <c r="CS44" s="378"/>
      <c r="CT44" s="378"/>
      <c r="CU44" s="378"/>
      <c r="CV44" s="378"/>
      <c r="CW44" s="378"/>
      <c r="CX44" s="378"/>
      <c r="CY44" s="378"/>
      <c r="CZ44" s="378"/>
      <c r="DA44" s="378"/>
      <c r="DB44" s="378"/>
      <c r="DC44" s="378"/>
      <c r="DD44" s="378"/>
      <c r="DE44" s="378"/>
      <c r="DF44" s="378"/>
      <c r="DG44" s="378"/>
      <c r="DH44" s="378"/>
      <c r="DI44" s="378"/>
      <c r="DJ44" s="378"/>
      <c r="DK44" s="378"/>
      <c r="DL44" s="378"/>
      <c r="DM44" s="378"/>
      <c r="DN44" s="378"/>
      <c r="DO44" s="378"/>
      <c r="DP44" s="378"/>
      <c r="DQ44" s="378"/>
      <c r="DR44" s="378"/>
      <c r="DS44" s="378"/>
      <c r="DT44" s="378"/>
      <c r="DU44" s="378"/>
      <c r="DV44" s="378"/>
      <c r="DW44" s="378"/>
      <c r="DX44" s="378"/>
      <c r="DY44" s="378"/>
      <c r="DZ44" s="378"/>
      <c r="EA44" s="378"/>
      <c r="EB44" s="378"/>
      <c r="EC44" s="378"/>
      <c r="ED44" s="378"/>
      <c r="EE44" s="378"/>
      <c r="EF44" s="378"/>
      <c r="EG44" s="378"/>
      <c r="EH44" s="378"/>
      <c r="EI44" s="378"/>
    </row>
    <row r="45" spans="1:139" s="374" customFormat="1" ht="15.75" customHeight="1">
      <c r="A45" s="362"/>
      <c r="B45" s="363"/>
      <c r="C45" s="364"/>
      <c r="D45" s="364"/>
      <c r="E45" s="375"/>
      <c r="F45" s="366"/>
      <c r="G45" s="375" t="s">
        <v>171</v>
      </c>
      <c r="H45" s="382"/>
      <c r="I45" s="382"/>
      <c r="J45" s="382"/>
      <c r="K45" s="382"/>
      <c r="L45" s="382"/>
      <c r="M45" s="382"/>
      <c r="N45" s="378"/>
      <c r="O45" s="378"/>
      <c r="P45" s="378"/>
      <c r="Q45" s="217"/>
      <c r="R45" s="217"/>
      <c r="S45" s="217"/>
      <c r="T45" s="378">
        <f>((E44-F44)*200%)/(12*10)</f>
        <v>4011681.4616666664</v>
      </c>
      <c r="U45" s="217">
        <f t="shared" ref="U45" si="1262">T45</f>
        <v>4011681.4616666664</v>
      </c>
      <c r="V45" s="217">
        <f t="shared" ref="V45" si="1263">U45</f>
        <v>4011681.4616666664</v>
      </c>
      <c r="W45" s="217">
        <f t="shared" ref="W45" si="1264">V45</f>
        <v>4011681.4616666664</v>
      </c>
      <c r="X45" s="217">
        <f t="shared" ref="X45" si="1265">W45</f>
        <v>4011681.4616666664</v>
      </c>
      <c r="Y45" s="217">
        <f t="shared" ref="Y45" si="1266">X45</f>
        <v>4011681.4616666664</v>
      </c>
      <c r="Z45" s="217">
        <f t="shared" ref="Z45" si="1267">Y45</f>
        <v>4011681.4616666664</v>
      </c>
      <c r="AA45" s="217">
        <f t="shared" ref="AA45" si="1268">Z45</f>
        <v>4011681.4616666664</v>
      </c>
      <c r="AB45" s="217">
        <f t="shared" ref="AB45" si="1269">AA45</f>
        <v>4011681.4616666664</v>
      </c>
      <c r="AC45" s="217">
        <f t="shared" ref="AC45" si="1270">AB45</f>
        <v>4011681.4616666664</v>
      </c>
      <c r="AD45" s="217">
        <f t="shared" ref="AD45" si="1271">AC45</f>
        <v>4011681.4616666664</v>
      </c>
      <c r="AE45" s="217">
        <f t="shared" ref="AE45" si="1272">AD45</f>
        <v>4011681.4616666664</v>
      </c>
      <c r="AF45" s="217">
        <f t="shared" ref="AF45" si="1273">AE45</f>
        <v>4011681.4616666664</v>
      </c>
      <c r="AG45" s="217">
        <f t="shared" ref="AG45" si="1274">AF45</f>
        <v>4011681.4616666664</v>
      </c>
      <c r="AH45" s="217">
        <f t="shared" ref="AH45" si="1275">AG45</f>
        <v>4011681.4616666664</v>
      </c>
      <c r="AI45" s="217">
        <f t="shared" ref="AI45" si="1276">AH45</f>
        <v>4011681.4616666664</v>
      </c>
      <c r="AJ45" s="217">
        <f t="shared" ref="AJ45" si="1277">AI45</f>
        <v>4011681.4616666664</v>
      </c>
      <c r="AK45" s="217">
        <f t="shared" ref="AK45" si="1278">AJ45</f>
        <v>4011681.4616666664</v>
      </c>
      <c r="AL45" s="217">
        <f t="shared" ref="AL45" si="1279">AK45</f>
        <v>4011681.4616666664</v>
      </c>
      <c r="AM45" s="217">
        <f t="shared" ref="AM45" si="1280">AL45</f>
        <v>4011681.4616666664</v>
      </c>
      <c r="AN45" s="217">
        <f t="shared" ref="AN45" si="1281">AM45</f>
        <v>4011681.4616666664</v>
      </c>
      <c r="AO45" s="217">
        <f t="shared" ref="AO45" si="1282">AN45</f>
        <v>4011681.4616666664</v>
      </c>
      <c r="AP45" s="217">
        <f t="shared" ref="AP45" si="1283">AO45</f>
        <v>4011681.4616666664</v>
      </c>
      <c r="AQ45" s="217">
        <f t="shared" ref="AQ45" si="1284">AP45</f>
        <v>4011681.4616666664</v>
      </c>
      <c r="AR45" s="217">
        <f t="shared" ref="AR45" si="1285">AQ45</f>
        <v>4011681.4616666664</v>
      </c>
      <c r="AS45" s="217">
        <f t="shared" ref="AS45" si="1286">AR45</f>
        <v>4011681.4616666664</v>
      </c>
      <c r="AT45" s="217">
        <f t="shared" ref="AT45" si="1287">AS45</f>
        <v>4011681.4616666664</v>
      </c>
      <c r="AU45" s="217">
        <f t="shared" ref="AU45" si="1288">AT45</f>
        <v>4011681.4616666664</v>
      </c>
      <c r="AV45" s="217">
        <f t="shared" ref="AV45" si="1289">AU45</f>
        <v>4011681.4616666664</v>
      </c>
      <c r="AW45" s="217">
        <f t="shared" ref="AW45" si="1290">AV45</f>
        <v>4011681.4616666664</v>
      </c>
      <c r="AX45" s="217">
        <f t="shared" ref="AX45" si="1291">AW45</f>
        <v>4011681.4616666664</v>
      </c>
      <c r="AY45" s="217">
        <f t="shared" ref="AY45" si="1292">AX45</f>
        <v>4011681.4616666664</v>
      </c>
      <c r="AZ45" s="217">
        <f t="shared" ref="AZ45" si="1293">AY45</f>
        <v>4011681.4616666664</v>
      </c>
      <c r="BA45" s="217">
        <f t="shared" ref="BA45" si="1294">AZ45</f>
        <v>4011681.4616666664</v>
      </c>
      <c r="BB45" s="217">
        <f t="shared" ref="BB45" si="1295">BA45</f>
        <v>4011681.4616666664</v>
      </c>
      <c r="BC45" s="217">
        <f t="shared" ref="BC45" si="1296">BB45</f>
        <v>4011681.4616666664</v>
      </c>
      <c r="BD45" s="217">
        <f t="shared" ref="BD45" si="1297">BC45</f>
        <v>4011681.4616666664</v>
      </c>
      <c r="BE45" s="217">
        <f t="shared" ref="BE45" si="1298">BD45</f>
        <v>4011681.4616666664</v>
      </c>
      <c r="BF45" s="217">
        <f t="shared" ref="BF45" si="1299">BE45</f>
        <v>4011681.4616666664</v>
      </c>
      <c r="BG45" s="217">
        <f t="shared" ref="BG45" si="1300">BF45</f>
        <v>4011681.4616666664</v>
      </c>
      <c r="BH45" s="217">
        <f t="shared" ref="BH45" si="1301">BG45</f>
        <v>4011681.4616666664</v>
      </c>
      <c r="BI45" s="217">
        <f t="shared" ref="BI45" si="1302">BH45</f>
        <v>4011681.4616666664</v>
      </c>
      <c r="BJ45" s="217">
        <f t="shared" ref="BJ45" si="1303">BI45</f>
        <v>4011681.4616666664</v>
      </c>
      <c r="BK45" s="217">
        <f t="shared" ref="BK45" si="1304">BJ45</f>
        <v>4011681.4616666664</v>
      </c>
      <c r="BL45" s="217">
        <f t="shared" ref="BL45" si="1305">BK45</f>
        <v>4011681.4616666664</v>
      </c>
      <c r="BM45" s="217">
        <f t="shared" ref="BM45" si="1306">BL45</f>
        <v>4011681.4616666664</v>
      </c>
      <c r="BN45" s="217">
        <f t="shared" ref="BN45" si="1307">BM45</f>
        <v>4011681.4616666664</v>
      </c>
      <c r="BO45" s="217">
        <f t="shared" ref="BO45" si="1308">BN45</f>
        <v>4011681.4616666664</v>
      </c>
      <c r="BP45" s="217">
        <f t="shared" ref="BP45" si="1309">BO45</f>
        <v>4011681.4616666664</v>
      </c>
      <c r="BQ45" s="217">
        <f t="shared" ref="BQ45" si="1310">BP45</f>
        <v>4011681.4616666664</v>
      </c>
      <c r="BR45" s="217">
        <f t="shared" ref="BR45" si="1311">BQ45</f>
        <v>4011681.4616666664</v>
      </c>
      <c r="BS45" s="217">
        <f t="shared" ref="BS45" si="1312">BR45</f>
        <v>4011681.4616666664</v>
      </c>
      <c r="BT45" s="217">
        <f t="shared" ref="BT45" si="1313">BS45</f>
        <v>4011681.4616666664</v>
      </c>
      <c r="BU45" s="217">
        <f t="shared" ref="BU45" si="1314">BT45</f>
        <v>4011681.4616666664</v>
      </c>
      <c r="BV45" s="217">
        <f t="shared" ref="BV45" si="1315">BU45</f>
        <v>4011681.4616666664</v>
      </c>
      <c r="BW45" s="217">
        <f t="shared" ref="BW45" si="1316">BV45</f>
        <v>4011681.4616666664</v>
      </c>
      <c r="BX45" s="217">
        <f t="shared" ref="BX45" si="1317">BW45</f>
        <v>4011681.4616666664</v>
      </c>
      <c r="BY45" s="217">
        <f t="shared" ref="BY45" si="1318">BX45</f>
        <v>4011681.4616666664</v>
      </c>
      <c r="BZ45" s="217">
        <f t="shared" ref="BZ45" si="1319">BY45</f>
        <v>4011681.4616666664</v>
      </c>
      <c r="CA45" s="217">
        <f t="shared" ref="CA45" si="1320">BZ45</f>
        <v>4011681.4616666664</v>
      </c>
      <c r="CB45" s="217">
        <f t="shared" ref="CB45" si="1321">CA45</f>
        <v>4011681.4616666664</v>
      </c>
      <c r="CC45" s="217">
        <f t="shared" ref="CC45" si="1322">CB45</f>
        <v>4011681.4616666664</v>
      </c>
      <c r="CD45" s="217">
        <f t="shared" ref="CD45" si="1323">CC45</f>
        <v>4011681.4616666664</v>
      </c>
      <c r="CE45" s="217">
        <f t="shared" ref="CE45" si="1324">CD45</f>
        <v>4011681.4616666664</v>
      </c>
      <c r="CF45" s="217">
        <f t="shared" ref="CF45" si="1325">CE45</f>
        <v>4011681.4616666664</v>
      </c>
      <c r="CG45" s="217">
        <f t="shared" ref="CG45" si="1326">CF45</f>
        <v>4011681.4616666664</v>
      </c>
      <c r="CH45" s="217">
        <f t="shared" ref="CH45" si="1327">CG45</f>
        <v>4011681.4616666664</v>
      </c>
      <c r="CI45" s="217">
        <f t="shared" ref="CI45" si="1328">CH45</f>
        <v>4011681.4616666664</v>
      </c>
      <c r="CJ45" s="217">
        <f t="shared" ref="CJ45" si="1329">CI45</f>
        <v>4011681.4616666664</v>
      </c>
      <c r="CK45" s="217">
        <f t="shared" ref="CK45" si="1330">CJ45</f>
        <v>4011681.4616666664</v>
      </c>
      <c r="CL45" s="217">
        <f t="shared" ref="CL45" si="1331">CK45</f>
        <v>4011681.4616666664</v>
      </c>
      <c r="CM45" s="217">
        <f t="shared" ref="CM45" si="1332">CL45</f>
        <v>4011681.4616666664</v>
      </c>
      <c r="CN45" s="217">
        <f t="shared" ref="CN45" si="1333">CM45</f>
        <v>4011681.4616666664</v>
      </c>
      <c r="CO45" s="217">
        <f t="shared" ref="CO45" si="1334">CN45</f>
        <v>4011681.4616666664</v>
      </c>
      <c r="CP45" s="217">
        <f t="shared" ref="CP45" si="1335">CO45</f>
        <v>4011681.4616666664</v>
      </c>
      <c r="CQ45" s="217">
        <f t="shared" ref="CQ45" si="1336">CP45</f>
        <v>4011681.4616666664</v>
      </c>
      <c r="CR45" s="217">
        <f t="shared" ref="CR45" si="1337">CQ45</f>
        <v>4011681.4616666664</v>
      </c>
      <c r="CS45" s="217">
        <f t="shared" ref="CS45" si="1338">CR45</f>
        <v>4011681.4616666664</v>
      </c>
      <c r="CT45" s="217">
        <f t="shared" ref="CT45" si="1339">CS45</f>
        <v>4011681.4616666664</v>
      </c>
      <c r="CU45" s="217">
        <f t="shared" ref="CU45" si="1340">CT45</f>
        <v>4011681.4616666664</v>
      </c>
      <c r="CV45" s="217">
        <f t="shared" ref="CV45" si="1341">CU45</f>
        <v>4011681.4616666664</v>
      </c>
      <c r="CW45" s="217">
        <f t="shared" ref="CW45" si="1342">CV45</f>
        <v>4011681.4616666664</v>
      </c>
      <c r="CX45" s="217">
        <f t="shared" ref="CX45" si="1343">CW45</f>
        <v>4011681.4616666664</v>
      </c>
      <c r="CY45" s="217">
        <f t="shared" ref="CY45" si="1344">CX45</f>
        <v>4011681.4616666664</v>
      </c>
      <c r="CZ45" s="217">
        <f t="shared" ref="CZ45" si="1345">CY45</f>
        <v>4011681.4616666664</v>
      </c>
      <c r="DA45" s="217">
        <f t="shared" ref="DA45" si="1346">CZ45</f>
        <v>4011681.4616666664</v>
      </c>
      <c r="DB45" s="217">
        <f t="shared" ref="DB45" si="1347">DA45</f>
        <v>4011681.4616666664</v>
      </c>
      <c r="DC45" s="217">
        <f t="shared" ref="DC45" si="1348">DB45</f>
        <v>4011681.4616666664</v>
      </c>
      <c r="DD45" s="217">
        <f t="shared" ref="DD45" si="1349">DC45</f>
        <v>4011681.4616666664</v>
      </c>
      <c r="DE45" s="217">
        <f t="shared" ref="DE45" si="1350">DD45</f>
        <v>4011681.4616666664</v>
      </c>
      <c r="DF45" s="217">
        <f t="shared" ref="DF45" si="1351">DE45</f>
        <v>4011681.4616666664</v>
      </c>
      <c r="DG45" s="217">
        <f t="shared" ref="DG45" si="1352">DF45</f>
        <v>4011681.4616666664</v>
      </c>
      <c r="DH45" s="217">
        <f t="shared" ref="DH45" si="1353">DG45</f>
        <v>4011681.4616666664</v>
      </c>
      <c r="DI45" s="217">
        <f t="shared" ref="DI45" si="1354">DH45</f>
        <v>4011681.4616666664</v>
      </c>
      <c r="DJ45" s="217">
        <f t="shared" ref="DJ45" si="1355">DI45</f>
        <v>4011681.4616666664</v>
      </c>
      <c r="DK45" s="217">
        <f t="shared" ref="DK45" si="1356">DJ45</f>
        <v>4011681.4616666664</v>
      </c>
      <c r="DL45" s="217">
        <f t="shared" ref="DL45" si="1357">DK45</f>
        <v>4011681.4616666664</v>
      </c>
      <c r="DM45" s="217">
        <f t="shared" ref="DM45" si="1358">DL45</f>
        <v>4011681.4616666664</v>
      </c>
      <c r="DN45" s="217">
        <f t="shared" ref="DN45" si="1359">DM45</f>
        <v>4011681.4616666664</v>
      </c>
      <c r="DO45" s="217">
        <f t="shared" ref="DO45" si="1360">DN45</f>
        <v>4011681.4616666664</v>
      </c>
      <c r="DP45" s="217">
        <f t="shared" ref="DP45" si="1361">DO45</f>
        <v>4011681.4616666664</v>
      </c>
      <c r="DQ45" s="217">
        <f t="shared" ref="DQ45" si="1362">DP45</f>
        <v>4011681.4616666664</v>
      </c>
      <c r="DR45" s="217">
        <f t="shared" ref="DR45" si="1363">DQ45</f>
        <v>4011681.4616666664</v>
      </c>
      <c r="DS45" s="217">
        <f t="shared" ref="DS45" si="1364">DR45</f>
        <v>4011681.4616666664</v>
      </c>
      <c r="DT45" s="217">
        <f t="shared" ref="DT45" si="1365">DS45</f>
        <v>4011681.4616666664</v>
      </c>
      <c r="DU45" s="217">
        <f t="shared" ref="DU45" si="1366">DT45</f>
        <v>4011681.4616666664</v>
      </c>
      <c r="DV45" s="217">
        <f t="shared" ref="DV45" si="1367">DU45</f>
        <v>4011681.4616666664</v>
      </c>
      <c r="DW45" s="217">
        <f t="shared" ref="DW45" si="1368">DV45</f>
        <v>4011681.4616666664</v>
      </c>
      <c r="DX45" s="217">
        <f t="shared" ref="DX45" si="1369">DW45</f>
        <v>4011681.4616666664</v>
      </c>
      <c r="DY45" s="217">
        <f t="shared" ref="DY45" si="1370">DX45</f>
        <v>4011681.4616666664</v>
      </c>
      <c r="DZ45" s="217">
        <f t="shared" ref="DZ45" si="1371">DY45</f>
        <v>4011681.4616666664</v>
      </c>
      <c r="EA45" s="217">
        <f t="shared" ref="EA45" si="1372">DZ45</f>
        <v>4011681.4616666664</v>
      </c>
      <c r="EB45" s="217">
        <f t="shared" ref="EB45" si="1373">EA45</f>
        <v>4011681.4616666664</v>
      </c>
      <c r="EC45" s="217">
        <f t="shared" ref="EC45" si="1374">EB45</f>
        <v>4011681.4616666664</v>
      </c>
      <c r="ED45" s="217">
        <f t="shared" ref="ED45" si="1375">EC45</f>
        <v>4011681.4616666664</v>
      </c>
      <c r="EE45" s="217">
        <f t="shared" ref="EE45" si="1376">ED45</f>
        <v>4011681.4616666664</v>
      </c>
      <c r="EF45" s="217">
        <f t="shared" ref="EF45" si="1377">EE45</f>
        <v>4011681.4616666664</v>
      </c>
      <c r="EG45" s="217">
        <f t="shared" ref="EG45" si="1378">EF45</f>
        <v>4011681.4616666664</v>
      </c>
      <c r="EH45" s="217">
        <f t="shared" ref="EH45" si="1379">EG45</f>
        <v>4011681.4616666664</v>
      </c>
      <c r="EI45" s="217">
        <f t="shared" ref="EI45" si="1380">EH45</f>
        <v>4011681.4616666664</v>
      </c>
    </row>
    <row r="46" spans="1:139" ht="15.75" customHeight="1">
      <c r="A46" s="36"/>
      <c r="B46" s="33"/>
      <c r="C46" s="207"/>
      <c r="D46" s="207"/>
      <c r="E46" s="208"/>
      <c r="F46" s="209"/>
      <c r="G46" s="208"/>
      <c r="H46" s="210"/>
      <c r="I46" s="199"/>
      <c r="J46" s="200"/>
      <c r="K46" s="201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>
        <v>1</v>
      </c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11"/>
      <c r="DB46" s="211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11"/>
      <c r="DO46" s="211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11"/>
      <c r="EB46" s="211"/>
      <c r="EC46" s="211"/>
      <c r="ED46" s="211"/>
      <c r="EE46" s="192"/>
      <c r="EF46" s="192"/>
      <c r="EG46" s="192"/>
      <c r="EH46" s="192"/>
      <c r="EI46" s="192"/>
    </row>
    <row r="47" spans="1:139" ht="15.75" customHeight="1">
      <c r="A47" s="37"/>
      <c r="B47" s="38"/>
      <c r="C47" s="38"/>
      <c r="D47" s="38"/>
      <c r="E47" s="39"/>
      <c r="F47" s="39"/>
      <c r="G47" s="40" t="s">
        <v>186</v>
      </c>
      <c r="H47" s="41">
        <f>SUM(I47:EI47)</f>
        <v>1994378783.8000002</v>
      </c>
      <c r="I47" s="42">
        <f>I12+I14+I16+I18+I20+I22+I24+I26+I28+I30+I32+I34+I36+I38+I40+I42+I44</f>
        <v>378244252.10000002</v>
      </c>
      <c r="J47" s="42">
        <f>J12+J14+J16+J18+J20+J22+J24+J26+J28+J30+J32+J34+J36+J38+J40+J42+J44</f>
        <v>85964602.75</v>
      </c>
      <c r="K47" s="42">
        <f t="shared" ref="K47:BV47" si="1381">K12+K14+K16+K18+K20+K22+K24+K26+K28+K30+K32+K34+K36+K38+K40+K42+K44</f>
        <v>137543364.40000001</v>
      </c>
      <c r="L47" s="42">
        <f t="shared" si="1381"/>
        <v>189122126.05000004</v>
      </c>
      <c r="M47" s="42">
        <f t="shared" si="1381"/>
        <v>240700887.70000008</v>
      </c>
      <c r="N47" s="42">
        <f t="shared" si="1381"/>
        <v>275086728.80000007</v>
      </c>
      <c r="O47" s="42">
        <f t="shared" si="1381"/>
        <v>240700887.70000008</v>
      </c>
      <c r="P47" s="42">
        <f t="shared" si="1381"/>
        <v>189122126.05000004</v>
      </c>
      <c r="Q47" s="42">
        <f t="shared" si="1381"/>
        <v>137543364.40000001</v>
      </c>
      <c r="R47" s="42">
        <f t="shared" si="1381"/>
        <v>85964602.75</v>
      </c>
      <c r="S47" s="42">
        <f t="shared" si="1381"/>
        <v>34385841.100000001</v>
      </c>
      <c r="T47" s="42">
        <f t="shared" si="1381"/>
        <v>0</v>
      </c>
      <c r="U47" s="42">
        <f t="shared" si="1381"/>
        <v>0</v>
      </c>
      <c r="V47" s="42">
        <f t="shared" si="1381"/>
        <v>0</v>
      </c>
      <c r="W47" s="42">
        <f t="shared" si="1381"/>
        <v>0</v>
      </c>
      <c r="X47" s="42">
        <f t="shared" si="1381"/>
        <v>0</v>
      </c>
      <c r="Y47" s="42">
        <f t="shared" si="1381"/>
        <v>0</v>
      </c>
      <c r="Z47" s="42">
        <f t="shared" si="1381"/>
        <v>0</v>
      </c>
      <c r="AA47" s="42">
        <f t="shared" si="1381"/>
        <v>0</v>
      </c>
      <c r="AB47" s="42">
        <f t="shared" si="1381"/>
        <v>0</v>
      </c>
      <c r="AC47" s="42">
        <f t="shared" si="1381"/>
        <v>0</v>
      </c>
      <c r="AD47" s="42">
        <f t="shared" si="1381"/>
        <v>0</v>
      </c>
      <c r="AE47" s="42">
        <f t="shared" si="1381"/>
        <v>0</v>
      </c>
      <c r="AF47" s="42">
        <f t="shared" si="1381"/>
        <v>0</v>
      </c>
      <c r="AG47" s="42">
        <f t="shared" si="1381"/>
        <v>0</v>
      </c>
      <c r="AH47" s="42">
        <f t="shared" si="1381"/>
        <v>0</v>
      </c>
      <c r="AI47" s="42">
        <f t="shared" si="1381"/>
        <v>0</v>
      </c>
      <c r="AJ47" s="42">
        <f t="shared" si="1381"/>
        <v>0</v>
      </c>
      <c r="AK47" s="42">
        <f t="shared" si="1381"/>
        <v>0</v>
      </c>
      <c r="AL47" s="42">
        <f t="shared" si="1381"/>
        <v>0</v>
      </c>
      <c r="AM47" s="42">
        <f t="shared" si="1381"/>
        <v>0</v>
      </c>
      <c r="AN47" s="42">
        <f t="shared" si="1381"/>
        <v>0</v>
      </c>
      <c r="AO47" s="42">
        <f t="shared" si="1381"/>
        <v>0</v>
      </c>
      <c r="AP47" s="42">
        <f t="shared" si="1381"/>
        <v>0</v>
      </c>
      <c r="AQ47" s="42">
        <f t="shared" si="1381"/>
        <v>0</v>
      </c>
      <c r="AR47" s="42">
        <f t="shared" si="1381"/>
        <v>0</v>
      </c>
      <c r="AS47" s="42">
        <f t="shared" si="1381"/>
        <v>0</v>
      </c>
      <c r="AT47" s="42">
        <f t="shared" si="1381"/>
        <v>0</v>
      </c>
      <c r="AU47" s="42">
        <f t="shared" si="1381"/>
        <v>0</v>
      </c>
      <c r="AV47" s="42">
        <f t="shared" si="1381"/>
        <v>0</v>
      </c>
      <c r="AW47" s="42">
        <f t="shared" si="1381"/>
        <v>0</v>
      </c>
      <c r="AX47" s="42">
        <f t="shared" si="1381"/>
        <v>0</v>
      </c>
      <c r="AY47" s="42">
        <f t="shared" si="1381"/>
        <v>0</v>
      </c>
      <c r="AZ47" s="42">
        <f t="shared" si="1381"/>
        <v>0</v>
      </c>
      <c r="BA47" s="42">
        <f t="shared" si="1381"/>
        <v>0</v>
      </c>
      <c r="BB47" s="42">
        <f t="shared" si="1381"/>
        <v>0</v>
      </c>
      <c r="BC47" s="42">
        <f t="shared" si="1381"/>
        <v>0</v>
      </c>
      <c r="BD47" s="42">
        <f t="shared" si="1381"/>
        <v>0</v>
      </c>
      <c r="BE47" s="42">
        <f t="shared" si="1381"/>
        <v>0</v>
      </c>
      <c r="BF47" s="42">
        <f t="shared" si="1381"/>
        <v>0</v>
      </c>
      <c r="BG47" s="42">
        <f t="shared" si="1381"/>
        <v>0</v>
      </c>
      <c r="BH47" s="42">
        <f t="shared" si="1381"/>
        <v>0</v>
      </c>
      <c r="BI47" s="42">
        <f t="shared" si="1381"/>
        <v>0</v>
      </c>
      <c r="BJ47" s="42">
        <f t="shared" si="1381"/>
        <v>0</v>
      </c>
      <c r="BK47" s="42">
        <f t="shared" si="1381"/>
        <v>0</v>
      </c>
      <c r="BL47" s="42">
        <f t="shared" si="1381"/>
        <v>0</v>
      </c>
      <c r="BM47" s="42">
        <f t="shared" si="1381"/>
        <v>0</v>
      </c>
      <c r="BN47" s="42">
        <f t="shared" si="1381"/>
        <v>0</v>
      </c>
      <c r="BO47" s="42">
        <f t="shared" si="1381"/>
        <v>0</v>
      </c>
      <c r="BP47" s="42">
        <f t="shared" si="1381"/>
        <v>0</v>
      </c>
      <c r="BQ47" s="42">
        <f t="shared" si="1381"/>
        <v>0</v>
      </c>
      <c r="BR47" s="42">
        <f t="shared" si="1381"/>
        <v>0</v>
      </c>
      <c r="BS47" s="42">
        <f t="shared" si="1381"/>
        <v>0</v>
      </c>
      <c r="BT47" s="42">
        <f t="shared" si="1381"/>
        <v>0</v>
      </c>
      <c r="BU47" s="42">
        <f t="shared" si="1381"/>
        <v>0</v>
      </c>
      <c r="BV47" s="42">
        <f t="shared" si="1381"/>
        <v>0</v>
      </c>
      <c r="BW47" s="42">
        <f t="shared" ref="BW47:EH47" si="1382">BW12+BW14+BW16+BW18+BW20+BW22+BW24+BW26+BW28+BW30+BW32+BW34+BW36+BW38+BW40+BW42+BW44</f>
        <v>0</v>
      </c>
      <c r="BX47" s="42">
        <f t="shared" si="1382"/>
        <v>0</v>
      </c>
      <c r="BY47" s="42">
        <f t="shared" si="1382"/>
        <v>0</v>
      </c>
      <c r="BZ47" s="42">
        <f t="shared" si="1382"/>
        <v>0</v>
      </c>
      <c r="CA47" s="42">
        <f t="shared" si="1382"/>
        <v>0</v>
      </c>
      <c r="CB47" s="42">
        <f t="shared" si="1382"/>
        <v>0</v>
      </c>
      <c r="CC47" s="42">
        <f t="shared" si="1382"/>
        <v>0</v>
      </c>
      <c r="CD47" s="42">
        <f t="shared" si="1382"/>
        <v>0</v>
      </c>
      <c r="CE47" s="42">
        <f t="shared" si="1382"/>
        <v>0</v>
      </c>
      <c r="CF47" s="42">
        <f t="shared" si="1382"/>
        <v>0</v>
      </c>
      <c r="CG47" s="42">
        <f t="shared" si="1382"/>
        <v>0</v>
      </c>
      <c r="CH47" s="42">
        <f t="shared" si="1382"/>
        <v>0</v>
      </c>
      <c r="CI47" s="42">
        <f t="shared" si="1382"/>
        <v>0</v>
      </c>
      <c r="CJ47" s="42">
        <f t="shared" si="1382"/>
        <v>0</v>
      </c>
      <c r="CK47" s="42">
        <f t="shared" si="1382"/>
        <v>0</v>
      </c>
      <c r="CL47" s="42">
        <f t="shared" si="1382"/>
        <v>0</v>
      </c>
      <c r="CM47" s="42">
        <f t="shared" si="1382"/>
        <v>0</v>
      </c>
      <c r="CN47" s="42">
        <f t="shared" si="1382"/>
        <v>0</v>
      </c>
      <c r="CO47" s="42">
        <f t="shared" si="1382"/>
        <v>0</v>
      </c>
      <c r="CP47" s="42">
        <f t="shared" si="1382"/>
        <v>0</v>
      </c>
      <c r="CQ47" s="42">
        <f t="shared" si="1382"/>
        <v>0</v>
      </c>
      <c r="CR47" s="42">
        <f t="shared" si="1382"/>
        <v>0</v>
      </c>
      <c r="CS47" s="42">
        <f t="shared" si="1382"/>
        <v>0</v>
      </c>
      <c r="CT47" s="42">
        <f t="shared" si="1382"/>
        <v>0</v>
      </c>
      <c r="CU47" s="42">
        <f t="shared" si="1382"/>
        <v>0</v>
      </c>
      <c r="CV47" s="42">
        <f t="shared" si="1382"/>
        <v>0</v>
      </c>
      <c r="CW47" s="42">
        <f t="shared" si="1382"/>
        <v>0</v>
      </c>
      <c r="CX47" s="42">
        <f t="shared" si="1382"/>
        <v>0</v>
      </c>
      <c r="CY47" s="42">
        <f t="shared" si="1382"/>
        <v>0</v>
      </c>
      <c r="CZ47" s="42">
        <f t="shared" si="1382"/>
        <v>0</v>
      </c>
      <c r="DA47" s="42">
        <f t="shared" si="1382"/>
        <v>0</v>
      </c>
      <c r="DB47" s="42">
        <f t="shared" si="1382"/>
        <v>0</v>
      </c>
      <c r="DC47" s="42">
        <f t="shared" si="1382"/>
        <v>0</v>
      </c>
      <c r="DD47" s="42">
        <f t="shared" si="1382"/>
        <v>0</v>
      </c>
      <c r="DE47" s="42">
        <f t="shared" si="1382"/>
        <v>0</v>
      </c>
      <c r="DF47" s="42">
        <f t="shared" si="1382"/>
        <v>0</v>
      </c>
      <c r="DG47" s="42">
        <f t="shared" si="1382"/>
        <v>0</v>
      </c>
      <c r="DH47" s="42">
        <f t="shared" si="1382"/>
        <v>0</v>
      </c>
      <c r="DI47" s="42">
        <f t="shared" si="1382"/>
        <v>0</v>
      </c>
      <c r="DJ47" s="42">
        <f t="shared" si="1382"/>
        <v>0</v>
      </c>
      <c r="DK47" s="42">
        <f t="shared" si="1382"/>
        <v>0</v>
      </c>
      <c r="DL47" s="42">
        <f t="shared" si="1382"/>
        <v>0</v>
      </c>
      <c r="DM47" s="42">
        <f t="shared" si="1382"/>
        <v>0</v>
      </c>
      <c r="DN47" s="42">
        <f t="shared" si="1382"/>
        <v>0</v>
      </c>
      <c r="DO47" s="42">
        <f t="shared" si="1382"/>
        <v>0</v>
      </c>
      <c r="DP47" s="42">
        <f t="shared" si="1382"/>
        <v>0</v>
      </c>
      <c r="DQ47" s="42">
        <f t="shared" si="1382"/>
        <v>0</v>
      </c>
      <c r="DR47" s="42">
        <f t="shared" si="1382"/>
        <v>0</v>
      </c>
      <c r="DS47" s="42">
        <f t="shared" si="1382"/>
        <v>0</v>
      </c>
      <c r="DT47" s="42">
        <f t="shared" si="1382"/>
        <v>0</v>
      </c>
      <c r="DU47" s="42">
        <f t="shared" si="1382"/>
        <v>0</v>
      </c>
      <c r="DV47" s="42">
        <f t="shared" si="1382"/>
        <v>0</v>
      </c>
      <c r="DW47" s="42">
        <f t="shared" si="1382"/>
        <v>0</v>
      </c>
      <c r="DX47" s="42">
        <f t="shared" si="1382"/>
        <v>0</v>
      </c>
      <c r="DY47" s="42">
        <f t="shared" si="1382"/>
        <v>0</v>
      </c>
      <c r="DZ47" s="42">
        <f t="shared" si="1382"/>
        <v>0</v>
      </c>
      <c r="EA47" s="42">
        <f t="shared" si="1382"/>
        <v>0</v>
      </c>
      <c r="EB47" s="42">
        <f t="shared" si="1382"/>
        <v>0</v>
      </c>
      <c r="EC47" s="42">
        <f t="shared" si="1382"/>
        <v>0</v>
      </c>
      <c r="ED47" s="42">
        <f t="shared" si="1382"/>
        <v>0</v>
      </c>
      <c r="EE47" s="42">
        <f t="shared" si="1382"/>
        <v>0</v>
      </c>
      <c r="EF47" s="42">
        <f t="shared" si="1382"/>
        <v>0</v>
      </c>
      <c r="EG47" s="42">
        <f t="shared" si="1382"/>
        <v>0</v>
      </c>
      <c r="EH47" s="42">
        <f t="shared" si="1382"/>
        <v>0</v>
      </c>
      <c r="EI47" s="42">
        <f t="shared" ref="EI47" si="1383">EI12+EI14+EI16+EI18+EI20+EI22+EI24+EI26+EI28+EI30+EI32+EI34+EI36+EI38+EI40+EI42+EI44</f>
        <v>0</v>
      </c>
    </row>
    <row r="48" spans="1:139" ht="15.75" customHeight="1">
      <c r="A48" s="32"/>
      <c r="B48" s="33"/>
      <c r="C48" s="43"/>
      <c r="D48" s="43"/>
      <c r="E48" s="33"/>
      <c r="F48" s="32"/>
      <c r="G48" s="44" t="s">
        <v>187</v>
      </c>
      <c r="H48" s="41">
        <f>SUM(I48:EI48)</f>
        <v>6980325755.2799978</v>
      </c>
      <c r="I48" s="45">
        <f>I13+I15+I17+I19+I21+I23+I25+I27+I29+I31+I33+I35+I37+I39+I41+I43+I45</f>
        <v>0</v>
      </c>
      <c r="J48" s="45">
        <f t="shared" ref="J48:M48" si="1384">J13+J15+J17+J19+J21+J23+J25+J27+J29+J31+J33+J35+J37+J39+J41+J43+J45</f>
        <v>0</v>
      </c>
      <c r="K48" s="45">
        <f t="shared" si="1384"/>
        <v>0</v>
      </c>
      <c r="L48" s="45">
        <f t="shared" si="1384"/>
        <v>0</v>
      </c>
      <c r="M48" s="45">
        <f t="shared" si="1384"/>
        <v>0</v>
      </c>
      <c r="N48" s="45">
        <f t="shared" ref="N48" si="1385">N13+N15+N17+N19+N21+N23+N25+N27+N29+N31+N33+N35+N37+N39+N41+N43+N45</f>
        <v>0</v>
      </c>
      <c r="O48" s="45">
        <f t="shared" ref="O48:AT48" si="1386">O13+O15+O17+O19+O21+O23+O25+O27+O29+O31+O33+O35+O37+O39+S41+O43+O45</f>
        <v>38110973.500833333</v>
      </c>
      <c r="P48" s="45">
        <f t="shared" si="1386"/>
        <v>57835074.462777779</v>
      </c>
      <c r="Q48" s="45">
        <f t="shared" si="1386"/>
        <v>69870118.847777784</v>
      </c>
      <c r="R48" s="45">
        <f t="shared" si="1386"/>
        <v>81905163.232777804</v>
      </c>
      <c r="S48" s="45">
        <f t="shared" si="1386"/>
        <v>89928526.156111151</v>
      </c>
      <c r="T48" s="45">
        <f t="shared" si="1386"/>
        <v>97951889.079444498</v>
      </c>
      <c r="U48" s="45">
        <f t="shared" si="1386"/>
        <v>97951889.079444498</v>
      </c>
      <c r="V48" s="45">
        <f t="shared" si="1386"/>
        <v>97951889.079444498</v>
      </c>
      <c r="W48" s="45">
        <f t="shared" si="1386"/>
        <v>97951889.079444498</v>
      </c>
      <c r="X48" s="45">
        <f t="shared" si="1386"/>
        <v>97951889.079444498</v>
      </c>
      <c r="Y48" s="45">
        <f t="shared" si="1386"/>
        <v>97951889.079444498</v>
      </c>
      <c r="Z48" s="45">
        <f t="shared" si="1386"/>
        <v>97951889.079444498</v>
      </c>
      <c r="AA48" s="45">
        <f t="shared" si="1386"/>
        <v>75887641.040277794</v>
      </c>
      <c r="AB48" s="45">
        <f t="shared" si="1386"/>
        <v>75887641.040277794</v>
      </c>
      <c r="AC48" s="45">
        <f t="shared" si="1386"/>
        <v>75887641.040277794</v>
      </c>
      <c r="AD48" s="45">
        <f t="shared" si="1386"/>
        <v>75887641.040277794</v>
      </c>
      <c r="AE48" s="45">
        <f t="shared" si="1386"/>
        <v>75887641.040277794</v>
      </c>
      <c r="AF48" s="45">
        <f t="shared" si="1386"/>
        <v>75887641.040277794</v>
      </c>
      <c r="AG48" s="45">
        <f t="shared" si="1386"/>
        <v>75887641.040277794</v>
      </c>
      <c r="AH48" s="45">
        <f t="shared" si="1386"/>
        <v>75887641.040277794</v>
      </c>
      <c r="AI48" s="45">
        <f t="shared" si="1386"/>
        <v>75887641.040277794</v>
      </c>
      <c r="AJ48" s="45">
        <f t="shared" si="1386"/>
        <v>75887641.040277794</v>
      </c>
      <c r="AK48" s="45">
        <f t="shared" si="1386"/>
        <v>75887641.040277794</v>
      </c>
      <c r="AL48" s="45">
        <f t="shared" si="1386"/>
        <v>75887641.040277794</v>
      </c>
      <c r="AM48" s="45">
        <f t="shared" si="1386"/>
        <v>63852597.040277772</v>
      </c>
      <c r="AN48" s="45">
        <f t="shared" si="1386"/>
        <v>63852597.040277772</v>
      </c>
      <c r="AO48" s="45">
        <f t="shared" si="1386"/>
        <v>63852597.040277772</v>
      </c>
      <c r="AP48" s="45">
        <f t="shared" si="1386"/>
        <v>63852597.040277772</v>
      </c>
      <c r="AQ48" s="45">
        <f t="shared" si="1386"/>
        <v>63852597.040277772</v>
      </c>
      <c r="AR48" s="45">
        <f t="shared" si="1386"/>
        <v>63852597.040277772</v>
      </c>
      <c r="AS48" s="45">
        <f t="shared" si="1386"/>
        <v>63852597.040277772</v>
      </c>
      <c r="AT48" s="45">
        <f t="shared" si="1386"/>
        <v>63852597.040277772</v>
      </c>
      <c r="AU48" s="45">
        <f t="shared" ref="AU48:BZ48" si="1387">AU13+AU15+AU17+AU19+AU21+AU23+AU25+AU27+AU29+AU31+AU33+AU35+AU37+AU39+AY41+AU43+AU45</f>
        <v>63852597.040277772</v>
      </c>
      <c r="AV48" s="45">
        <f t="shared" si="1387"/>
        <v>63852597.040277772</v>
      </c>
      <c r="AW48" s="45">
        <f t="shared" si="1387"/>
        <v>63852597.040277772</v>
      </c>
      <c r="AX48" s="45">
        <f t="shared" si="1387"/>
        <v>63852597.040277772</v>
      </c>
      <c r="AY48" s="45">
        <f t="shared" si="1387"/>
        <v>63852597.040277772</v>
      </c>
      <c r="AZ48" s="45">
        <f t="shared" si="1387"/>
        <v>55160620.539999992</v>
      </c>
      <c r="BA48" s="45">
        <f t="shared" si="1387"/>
        <v>55160620.539999992</v>
      </c>
      <c r="BB48" s="45">
        <f t="shared" si="1387"/>
        <v>55160620.539999992</v>
      </c>
      <c r="BC48" s="45">
        <f t="shared" si="1387"/>
        <v>55160620.539999992</v>
      </c>
      <c r="BD48" s="45">
        <f t="shared" si="1387"/>
        <v>55160620.539999992</v>
      </c>
      <c r="BE48" s="45">
        <f t="shared" si="1387"/>
        <v>55160620.539999992</v>
      </c>
      <c r="BF48" s="45">
        <f t="shared" si="1387"/>
        <v>55160620.539999992</v>
      </c>
      <c r="BG48" s="45">
        <f t="shared" si="1387"/>
        <v>55160620.539999992</v>
      </c>
      <c r="BH48" s="45">
        <f t="shared" si="1387"/>
        <v>55160620.539999992</v>
      </c>
      <c r="BI48" s="45">
        <f t="shared" si="1387"/>
        <v>55160620.539999992</v>
      </c>
      <c r="BJ48" s="45">
        <f t="shared" si="1387"/>
        <v>55160620.539999992</v>
      </c>
      <c r="BK48" s="45">
        <f t="shared" si="1387"/>
        <v>55160620.539999992</v>
      </c>
      <c r="BL48" s="45">
        <f t="shared" si="1387"/>
        <v>48140177.539999999</v>
      </c>
      <c r="BM48" s="45">
        <f t="shared" si="1387"/>
        <v>48140177.539999999</v>
      </c>
      <c r="BN48" s="45">
        <f t="shared" si="1387"/>
        <v>48140177.539999999</v>
      </c>
      <c r="BO48" s="45">
        <f t="shared" si="1387"/>
        <v>48140177.539999999</v>
      </c>
      <c r="BP48" s="45">
        <f t="shared" si="1387"/>
        <v>48140177.539999999</v>
      </c>
      <c r="BQ48" s="45">
        <f t="shared" si="1387"/>
        <v>48140177.539999999</v>
      </c>
      <c r="BR48" s="45">
        <f t="shared" si="1387"/>
        <v>48140177.539999999</v>
      </c>
      <c r="BS48" s="45">
        <f t="shared" si="1387"/>
        <v>48140177.539999999</v>
      </c>
      <c r="BT48" s="45">
        <f t="shared" si="1387"/>
        <v>48140177.539999999</v>
      </c>
      <c r="BU48" s="45">
        <f t="shared" si="1387"/>
        <v>48140177.539999999</v>
      </c>
      <c r="BV48" s="45">
        <f t="shared" si="1387"/>
        <v>48140177.539999999</v>
      </c>
      <c r="BW48" s="45">
        <f t="shared" si="1387"/>
        <v>48140177.539999999</v>
      </c>
      <c r="BX48" s="45">
        <f t="shared" si="1387"/>
        <v>48140177.539999999</v>
      </c>
      <c r="BY48" s="45">
        <f t="shared" si="1387"/>
        <v>48140177.539999999</v>
      </c>
      <c r="BZ48" s="45">
        <f t="shared" si="1387"/>
        <v>48140177.539999999</v>
      </c>
      <c r="CA48" s="45">
        <f t="shared" ref="CA48:DF48" si="1388">CA13+CA15+CA17+CA19+CA21+CA23+CA25+CA27+CA29+CA31+CA33+CA35+CA37+CA39+CE41+CA43+CA45</f>
        <v>48140177.539999999</v>
      </c>
      <c r="CB48" s="45">
        <f t="shared" si="1388"/>
        <v>48140177.539999999</v>
      </c>
      <c r="CC48" s="45">
        <f t="shared" si="1388"/>
        <v>48140177.539999999</v>
      </c>
      <c r="CD48" s="45">
        <f t="shared" si="1388"/>
        <v>48140177.539999999</v>
      </c>
      <c r="CE48" s="45">
        <f t="shared" si="1388"/>
        <v>48140177.539999999</v>
      </c>
      <c r="CF48" s="45">
        <f t="shared" si="1388"/>
        <v>48140177.539999999</v>
      </c>
      <c r="CG48" s="45">
        <f t="shared" si="1388"/>
        <v>48140177.539999999</v>
      </c>
      <c r="CH48" s="45">
        <f t="shared" si="1388"/>
        <v>48140177.539999999</v>
      </c>
      <c r="CI48" s="45">
        <f t="shared" si="1388"/>
        <v>48140177.539999999</v>
      </c>
      <c r="CJ48" s="45">
        <f t="shared" si="1388"/>
        <v>48140177.539999999</v>
      </c>
      <c r="CK48" s="45">
        <f t="shared" si="1388"/>
        <v>48140177.539999999</v>
      </c>
      <c r="CL48" s="45">
        <f t="shared" si="1388"/>
        <v>48140177.539999999</v>
      </c>
      <c r="CM48" s="45">
        <f t="shared" si="1388"/>
        <v>48140177.539999999</v>
      </c>
      <c r="CN48" s="45">
        <f t="shared" si="1388"/>
        <v>48140177.539999999</v>
      </c>
      <c r="CO48" s="45">
        <f t="shared" si="1388"/>
        <v>48140177.539999999</v>
      </c>
      <c r="CP48" s="45">
        <f t="shared" si="1388"/>
        <v>48140177.539999999</v>
      </c>
      <c r="CQ48" s="45">
        <f t="shared" si="1388"/>
        <v>48140177.539999999</v>
      </c>
      <c r="CR48" s="45">
        <f t="shared" si="1388"/>
        <v>48140177.539999999</v>
      </c>
      <c r="CS48" s="45">
        <f t="shared" si="1388"/>
        <v>48140177.539999999</v>
      </c>
      <c r="CT48" s="45">
        <f t="shared" si="1388"/>
        <v>48140177.539999999</v>
      </c>
      <c r="CU48" s="45">
        <f t="shared" si="1388"/>
        <v>48140177.539999999</v>
      </c>
      <c r="CV48" s="45">
        <f t="shared" si="1388"/>
        <v>48140177.539999999</v>
      </c>
      <c r="CW48" s="45">
        <f t="shared" si="1388"/>
        <v>48140177.539999999</v>
      </c>
      <c r="CX48" s="45">
        <f t="shared" si="1388"/>
        <v>48140177.539999999</v>
      </c>
      <c r="CY48" s="45">
        <f t="shared" si="1388"/>
        <v>48140177.539999999</v>
      </c>
      <c r="CZ48" s="45">
        <f t="shared" si="1388"/>
        <v>48140177.539999999</v>
      </c>
      <c r="DA48" s="45">
        <f t="shared" si="1388"/>
        <v>48140177.539999999</v>
      </c>
      <c r="DB48" s="45">
        <f t="shared" si="1388"/>
        <v>48140177.539999999</v>
      </c>
      <c r="DC48" s="45">
        <f t="shared" si="1388"/>
        <v>48140177.539999999</v>
      </c>
      <c r="DD48" s="45">
        <f t="shared" si="1388"/>
        <v>48140177.539999999</v>
      </c>
      <c r="DE48" s="45">
        <f t="shared" si="1388"/>
        <v>48140177.539999999</v>
      </c>
      <c r="DF48" s="45">
        <f t="shared" si="1388"/>
        <v>48140177.539999999</v>
      </c>
      <c r="DG48" s="45">
        <f t="shared" ref="DG48:EI48" si="1389">DG13+DG15+DG17+DG19+DG21+DG23+DG25+DG27+DG29+DG31+DG33+DG35+DG37+DG39+DK41+DG43+DG45</f>
        <v>48140177.539999999</v>
      </c>
      <c r="DH48" s="45">
        <f t="shared" si="1389"/>
        <v>48140177.539999999</v>
      </c>
      <c r="DI48" s="45">
        <f t="shared" si="1389"/>
        <v>48140177.539999999</v>
      </c>
      <c r="DJ48" s="45">
        <f t="shared" si="1389"/>
        <v>48140177.539999999</v>
      </c>
      <c r="DK48" s="45">
        <f t="shared" si="1389"/>
        <v>48140177.539999999</v>
      </c>
      <c r="DL48" s="45">
        <f t="shared" si="1389"/>
        <v>48140177.539999999</v>
      </c>
      <c r="DM48" s="45">
        <f t="shared" si="1389"/>
        <v>48140177.539999999</v>
      </c>
      <c r="DN48" s="45">
        <f t="shared" si="1389"/>
        <v>48140177.539999999</v>
      </c>
      <c r="DO48" s="45">
        <f t="shared" si="1389"/>
        <v>48140177.539999999</v>
      </c>
      <c r="DP48" s="45">
        <f t="shared" si="1389"/>
        <v>48140177.539999999</v>
      </c>
      <c r="DQ48" s="45">
        <f t="shared" si="1389"/>
        <v>48140177.539999999</v>
      </c>
      <c r="DR48" s="45">
        <f t="shared" si="1389"/>
        <v>48140177.539999999</v>
      </c>
      <c r="DS48" s="45">
        <f t="shared" si="1389"/>
        <v>48140177.539999999</v>
      </c>
      <c r="DT48" s="45">
        <f t="shared" si="1389"/>
        <v>48140177.539999999</v>
      </c>
      <c r="DU48" s="45">
        <f t="shared" si="1389"/>
        <v>48140177.539999999</v>
      </c>
      <c r="DV48" s="45">
        <f t="shared" si="1389"/>
        <v>48140177.539999999</v>
      </c>
      <c r="DW48" s="45">
        <f t="shared" si="1389"/>
        <v>48140177.539999999</v>
      </c>
      <c r="DX48" s="45">
        <f t="shared" si="1389"/>
        <v>48140177.539999999</v>
      </c>
      <c r="DY48" s="45">
        <f t="shared" si="1389"/>
        <v>48140177.539999999</v>
      </c>
      <c r="DZ48" s="45">
        <f t="shared" si="1389"/>
        <v>48140177.539999999</v>
      </c>
      <c r="EA48" s="45">
        <f t="shared" si="1389"/>
        <v>48140177.539999999</v>
      </c>
      <c r="EB48" s="45">
        <f t="shared" si="1389"/>
        <v>48140177.539999999</v>
      </c>
      <c r="EC48" s="45">
        <f t="shared" si="1389"/>
        <v>48140177.539999999</v>
      </c>
      <c r="ED48" s="45">
        <f t="shared" si="1389"/>
        <v>48140177.539999999</v>
      </c>
      <c r="EE48" s="45">
        <f t="shared" si="1389"/>
        <v>44128496.078333333</v>
      </c>
      <c r="EF48" s="45">
        <f t="shared" si="1389"/>
        <v>40116814.616666667</v>
      </c>
      <c r="EG48" s="45">
        <f t="shared" si="1389"/>
        <v>28081770.231666666</v>
      </c>
      <c r="EH48" s="45">
        <f t="shared" si="1389"/>
        <v>16046725.846666666</v>
      </c>
      <c r="EI48" s="45">
        <f t="shared" si="1389"/>
        <v>8023362.9233333329</v>
      </c>
    </row>
    <row r="49" spans="1:139" s="388" customFormat="1" ht="15.75" customHeight="1">
      <c r="A49" s="383"/>
      <c r="B49" s="384"/>
      <c r="C49" s="385"/>
      <c r="D49" s="385"/>
      <c r="E49" s="385"/>
      <c r="F49" s="386"/>
      <c r="G49" s="385" t="s">
        <v>718</v>
      </c>
      <c r="H49" s="387">
        <f>SUM(H47:H48)</f>
        <v>8974704539.079998</v>
      </c>
      <c r="I49" s="387">
        <f>SUM(I47:I48)</f>
        <v>378244252.10000002</v>
      </c>
      <c r="J49" s="387">
        <f t="shared" ref="J49:ED49" si="1390">SUM(J47:J48)</f>
        <v>85964602.75</v>
      </c>
      <c r="K49" s="387">
        <f t="shared" si="1390"/>
        <v>137543364.40000001</v>
      </c>
      <c r="L49" s="387">
        <f t="shared" si="1390"/>
        <v>189122126.05000004</v>
      </c>
      <c r="M49" s="387">
        <f t="shared" si="1390"/>
        <v>240700887.70000008</v>
      </c>
      <c r="N49" s="387">
        <f t="shared" ref="N49" si="1391">SUM(N47:N48)</f>
        <v>275086728.80000007</v>
      </c>
      <c r="O49" s="387">
        <f t="shared" si="1390"/>
        <v>278811861.20083344</v>
      </c>
      <c r="P49" s="387">
        <f t="shared" si="1390"/>
        <v>246957200.51277781</v>
      </c>
      <c r="Q49" s="387">
        <f t="shared" si="1390"/>
        <v>207413483.24777779</v>
      </c>
      <c r="R49" s="387">
        <f t="shared" si="1390"/>
        <v>167869765.9827778</v>
      </c>
      <c r="S49" s="387">
        <f t="shared" si="1390"/>
        <v>124314367.25611115</v>
      </c>
      <c r="T49" s="387">
        <f t="shared" si="1390"/>
        <v>97951889.079444498</v>
      </c>
      <c r="U49" s="387">
        <f t="shared" si="1390"/>
        <v>97951889.079444498</v>
      </c>
      <c r="V49" s="387">
        <f t="shared" si="1390"/>
        <v>97951889.079444498</v>
      </c>
      <c r="W49" s="387">
        <f t="shared" si="1390"/>
        <v>97951889.079444498</v>
      </c>
      <c r="X49" s="387">
        <f t="shared" si="1390"/>
        <v>97951889.079444498</v>
      </c>
      <c r="Y49" s="387">
        <f t="shared" si="1390"/>
        <v>97951889.079444498</v>
      </c>
      <c r="Z49" s="387">
        <f t="shared" si="1390"/>
        <v>97951889.079444498</v>
      </c>
      <c r="AA49" s="387">
        <f t="shared" si="1390"/>
        <v>75887641.040277794</v>
      </c>
      <c r="AB49" s="387">
        <f t="shared" si="1390"/>
        <v>75887641.040277794</v>
      </c>
      <c r="AC49" s="387">
        <f t="shared" si="1390"/>
        <v>75887641.040277794</v>
      </c>
      <c r="AD49" s="387">
        <f t="shared" si="1390"/>
        <v>75887641.040277794</v>
      </c>
      <c r="AE49" s="387">
        <f t="shared" si="1390"/>
        <v>75887641.040277794</v>
      </c>
      <c r="AF49" s="387">
        <f t="shared" si="1390"/>
        <v>75887641.040277794</v>
      </c>
      <c r="AG49" s="387">
        <f t="shared" si="1390"/>
        <v>75887641.040277794</v>
      </c>
      <c r="AH49" s="387">
        <f t="shared" si="1390"/>
        <v>75887641.040277794</v>
      </c>
      <c r="AI49" s="387">
        <f t="shared" si="1390"/>
        <v>75887641.040277794</v>
      </c>
      <c r="AJ49" s="387">
        <f t="shared" si="1390"/>
        <v>75887641.040277794</v>
      </c>
      <c r="AK49" s="387">
        <f t="shared" si="1390"/>
        <v>75887641.040277794</v>
      </c>
      <c r="AL49" s="387">
        <f t="shared" si="1390"/>
        <v>75887641.040277794</v>
      </c>
      <c r="AM49" s="387">
        <f t="shared" si="1390"/>
        <v>63852597.040277772</v>
      </c>
      <c r="AN49" s="387">
        <f t="shared" si="1390"/>
        <v>63852597.040277772</v>
      </c>
      <c r="AO49" s="387">
        <f t="shared" si="1390"/>
        <v>63852597.040277772</v>
      </c>
      <c r="AP49" s="387">
        <f t="shared" si="1390"/>
        <v>63852597.040277772</v>
      </c>
      <c r="AQ49" s="387">
        <f t="shared" si="1390"/>
        <v>63852597.040277772</v>
      </c>
      <c r="AR49" s="387">
        <f t="shared" si="1390"/>
        <v>63852597.040277772</v>
      </c>
      <c r="AS49" s="387">
        <f t="shared" si="1390"/>
        <v>63852597.040277772</v>
      </c>
      <c r="AT49" s="387">
        <f t="shared" si="1390"/>
        <v>63852597.040277772</v>
      </c>
      <c r="AU49" s="387">
        <f t="shared" si="1390"/>
        <v>63852597.040277772</v>
      </c>
      <c r="AV49" s="387">
        <f t="shared" si="1390"/>
        <v>63852597.040277772</v>
      </c>
      <c r="AW49" s="387">
        <f t="shared" si="1390"/>
        <v>63852597.040277772</v>
      </c>
      <c r="AX49" s="387">
        <f t="shared" si="1390"/>
        <v>63852597.040277772</v>
      </c>
      <c r="AY49" s="387">
        <f t="shared" si="1390"/>
        <v>63852597.040277772</v>
      </c>
      <c r="AZ49" s="387">
        <f t="shared" si="1390"/>
        <v>55160620.539999992</v>
      </c>
      <c r="BA49" s="387">
        <f t="shared" si="1390"/>
        <v>55160620.539999992</v>
      </c>
      <c r="BB49" s="387">
        <f t="shared" si="1390"/>
        <v>55160620.539999992</v>
      </c>
      <c r="BC49" s="387">
        <f t="shared" si="1390"/>
        <v>55160620.539999992</v>
      </c>
      <c r="BD49" s="387">
        <f t="shared" si="1390"/>
        <v>55160620.539999992</v>
      </c>
      <c r="BE49" s="387">
        <f t="shared" si="1390"/>
        <v>55160620.539999992</v>
      </c>
      <c r="BF49" s="387">
        <f t="shared" si="1390"/>
        <v>55160620.539999992</v>
      </c>
      <c r="BG49" s="387">
        <f t="shared" si="1390"/>
        <v>55160620.539999992</v>
      </c>
      <c r="BH49" s="387">
        <f t="shared" si="1390"/>
        <v>55160620.539999992</v>
      </c>
      <c r="BI49" s="387">
        <f t="shared" si="1390"/>
        <v>55160620.539999992</v>
      </c>
      <c r="BJ49" s="387">
        <f t="shared" si="1390"/>
        <v>55160620.539999992</v>
      </c>
      <c r="BK49" s="387">
        <f t="shared" si="1390"/>
        <v>55160620.539999992</v>
      </c>
      <c r="BL49" s="387">
        <f t="shared" si="1390"/>
        <v>48140177.539999999</v>
      </c>
      <c r="BM49" s="387">
        <f t="shared" si="1390"/>
        <v>48140177.539999999</v>
      </c>
      <c r="BN49" s="387">
        <f t="shared" si="1390"/>
        <v>48140177.539999999</v>
      </c>
      <c r="BO49" s="387">
        <f t="shared" si="1390"/>
        <v>48140177.539999999</v>
      </c>
      <c r="BP49" s="387">
        <f t="shared" si="1390"/>
        <v>48140177.539999999</v>
      </c>
      <c r="BQ49" s="387">
        <f t="shared" si="1390"/>
        <v>48140177.539999999</v>
      </c>
      <c r="BR49" s="387">
        <f t="shared" si="1390"/>
        <v>48140177.539999999</v>
      </c>
      <c r="BS49" s="387">
        <f t="shared" si="1390"/>
        <v>48140177.539999999</v>
      </c>
      <c r="BT49" s="387">
        <f t="shared" si="1390"/>
        <v>48140177.539999999</v>
      </c>
      <c r="BU49" s="387">
        <f t="shared" si="1390"/>
        <v>48140177.539999999</v>
      </c>
      <c r="BV49" s="387">
        <f t="shared" si="1390"/>
        <v>48140177.539999999</v>
      </c>
      <c r="BW49" s="387">
        <f t="shared" si="1390"/>
        <v>48140177.539999999</v>
      </c>
      <c r="BX49" s="387">
        <f t="shared" si="1390"/>
        <v>48140177.539999999</v>
      </c>
      <c r="BY49" s="387">
        <f t="shared" si="1390"/>
        <v>48140177.539999999</v>
      </c>
      <c r="BZ49" s="387">
        <f t="shared" si="1390"/>
        <v>48140177.539999999</v>
      </c>
      <c r="CA49" s="387">
        <f t="shared" si="1390"/>
        <v>48140177.539999999</v>
      </c>
      <c r="CB49" s="387">
        <f t="shared" si="1390"/>
        <v>48140177.539999999</v>
      </c>
      <c r="CC49" s="387">
        <f t="shared" si="1390"/>
        <v>48140177.539999999</v>
      </c>
      <c r="CD49" s="387">
        <f t="shared" si="1390"/>
        <v>48140177.539999999</v>
      </c>
      <c r="CE49" s="387">
        <f t="shared" si="1390"/>
        <v>48140177.539999999</v>
      </c>
      <c r="CF49" s="387">
        <f t="shared" si="1390"/>
        <v>48140177.539999999</v>
      </c>
      <c r="CG49" s="387">
        <f t="shared" si="1390"/>
        <v>48140177.539999999</v>
      </c>
      <c r="CH49" s="387">
        <f t="shared" si="1390"/>
        <v>48140177.539999999</v>
      </c>
      <c r="CI49" s="387">
        <f t="shared" si="1390"/>
        <v>48140177.539999999</v>
      </c>
      <c r="CJ49" s="387">
        <f t="shared" si="1390"/>
        <v>48140177.539999999</v>
      </c>
      <c r="CK49" s="387">
        <f t="shared" si="1390"/>
        <v>48140177.539999999</v>
      </c>
      <c r="CL49" s="387">
        <f t="shared" si="1390"/>
        <v>48140177.539999999</v>
      </c>
      <c r="CM49" s="387">
        <f t="shared" si="1390"/>
        <v>48140177.539999999</v>
      </c>
      <c r="CN49" s="387">
        <f t="shared" si="1390"/>
        <v>48140177.539999999</v>
      </c>
      <c r="CO49" s="387">
        <f t="shared" si="1390"/>
        <v>48140177.539999999</v>
      </c>
      <c r="CP49" s="387">
        <f t="shared" si="1390"/>
        <v>48140177.539999999</v>
      </c>
      <c r="CQ49" s="387">
        <f t="shared" si="1390"/>
        <v>48140177.539999999</v>
      </c>
      <c r="CR49" s="387">
        <f t="shared" si="1390"/>
        <v>48140177.539999999</v>
      </c>
      <c r="CS49" s="387">
        <f t="shared" si="1390"/>
        <v>48140177.539999999</v>
      </c>
      <c r="CT49" s="387">
        <f t="shared" si="1390"/>
        <v>48140177.539999999</v>
      </c>
      <c r="CU49" s="387">
        <f t="shared" si="1390"/>
        <v>48140177.539999999</v>
      </c>
      <c r="CV49" s="387">
        <f t="shared" si="1390"/>
        <v>48140177.539999999</v>
      </c>
      <c r="CW49" s="387">
        <f t="shared" si="1390"/>
        <v>48140177.539999999</v>
      </c>
      <c r="CX49" s="387">
        <f t="shared" si="1390"/>
        <v>48140177.539999999</v>
      </c>
      <c r="CY49" s="387">
        <f t="shared" si="1390"/>
        <v>48140177.539999999</v>
      </c>
      <c r="CZ49" s="387">
        <f t="shared" si="1390"/>
        <v>48140177.539999999</v>
      </c>
      <c r="DA49" s="387">
        <f t="shared" si="1390"/>
        <v>48140177.539999999</v>
      </c>
      <c r="DB49" s="387">
        <f t="shared" si="1390"/>
        <v>48140177.539999999</v>
      </c>
      <c r="DC49" s="387">
        <f t="shared" si="1390"/>
        <v>48140177.539999999</v>
      </c>
      <c r="DD49" s="387">
        <f t="shared" si="1390"/>
        <v>48140177.539999999</v>
      </c>
      <c r="DE49" s="387">
        <f t="shared" si="1390"/>
        <v>48140177.539999999</v>
      </c>
      <c r="DF49" s="387">
        <f t="shared" si="1390"/>
        <v>48140177.539999999</v>
      </c>
      <c r="DG49" s="387">
        <f t="shared" si="1390"/>
        <v>48140177.539999999</v>
      </c>
      <c r="DH49" s="387">
        <f t="shared" si="1390"/>
        <v>48140177.539999999</v>
      </c>
      <c r="DI49" s="387">
        <f t="shared" si="1390"/>
        <v>48140177.539999999</v>
      </c>
      <c r="DJ49" s="387">
        <f t="shared" si="1390"/>
        <v>48140177.539999999</v>
      </c>
      <c r="DK49" s="387">
        <f t="shared" si="1390"/>
        <v>48140177.539999999</v>
      </c>
      <c r="DL49" s="387">
        <f t="shared" si="1390"/>
        <v>48140177.539999999</v>
      </c>
      <c r="DM49" s="387">
        <f t="shared" si="1390"/>
        <v>48140177.539999999</v>
      </c>
      <c r="DN49" s="387">
        <f t="shared" si="1390"/>
        <v>48140177.539999999</v>
      </c>
      <c r="DO49" s="387">
        <f t="shared" si="1390"/>
        <v>48140177.539999999</v>
      </c>
      <c r="DP49" s="387">
        <f t="shared" si="1390"/>
        <v>48140177.539999999</v>
      </c>
      <c r="DQ49" s="387">
        <f t="shared" si="1390"/>
        <v>48140177.539999999</v>
      </c>
      <c r="DR49" s="387">
        <f t="shared" si="1390"/>
        <v>48140177.539999999</v>
      </c>
      <c r="DS49" s="387">
        <f t="shared" si="1390"/>
        <v>48140177.539999999</v>
      </c>
      <c r="DT49" s="387">
        <f t="shared" si="1390"/>
        <v>48140177.539999999</v>
      </c>
      <c r="DU49" s="387">
        <f t="shared" si="1390"/>
        <v>48140177.539999999</v>
      </c>
      <c r="DV49" s="387">
        <f t="shared" si="1390"/>
        <v>48140177.539999999</v>
      </c>
      <c r="DW49" s="387">
        <f t="shared" si="1390"/>
        <v>48140177.539999999</v>
      </c>
      <c r="DX49" s="387">
        <f t="shared" si="1390"/>
        <v>48140177.539999999</v>
      </c>
      <c r="DY49" s="387">
        <f t="shared" si="1390"/>
        <v>48140177.539999999</v>
      </c>
      <c r="DZ49" s="387">
        <f t="shared" si="1390"/>
        <v>48140177.539999999</v>
      </c>
      <c r="EA49" s="387">
        <f t="shared" si="1390"/>
        <v>48140177.539999999</v>
      </c>
      <c r="EB49" s="387">
        <f t="shared" si="1390"/>
        <v>48140177.539999999</v>
      </c>
      <c r="EC49" s="387">
        <f t="shared" si="1390"/>
        <v>48140177.539999999</v>
      </c>
      <c r="ED49" s="387">
        <f t="shared" si="1390"/>
        <v>48140177.539999999</v>
      </c>
      <c r="EE49" s="387">
        <f t="shared" ref="EE49:EH49" si="1392">SUM(EE47:EE48)</f>
        <v>44128496.078333333</v>
      </c>
      <c r="EF49" s="387">
        <f t="shared" si="1392"/>
        <v>40116814.616666667</v>
      </c>
      <c r="EG49" s="387">
        <f t="shared" si="1392"/>
        <v>28081770.231666666</v>
      </c>
      <c r="EH49" s="387">
        <f t="shared" si="1392"/>
        <v>16046725.846666666</v>
      </c>
      <c r="EI49" s="387">
        <f>SUM(EI47:EI48)</f>
        <v>8023362.9233333329</v>
      </c>
    </row>
    <row r="50" spans="1:139" ht="15.75" customHeight="1">
      <c r="A50" s="32"/>
      <c r="B50" s="33"/>
      <c r="C50" s="33"/>
      <c r="D50" s="33"/>
      <c r="E50" s="33"/>
      <c r="F50" s="32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</row>
    <row r="51" spans="1:139" ht="15.75" customHeight="1">
      <c r="A51" s="32"/>
      <c r="B51" s="33"/>
      <c r="C51" s="33"/>
      <c r="D51" s="33"/>
      <c r="E51" s="33"/>
      <c r="F51" s="32"/>
      <c r="G51" s="43" t="s">
        <v>188</v>
      </c>
      <c r="H51" s="46"/>
      <c r="I51" s="47" t="s">
        <v>189</v>
      </c>
      <c r="J51" s="47" t="s">
        <v>190</v>
      </c>
      <c r="K51" s="47" t="s">
        <v>191</v>
      </c>
      <c r="L51" s="47" t="s">
        <v>192</v>
      </c>
      <c r="M51" s="47" t="s">
        <v>193</v>
      </c>
      <c r="N51" s="47" t="s">
        <v>194</v>
      </c>
      <c r="O51" s="47" t="s">
        <v>195</v>
      </c>
      <c r="P51" s="47" t="s">
        <v>196</v>
      </c>
      <c r="Q51" s="47" t="s">
        <v>197</v>
      </c>
      <c r="R51" s="47" t="s">
        <v>198</v>
      </c>
      <c r="S51" s="47" t="s">
        <v>199</v>
      </c>
      <c r="T51" s="47" t="s">
        <v>200</v>
      </c>
      <c r="U51" s="47" t="s">
        <v>201</v>
      </c>
      <c r="V51" s="47" t="s">
        <v>202</v>
      </c>
      <c r="W51" s="47" t="s">
        <v>203</v>
      </c>
      <c r="X51" s="47" t="s">
        <v>204</v>
      </c>
      <c r="Y51" s="47" t="s">
        <v>205</v>
      </c>
      <c r="Z51" s="47" t="s">
        <v>206</v>
      </c>
      <c r="AA51" s="47" t="s">
        <v>207</v>
      </c>
      <c r="AB51" s="47" t="s">
        <v>208</v>
      </c>
      <c r="AC51" s="47" t="s">
        <v>209</v>
      </c>
      <c r="AD51" s="47" t="s">
        <v>210</v>
      </c>
      <c r="AE51" s="47" t="s">
        <v>211</v>
      </c>
      <c r="AF51" s="47" t="s">
        <v>212</v>
      </c>
      <c r="AG51" s="47" t="s">
        <v>213</v>
      </c>
      <c r="AH51" s="47" t="s">
        <v>214</v>
      </c>
      <c r="AI51" s="47" t="s">
        <v>215</v>
      </c>
      <c r="AJ51" s="47" t="s">
        <v>216</v>
      </c>
      <c r="AK51" s="47" t="s">
        <v>217</v>
      </c>
      <c r="AL51" s="47" t="s">
        <v>218</v>
      </c>
      <c r="AM51" s="47" t="s">
        <v>219</v>
      </c>
      <c r="AN51" s="47" t="s">
        <v>220</v>
      </c>
      <c r="AO51" s="47" t="s">
        <v>221</v>
      </c>
      <c r="AP51" s="47" t="s">
        <v>222</v>
      </c>
      <c r="AQ51" s="47" t="s">
        <v>223</v>
      </c>
      <c r="AR51" s="47" t="s">
        <v>224</v>
      </c>
      <c r="AS51" s="47" t="s">
        <v>225</v>
      </c>
      <c r="AT51" s="47" t="s">
        <v>226</v>
      </c>
      <c r="AU51" s="47" t="s">
        <v>227</v>
      </c>
      <c r="AV51" s="47" t="s">
        <v>228</v>
      </c>
      <c r="AW51" s="47" t="s">
        <v>229</v>
      </c>
      <c r="AX51" s="47" t="s">
        <v>230</v>
      </c>
      <c r="AY51" s="47" t="s">
        <v>231</v>
      </c>
      <c r="AZ51" s="47" t="s">
        <v>232</v>
      </c>
      <c r="BA51" s="47" t="s">
        <v>233</v>
      </c>
      <c r="BB51" s="47" t="s">
        <v>234</v>
      </c>
      <c r="BC51" s="47" t="s">
        <v>235</v>
      </c>
      <c r="BD51" s="47" t="s">
        <v>236</v>
      </c>
      <c r="BE51" s="47" t="s">
        <v>237</v>
      </c>
      <c r="BF51" s="47" t="s">
        <v>238</v>
      </c>
      <c r="BG51" s="47" t="s">
        <v>239</v>
      </c>
      <c r="BH51" s="47" t="s">
        <v>240</v>
      </c>
      <c r="BI51" s="47" t="s">
        <v>241</v>
      </c>
      <c r="BJ51" s="47" t="s">
        <v>242</v>
      </c>
      <c r="BK51" s="47" t="s">
        <v>243</v>
      </c>
      <c r="BL51" s="47" t="s">
        <v>244</v>
      </c>
      <c r="BM51" s="47" t="s">
        <v>245</v>
      </c>
      <c r="BN51" s="47" t="s">
        <v>246</v>
      </c>
      <c r="BO51" s="47" t="s">
        <v>247</v>
      </c>
      <c r="BP51" s="47" t="s">
        <v>248</v>
      </c>
      <c r="BQ51" s="47" t="s">
        <v>249</v>
      </c>
      <c r="BR51" s="47" t="s">
        <v>250</v>
      </c>
      <c r="BS51" s="47" t="s">
        <v>251</v>
      </c>
      <c r="BT51" s="47" t="s">
        <v>252</v>
      </c>
      <c r="BU51" s="47" t="s">
        <v>253</v>
      </c>
      <c r="BV51" s="47" t="s">
        <v>254</v>
      </c>
      <c r="BW51" s="47" t="s">
        <v>255</v>
      </c>
      <c r="BX51" s="47" t="s">
        <v>256</v>
      </c>
      <c r="BY51" s="47" t="s">
        <v>257</v>
      </c>
      <c r="BZ51" s="47" t="s">
        <v>258</v>
      </c>
      <c r="CA51" s="47" t="s">
        <v>259</v>
      </c>
      <c r="CB51" s="47" t="s">
        <v>260</v>
      </c>
      <c r="CC51" s="47" t="s">
        <v>261</v>
      </c>
      <c r="CD51" s="47" t="s">
        <v>262</v>
      </c>
      <c r="CE51" s="47" t="s">
        <v>263</v>
      </c>
      <c r="CF51" s="47" t="s">
        <v>264</v>
      </c>
      <c r="CG51" s="47" t="s">
        <v>265</v>
      </c>
      <c r="CH51" s="47" t="s">
        <v>266</v>
      </c>
      <c r="CI51" s="47" t="s">
        <v>267</v>
      </c>
      <c r="CJ51" s="47" t="s">
        <v>268</v>
      </c>
      <c r="CK51" s="47" t="s">
        <v>269</v>
      </c>
      <c r="CL51" s="47" t="s">
        <v>270</v>
      </c>
      <c r="CM51" s="47" t="s">
        <v>271</v>
      </c>
      <c r="CN51" s="47" t="s">
        <v>272</v>
      </c>
      <c r="CO51" s="47" t="s">
        <v>273</v>
      </c>
      <c r="CP51" s="47" t="s">
        <v>274</v>
      </c>
      <c r="CQ51" s="47" t="s">
        <v>275</v>
      </c>
      <c r="CR51" s="47" t="s">
        <v>276</v>
      </c>
      <c r="CS51" s="47" t="s">
        <v>277</v>
      </c>
      <c r="CT51" s="47" t="s">
        <v>278</v>
      </c>
      <c r="CU51" s="47" t="s">
        <v>279</v>
      </c>
      <c r="CV51" s="47" t="s">
        <v>280</v>
      </c>
      <c r="CW51" s="47" t="s">
        <v>281</v>
      </c>
      <c r="CX51" s="47" t="s">
        <v>282</v>
      </c>
      <c r="CY51" s="47" t="s">
        <v>283</v>
      </c>
      <c r="CZ51" s="47" t="s">
        <v>284</v>
      </c>
      <c r="DA51" s="47" t="s">
        <v>285</v>
      </c>
      <c r="DB51" s="47" t="s">
        <v>286</v>
      </c>
      <c r="DC51" s="47" t="s">
        <v>287</v>
      </c>
      <c r="DD51" s="47" t="s">
        <v>288</v>
      </c>
      <c r="DE51" s="47" t="s">
        <v>289</v>
      </c>
      <c r="DF51" s="47" t="s">
        <v>290</v>
      </c>
      <c r="DG51" s="47" t="s">
        <v>291</v>
      </c>
      <c r="DH51" s="47" t="s">
        <v>292</v>
      </c>
      <c r="DI51" s="47" t="s">
        <v>293</v>
      </c>
      <c r="DJ51" s="47" t="s">
        <v>294</v>
      </c>
      <c r="DK51" s="47" t="s">
        <v>295</v>
      </c>
      <c r="DL51" s="47" t="s">
        <v>296</v>
      </c>
      <c r="DM51" s="47" t="s">
        <v>297</v>
      </c>
      <c r="DN51" s="47" t="s">
        <v>298</v>
      </c>
      <c r="DO51" s="47" t="s">
        <v>299</v>
      </c>
      <c r="DP51" s="47" t="s">
        <v>300</v>
      </c>
      <c r="DQ51" s="47" t="s">
        <v>301</v>
      </c>
      <c r="DR51" s="47" t="s">
        <v>302</v>
      </c>
      <c r="DS51" s="47" t="s">
        <v>303</v>
      </c>
      <c r="DT51" s="47" t="s">
        <v>304</v>
      </c>
      <c r="DU51" s="47" t="s">
        <v>305</v>
      </c>
      <c r="DV51" s="47" t="s">
        <v>306</v>
      </c>
      <c r="DW51" s="47" t="s">
        <v>307</v>
      </c>
      <c r="DX51" s="47" t="s">
        <v>308</v>
      </c>
      <c r="DY51" s="47" t="s">
        <v>309</v>
      </c>
      <c r="DZ51" s="47" t="s">
        <v>310</v>
      </c>
      <c r="EA51" s="47" t="s">
        <v>311</v>
      </c>
      <c r="EB51" s="47" t="s">
        <v>312</v>
      </c>
      <c r="EC51" s="47" t="s">
        <v>313</v>
      </c>
      <c r="ED51" s="47" t="s">
        <v>314</v>
      </c>
      <c r="EE51" s="47" t="s">
        <v>615</v>
      </c>
      <c r="EF51" s="47" t="s">
        <v>616</v>
      </c>
      <c r="EG51" s="47" t="s">
        <v>617</v>
      </c>
      <c r="EH51" s="47" t="s">
        <v>618</v>
      </c>
      <c r="EI51" s="47" t="s">
        <v>619</v>
      </c>
    </row>
    <row r="52" spans="1:139" ht="15.75" customHeight="1">
      <c r="A52" s="48"/>
      <c r="B52" s="49"/>
      <c r="C52" s="49"/>
      <c r="D52" s="49"/>
      <c r="E52" s="49"/>
      <c r="F52" s="48"/>
      <c r="G52" s="43" t="s">
        <v>315</v>
      </c>
      <c r="H52" s="46"/>
      <c r="I52" s="50">
        <f>I49</f>
        <v>378244252.10000002</v>
      </c>
      <c r="J52" s="50">
        <f>I52+J49</f>
        <v>464208854.85000002</v>
      </c>
      <c r="K52" s="50">
        <f t="shared" ref="K52:ED52" si="1393">J52+K49</f>
        <v>601752219.25</v>
      </c>
      <c r="L52" s="50">
        <f t="shared" si="1393"/>
        <v>790874345.30000007</v>
      </c>
      <c r="M52" s="50">
        <f t="shared" si="1393"/>
        <v>1031575233.0000001</v>
      </c>
      <c r="N52" s="50">
        <f>M52+N49</f>
        <v>1306661961.8000002</v>
      </c>
      <c r="O52" s="50">
        <f t="shared" si="1393"/>
        <v>1585473823.0008335</v>
      </c>
      <c r="P52" s="50">
        <f t="shared" si="1393"/>
        <v>1832431023.5136113</v>
      </c>
      <c r="Q52" s="50">
        <f t="shared" si="1393"/>
        <v>2039844506.761389</v>
      </c>
      <c r="R52" s="50">
        <f t="shared" si="1393"/>
        <v>2207714272.7441669</v>
      </c>
      <c r="S52" s="50">
        <f t="shared" si="1393"/>
        <v>2332028640.000278</v>
      </c>
      <c r="T52" s="50">
        <f t="shared" si="1393"/>
        <v>2429980529.0797224</v>
      </c>
      <c r="U52" s="50">
        <f t="shared" si="1393"/>
        <v>2527932418.1591668</v>
      </c>
      <c r="V52" s="50">
        <f t="shared" si="1393"/>
        <v>2625884307.2386112</v>
      </c>
      <c r="W52" s="50">
        <f t="shared" si="1393"/>
        <v>2723836196.3180556</v>
      </c>
      <c r="X52" s="50">
        <f t="shared" si="1393"/>
        <v>2821788085.3975</v>
      </c>
      <c r="Y52" s="50">
        <f t="shared" si="1393"/>
        <v>2919739974.4769444</v>
      </c>
      <c r="Z52" s="50">
        <f t="shared" si="1393"/>
        <v>3017691863.5563889</v>
      </c>
      <c r="AA52" s="50">
        <f t="shared" si="1393"/>
        <v>3093579504.5966668</v>
      </c>
      <c r="AB52" s="50">
        <f t="shared" si="1393"/>
        <v>3169467145.6369448</v>
      </c>
      <c r="AC52" s="50">
        <f t="shared" si="1393"/>
        <v>3245354786.6772227</v>
      </c>
      <c r="AD52" s="50">
        <f t="shared" si="1393"/>
        <v>3321242427.7175007</v>
      </c>
      <c r="AE52" s="50">
        <f t="shared" si="1393"/>
        <v>3397130068.7577786</v>
      </c>
      <c r="AF52" s="50">
        <f t="shared" si="1393"/>
        <v>3473017709.7980566</v>
      </c>
      <c r="AG52" s="50">
        <f t="shared" si="1393"/>
        <v>3548905350.8383346</v>
      </c>
      <c r="AH52" s="50">
        <f t="shared" si="1393"/>
        <v>3624792991.8786125</v>
      </c>
      <c r="AI52" s="50">
        <f t="shared" si="1393"/>
        <v>3700680632.9188905</v>
      </c>
      <c r="AJ52" s="50">
        <f t="shared" si="1393"/>
        <v>3776568273.9591684</v>
      </c>
      <c r="AK52" s="50">
        <f t="shared" si="1393"/>
        <v>3852455914.9994464</v>
      </c>
      <c r="AL52" s="50">
        <f t="shared" si="1393"/>
        <v>3928343556.0397243</v>
      </c>
      <c r="AM52" s="50">
        <f t="shared" si="1393"/>
        <v>3992196153.0800023</v>
      </c>
      <c r="AN52" s="50">
        <f t="shared" si="1393"/>
        <v>4056048750.1202803</v>
      </c>
      <c r="AO52" s="50">
        <f t="shared" si="1393"/>
        <v>4119901347.1605582</v>
      </c>
      <c r="AP52" s="50">
        <f t="shared" si="1393"/>
        <v>4183753944.2008362</v>
      </c>
      <c r="AQ52" s="50">
        <f t="shared" si="1393"/>
        <v>4247606541.2411141</v>
      </c>
      <c r="AR52" s="50">
        <f t="shared" si="1393"/>
        <v>4311459138.2813921</v>
      </c>
      <c r="AS52" s="50">
        <f t="shared" si="1393"/>
        <v>4375311735.3216696</v>
      </c>
      <c r="AT52" s="50">
        <f t="shared" si="1393"/>
        <v>4439164332.3619471</v>
      </c>
      <c r="AU52" s="50">
        <f t="shared" si="1393"/>
        <v>4503016929.4022245</v>
      </c>
      <c r="AV52" s="50">
        <f t="shared" si="1393"/>
        <v>4566869526.442502</v>
      </c>
      <c r="AW52" s="50">
        <f t="shared" si="1393"/>
        <v>4630722123.4827795</v>
      </c>
      <c r="AX52" s="50">
        <f t="shared" si="1393"/>
        <v>4694574720.523057</v>
      </c>
      <c r="AY52" s="50">
        <f t="shared" si="1393"/>
        <v>4758427317.5633345</v>
      </c>
      <c r="AZ52" s="50">
        <f t="shared" si="1393"/>
        <v>4813587938.1033344</v>
      </c>
      <c r="BA52" s="50">
        <f t="shared" si="1393"/>
        <v>4868748558.6433344</v>
      </c>
      <c r="BB52" s="50">
        <f t="shared" si="1393"/>
        <v>4923909179.1833344</v>
      </c>
      <c r="BC52" s="50">
        <f t="shared" si="1393"/>
        <v>4979069799.7233343</v>
      </c>
      <c r="BD52" s="50">
        <f t="shared" si="1393"/>
        <v>5034230420.2633343</v>
      </c>
      <c r="BE52" s="50">
        <f t="shared" si="1393"/>
        <v>5089391040.8033342</v>
      </c>
      <c r="BF52" s="50">
        <f t="shared" si="1393"/>
        <v>5144551661.3433342</v>
      </c>
      <c r="BG52" s="50">
        <f t="shared" si="1393"/>
        <v>5199712281.8833342</v>
      </c>
      <c r="BH52" s="50">
        <f t="shared" si="1393"/>
        <v>5254872902.4233341</v>
      </c>
      <c r="BI52" s="50">
        <f t="shared" si="1393"/>
        <v>5310033522.9633341</v>
      </c>
      <c r="BJ52" s="50">
        <f t="shared" si="1393"/>
        <v>5365194143.503334</v>
      </c>
      <c r="BK52" s="50">
        <f t="shared" si="1393"/>
        <v>5420354764.043334</v>
      </c>
      <c r="BL52" s="50">
        <f t="shared" si="1393"/>
        <v>5468494941.583334</v>
      </c>
      <c r="BM52" s="50">
        <f t="shared" si="1393"/>
        <v>5516635119.1233339</v>
      </c>
      <c r="BN52" s="50">
        <f t="shared" si="1393"/>
        <v>5564775296.6633339</v>
      </c>
      <c r="BO52" s="50">
        <f t="shared" si="1393"/>
        <v>5612915474.2033339</v>
      </c>
      <c r="BP52" s="50">
        <f t="shared" si="1393"/>
        <v>5661055651.7433338</v>
      </c>
      <c r="BQ52" s="50">
        <f t="shared" si="1393"/>
        <v>5709195829.2833338</v>
      </c>
      <c r="BR52" s="50">
        <f t="shared" si="1393"/>
        <v>5757336006.8233337</v>
      </c>
      <c r="BS52" s="50">
        <f t="shared" si="1393"/>
        <v>5805476184.3633337</v>
      </c>
      <c r="BT52" s="50">
        <f t="shared" si="1393"/>
        <v>5853616361.9033337</v>
      </c>
      <c r="BU52" s="50">
        <f t="shared" si="1393"/>
        <v>5901756539.4433336</v>
      </c>
      <c r="BV52" s="50">
        <f t="shared" si="1393"/>
        <v>5949896716.9833336</v>
      </c>
      <c r="BW52" s="50">
        <f t="shared" si="1393"/>
        <v>5998036894.5233335</v>
      </c>
      <c r="BX52" s="50">
        <f t="shared" si="1393"/>
        <v>6046177072.0633335</v>
      </c>
      <c r="BY52" s="50">
        <f t="shared" si="1393"/>
        <v>6094317249.6033335</v>
      </c>
      <c r="BZ52" s="50">
        <f t="shared" si="1393"/>
        <v>6142457427.1433334</v>
      </c>
      <c r="CA52" s="50">
        <f t="shared" si="1393"/>
        <v>6190597604.6833334</v>
      </c>
      <c r="CB52" s="50">
        <f t="shared" si="1393"/>
        <v>6238737782.2233334</v>
      </c>
      <c r="CC52" s="50">
        <f t="shared" si="1393"/>
        <v>6286877959.7633333</v>
      </c>
      <c r="CD52" s="50">
        <f t="shared" si="1393"/>
        <v>6335018137.3033333</v>
      </c>
      <c r="CE52" s="50">
        <f t="shared" si="1393"/>
        <v>6383158314.8433332</v>
      </c>
      <c r="CF52" s="50">
        <f t="shared" si="1393"/>
        <v>6431298492.3833332</v>
      </c>
      <c r="CG52" s="50">
        <f t="shared" si="1393"/>
        <v>6479438669.9233332</v>
      </c>
      <c r="CH52" s="50">
        <f t="shared" si="1393"/>
        <v>6527578847.4633331</v>
      </c>
      <c r="CI52" s="50">
        <f t="shared" si="1393"/>
        <v>6575719025.0033331</v>
      </c>
      <c r="CJ52" s="50">
        <f t="shared" si="1393"/>
        <v>6623859202.5433331</v>
      </c>
      <c r="CK52" s="50">
        <f t="shared" si="1393"/>
        <v>6671999380.083333</v>
      </c>
      <c r="CL52" s="50">
        <f t="shared" si="1393"/>
        <v>6720139557.623333</v>
      </c>
      <c r="CM52" s="50">
        <f t="shared" si="1393"/>
        <v>6768279735.1633329</v>
      </c>
      <c r="CN52" s="50">
        <f t="shared" si="1393"/>
        <v>6816419912.7033329</v>
      </c>
      <c r="CO52" s="50">
        <f t="shared" si="1393"/>
        <v>6864560090.2433329</v>
      </c>
      <c r="CP52" s="50">
        <f t="shared" si="1393"/>
        <v>6912700267.7833328</v>
      </c>
      <c r="CQ52" s="50">
        <f t="shared" si="1393"/>
        <v>6960840445.3233328</v>
      </c>
      <c r="CR52" s="50">
        <f t="shared" si="1393"/>
        <v>7008980622.8633327</v>
      </c>
      <c r="CS52" s="50">
        <f t="shared" si="1393"/>
        <v>7057120800.4033327</v>
      </c>
      <c r="CT52" s="50">
        <f t="shared" si="1393"/>
        <v>7105260977.9433327</v>
      </c>
      <c r="CU52" s="50">
        <f t="shared" si="1393"/>
        <v>7153401155.4833326</v>
      </c>
      <c r="CV52" s="50">
        <f t="shared" si="1393"/>
        <v>7201541333.0233326</v>
      </c>
      <c r="CW52" s="50">
        <f t="shared" si="1393"/>
        <v>7249681510.5633326</v>
      </c>
      <c r="CX52" s="50">
        <f t="shared" si="1393"/>
        <v>7297821688.1033325</v>
      </c>
      <c r="CY52" s="50">
        <f t="shared" si="1393"/>
        <v>7345961865.6433325</v>
      </c>
      <c r="CZ52" s="50">
        <f t="shared" si="1393"/>
        <v>7394102043.1833324</v>
      </c>
      <c r="DA52" s="50">
        <f t="shared" si="1393"/>
        <v>7442242220.7233324</v>
      </c>
      <c r="DB52" s="50">
        <f t="shared" si="1393"/>
        <v>7490382398.2633324</v>
      </c>
      <c r="DC52" s="50">
        <f t="shared" si="1393"/>
        <v>7538522575.8033323</v>
      </c>
      <c r="DD52" s="50">
        <f t="shared" si="1393"/>
        <v>7586662753.3433323</v>
      </c>
      <c r="DE52" s="50">
        <f t="shared" si="1393"/>
        <v>7634802930.8833323</v>
      </c>
      <c r="DF52" s="50">
        <f t="shared" si="1393"/>
        <v>7682943108.4233322</v>
      </c>
      <c r="DG52" s="50">
        <f t="shared" si="1393"/>
        <v>7731083285.9633322</v>
      </c>
      <c r="DH52" s="50">
        <f t="shared" si="1393"/>
        <v>7779223463.5033321</v>
      </c>
      <c r="DI52" s="50">
        <f t="shared" si="1393"/>
        <v>7827363641.0433321</v>
      </c>
      <c r="DJ52" s="50">
        <f t="shared" si="1393"/>
        <v>7875503818.5833321</v>
      </c>
      <c r="DK52" s="50">
        <f t="shared" si="1393"/>
        <v>7923643996.123332</v>
      </c>
      <c r="DL52" s="50">
        <f t="shared" si="1393"/>
        <v>7971784173.663332</v>
      </c>
      <c r="DM52" s="50">
        <f t="shared" si="1393"/>
        <v>8019924351.2033319</v>
      </c>
      <c r="DN52" s="50">
        <f t="shared" si="1393"/>
        <v>8068064528.7433319</v>
      </c>
      <c r="DO52" s="50">
        <f t="shared" si="1393"/>
        <v>8116204706.2833319</v>
      </c>
      <c r="DP52" s="50">
        <f t="shared" si="1393"/>
        <v>8164344883.8233318</v>
      </c>
      <c r="DQ52" s="50">
        <f t="shared" si="1393"/>
        <v>8212485061.3633318</v>
      </c>
      <c r="DR52" s="50">
        <f t="shared" si="1393"/>
        <v>8260625238.9033318</v>
      </c>
      <c r="DS52" s="50">
        <f t="shared" si="1393"/>
        <v>8308765416.4433317</v>
      </c>
      <c r="DT52" s="50">
        <f t="shared" si="1393"/>
        <v>8356905593.9833317</v>
      </c>
      <c r="DU52" s="50">
        <f t="shared" si="1393"/>
        <v>8405045771.5233316</v>
      </c>
      <c r="DV52" s="50">
        <f t="shared" si="1393"/>
        <v>8453185949.0633316</v>
      </c>
      <c r="DW52" s="50">
        <f t="shared" si="1393"/>
        <v>8501326126.6033316</v>
      </c>
      <c r="DX52" s="50">
        <f t="shared" si="1393"/>
        <v>8549466304.1433315</v>
      </c>
      <c r="DY52" s="50">
        <f t="shared" si="1393"/>
        <v>8597606481.6833324</v>
      </c>
      <c r="DZ52" s="50">
        <f t="shared" si="1393"/>
        <v>8645746659.2233334</v>
      </c>
      <c r="EA52" s="50">
        <f t="shared" si="1393"/>
        <v>8693886836.7633343</v>
      </c>
      <c r="EB52" s="50">
        <f t="shared" si="1393"/>
        <v>8742027014.3033352</v>
      </c>
      <c r="EC52" s="50">
        <f t="shared" si="1393"/>
        <v>8790167191.8433361</v>
      </c>
      <c r="ED52" s="50">
        <f t="shared" si="1393"/>
        <v>8838307369.383337</v>
      </c>
      <c r="EE52" s="50">
        <f t="shared" ref="EE52" si="1394">ED52+EE49</f>
        <v>8882435865.4616699</v>
      </c>
      <c r="EF52" s="50">
        <f t="shared" ref="EF52" si="1395">EE52+EF49</f>
        <v>8922552680.0783367</v>
      </c>
      <c r="EG52" s="50">
        <f t="shared" ref="EG52" si="1396">EF52+EG49</f>
        <v>8950634450.3100033</v>
      </c>
      <c r="EH52" s="50">
        <f t="shared" ref="EH52" si="1397">EG52+EH49</f>
        <v>8966681176.1566696</v>
      </c>
      <c r="EI52" s="50">
        <f t="shared" ref="EI52" si="1398">EH52+EI49</f>
        <v>8974704539.0800037</v>
      </c>
    </row>
    <row r="53" spans="1:139" ht="15.75" customHeight="1">
      <c r="A53" s="17"/>
      <c r="F53" s="17"/>
      <c r="H53" s="19"/>
      <c r="I53" s="19"/>
      <c r="J53" s="19"/>
      <c r="K53" s="19"/>
      <c r="L53" s="19"/>
      <c r="M53" s="19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</row>
    <row r="54" spans="1:139" ht="15.75" customHeight="1">
      <c r="A54" s="17"/>
      <c r="F54" s="17"/>
      <c r="H54" s="19"/>
      <c r="I54" s="19"/>
      <c r="J54" s="19"/>
      <c r="K54" s="19"/>
      <c r="L54" s="19"/>
      <c r="M54" s="19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</row>
    <row r="55" spans="1:139" ht="15.75" customHeight="1">
      <c r="A55" s="17"/>
      <c r="F55" s="1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</row>
    <row r="56" spans="1:139" ht="15.75" customHeight="1">
      <c r="A56" s="17"/>
      <c r="F56" s="1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</row>
    <row r="57" spans="1:139" ht="15.75" customHeight="1">
      <c r="A57" s="17"/>
      <c r="F57" s="1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</row>
    <row r="58" spans="1:139" ht="15.75" customHeight="1">
      <c r="A58" s="17"/>
      <c r="F58" s="1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</row>
    <row r="59" spans="1:139" ht="15.75" customHeight="1">
      <c r="A59" s="17"/>
      <c r="F59" s="1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</row>
    <row r="60" spans="1:139" ht="15.75" customHeight="1">
      <c r="A60" s="17"/>
      <c r="F60" s="1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</row>
    <row r="61" spans="1:139" ht="15.75" customHeight="1">
      <c r="A61" s="17"/>
      <c r="F61" s="1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</row>
    <row r="62" spans="1:139" ht="15.75" customHeight="1">
      <c r="A62" s="17"/>
      <c r="F62" s="1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</row>
    <row r="63" spans="1:139" ht="15.75" customHeight="1">
      <c r="A63" s="17"/>
      <c r="F63" s="1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</row>
    <row r="64" spans="1:139" ht="15.75" customHeight="1">
      <c r="A64" s="17"/>
      <c r="F64" s="1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</row>
    <row r="65" spans="1:134" ht="15.75" customHeight="1">
      <c r="A65" s="17"/>
      <c r="F65" s="1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</row>
    <row r="66" spans="1:134" ht="15.75" customHeight="1">
      <c r="A66" s="17"/>
      <c r="F66" s="1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</row>
    <row r="67" spans="1:134" ht="15.75" customHeight="1">
      <c r="A67" s="17"/>
      <c r="F67" s="1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</row>
    <row r="68" spans="1:134" ht="15.75" customHeight="1">
      <c r="A68" s="17"/>
      <c r="F68" s="1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</row>
    <row r="69" spans="1:134" ht="15.75" customHeight="1">
      <c r="A69" s="17"/>
      <c r="F69" s="17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</row>
    <row r="70" spans="1:134" ht="15.75" customHeight="1">
      <c r="A70" s="17"/>
      <c r="F70" s="17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</row>
    <row r="71" spans="1:134" ht="15.75" customHeight="1">
      <c r="A71" s="17"/>
      <c r="F71" s="1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</row>
    <row r="72" spans="1:134" ht="15.75" customHeight="1">
      <c r="A72" s="17"/>
      <c r="F72" s="1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</row>
    <row r="73" spans="1:134" ht="15.75" customHeight="1">
      <c r="A73" s="17"/>
      <c r="F73" s="1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</row>
    <row r="74" spans="1:134" ht="15.75" customHeight="1">
      <c r="A74" s="17"/>
      <c r="F74" s="1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</row>
    <row r="75" spans="1:134" ht="15.75" customHeight="1">
      <c r="A75" s="17"/>
      <c r="F75" s="1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</row>
    <row r="76" spans="1:134" ht="15.75" customHeight="1">
      <c r="A76" s="17"/>
      <c r="F76" s="1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</row>
    <row r="77" spans="1:134" ht="15.75" customHeight="1">
      <c r="A77" s="17"/>
      <c r="F77" s="1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</row>
    <row r="78" spans="1:134" ht="15.75" customHeight="1">
      <c r="A78" s="17"/>
      <c r="F78" s="1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</row>
    <row r="79" spans="1:134" ht="15.75" customHeight="1">
      <c r="A79" s="17"/>
      <c r="F79" s="1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</row>
    <row r="80" spans="1:134" ht="15.75" customHeight="1">
      <c r="A80" s="17"/>
      <c r="F80" s="1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</row>
    <row r="81" spans="1:134" ht="15.75" customHeight="1">
      <c r="A81" s="17"/>
      <c r="F81" s="1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</row>
    <row r="82" spans="1:134" ht="15.75" customHeight="1">
      <c r="A82" s="17"/>
      <c r="F82" s="1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</row>
    <row r="83" spans="1:134" ht="15.75" customHeight="1">
      <c r="A83" s="17"/>
      <c r="F83" s="1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</row>
    <row r="84" spans="1:134" ht="15.75" customHeight="1">
      <c r="A84" s="17"/>
      <c r="F84" s="1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</row>
    <row r="85" spans="1:134" ht="15.75" customHeight="1">
      <c r="A85" s="17"/>
      <c r="F85" s="1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</row>
    <row r="86" spans="1:134" ht="15.75" customHeight="1">
      <c r="A86" s="17"/>
      <c r="F86" s="1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</row>
    <row r="87" spans="1:134" ht="15.75" customHeight="1">
      <c r="A87" s="17"/>
      <c r="F87" s="1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</row>
    <row r="88" spans="1:134" ht="15.75" customHeight="1">
      <c r="A88" s="17"/>
      <c r="F88" s="1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</row>
    <row r="89" spans="1:134" ht="15.75" customHeight="1">
      <c r="A89" s="17"/>
      <c r="F89" s="1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</row>
    <row r="90" spans="1:134" ht="15.75" customHeight="1">
      <c r="A90" s="17"/>
      <c r="F90" s="1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</row>
    <row r="91" spans="1:134" ht="15.75" customHeight="1">
      <c r="A91" s="17"/>
      <c r="F91" s="1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</row>
    <row r="92" spans="1:134" ht="15.75" customHeight="1">
      <c r="A92" s="17"/>
      <c r="F92" s="1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</row>
    <row r="93" spans="1:134" ht="15.75" customHeight="1">
      <c r="A93" s="17"/>
      <c r="F93" s="1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</row>
    <row r="94" spans="1:134" ht="15.75" customHeight="1">
      <c r="A94" s="17"/>
      <c r="F94" s="1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</row>
    <row r="95" spans="1:134" ht="15.75" customHeight="1">
      <c r="A95" s="17"/>
      <c r="F95" s="1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</row>
    <row r="96" spans="1:134" ht="15.75" customHeight="1">
      <c r="A96" s="17"/>
      <c r="F96" s="1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</row>
    <row r="97" spans="1:134" ht="15.75" customHeight="1">
      <c r="A97" s="17"/>
      <c r="F97" s="1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</row>
    <row r="98" spans="1:134" ht="15.75" customHeight="1">
      <c r="A98" s="17"/>
      <c r="F98" s="1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</row>
    <row r="99" spans="1:134" ht="15.75" customHeight="1">
      <c r="A99" s="17"/>
      <c r="F99" s="1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</row>
    <row r="100" spans="1:134" ht="15.75" customHeight="1">
      <c r="A100" s="17"/>
      <c r="F100" s="1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</row>
    <row r="101" spans="1:134" ht="15.75" customHeight="1">
      <c r="A101" s="17"/>
      <c r="F101" s="1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</row>
    <row r="102" spans="1:134" ht="15.75" customHeight="1">
      <c r="A102" s="17"/>
      <c r="F102" s="1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</row>
    <row r="103" spans="1:134" ht="15.75" customHeight="1">
      <c r="A103" s="17"/>
      <c r="F103" s="1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</row>
    <row r="104" spans="1:134" ht="15.75" customHeight="1">
      <c r="A104" s="17"/>
      <c r="F104" s="1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</row>
    <row r="105" spans="1:134" ht="15.75" customHeight="1">
      <c r="A105" s="17"/>
      <c r="F105" s="1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</row>
    <row r="106" spans="1:134" ht="15.75" customHeight="1">
      <c r="A106" s="17"/>
      <c r="F106" s="1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</row>
    <row r="107" spans="1:134" ht="15.75" customHeight="1">
      <c r="A107" s="17"/>
      <c r="F107" s="1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</row>
    <row r="108" spans="1:134" ht="15.75" customHeight="1">
      <c r="A108" s="17"/>
      <c r="F108" s="1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</row>
    <row r="109" spans="1:134" ht="15.75" customHeight="1">
      <c r="A109" s="17"/>
      <c r="F109" s="1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</row>
    <row r="110" spans="1:134" ht="15.75" customHeight="1">
      <c r="A110" s="17"/>
      <c r="F110" s="1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</row>
    <row r="111" spans="1:134" ht="15.75" customHeight="1">
      <c r="A111" s="17"/>
      <c r="F111" s="1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</row>
    <row r="112" spans="1:134" ht="15.75" customHeight="1">
      <c r="A112" s="17"/>
      <c r="F112" s="1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</row>
    <row r="113" spans="1:134" ht="15.75" customHeight="1">
      <c r="A113" s="17"/>
      <c r="F113" s="1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</row>
    <row r="114" spans="1:134" ht="15.75" customHeight="1">
      <c r="A114" s="17"/>
      <c r="F114" s="1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</row>
    <row r="115" spans="1:134" ht="15.75" customHeight="1">
      <c r="A115" s="17"/>
      <c r="F115" s="1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</row>
    <row r="116" spans="1:134" ht="15.75" customHeight="1">
      <c r="A116" s="17"/>
      <c r="F116" s="1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</row>
    <row r="117" spans="1:134" ht="15.75" customHeight="1">
      <c r="A117" s="17"/>
      <c r="F117" s="1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</row>
    <row r="118" spans="1:134" ht="15.75" customHeight="1">
      <c r="A118" s="17"/>
      <c r="F118" s="1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</row>
    <row r="119" spans="1:134" ht="15.75" customHeight="1">
      <c r="A119" s="17"/>
      <c r="F119" s="1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</row>
    <row r="120" spans="1:134" ht="15.75" customHeight="1">
      <c r="A120" s="17"/>
      <c r="F120" s="1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</row>
    <row r="121" spans="1:134" ht="15.75" customHeight="1">
      <c r="A121" s="17"/>
      <c r="F121" s="1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</row>
    <row r="122" spans="1:134" ht="15.75" customHeight="1">
      <c r="A122" s="17"/>
      <c r="F122" s="1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</row>
    <row r="123" spans="1:134" ht="15.75" customHeight="1">
      <c r="A123" s="17"/>
      <c r="F123" s="1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</row>
    <row r="124" spans="1:134" ht="15.75" customHeight="1">
      <c r="A124" s="17"/>
      <c r="F124" s="1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</row>
    <row r="125" spans="1:134" ht="15.75" customHeight="1">
      <c r="A125" s="17"/>
      <c r="F125" s="1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</row>
    <row r="126" spans="1:134" ht="15.75" customHeight="1">
      <c r="A126" s="17"/>
      <c r="F126" s="1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</row>
    <row r="127" spans="1:134" ht="15.75" customHeight="1">
      <c r="A127" s="17"/>
      <c r="F127" s="1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</row>
    <row r="128" spans="1:134" ht="15.75" customHeight="1">
      <c r="A128" s="17"/>
      <c r="F128" s="1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</row>
    <row r="129" spans="1:134" ht="15.75" customHeight="1">
      <c r="A129" s="17"/>
      <c r="F129" s="1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</row>
    <row r="130" spans="1:134" ht="15.75" customHeight="1">
      <c r="A130" s="17"/>
      <c r="F130" s="1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</row>
    <row r="131" spans="1:134" ht="15.75" customHeight="1">
      <c r="A131" s="17"/>
      <c r="F131" s="1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</row>
    <row r="132" spans="1:134" ht="15.75" customHeight="1">
      <c r="A132" s="17"/>
      <c r="F132" s="1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</row>
    <row r="133" spans="1:134" ht="15.75" customHeight="1">
      <c r="A133" s="17"/>
      <c r="F133" s="1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</row>
    <row r="134" spans="1:134" ht="15.75" customHeight="1">
      <c r="A134" s="17"/>
      <c r="F134" s="1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</row>
    <row r="135" spans="1:134" ht="15.75" customHeight="1">
      <c r="A135" s="17"/>
      <c r="F135" s="1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</row>
    <row r="136" spans="1:134" ht="15.75" customHeight="1">
      <c r="A136" s="17"/>
      <c r="F136" s="1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</row>
    <row r="137" spans="1:134" ht="15.75" customHeight="1">
      <c r="A137" s="17"/>
      <c r="F137" s="1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</row>
    <row r="138" spans="1:134" ht="15.75" customHeight="1">
      <c r="A138" s="17"/>
      <c r="F138" s="1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</row>
    <row r="139" spans="1:134" ht="15.75" customHeight="1">
      <c r="A139" s="17"/>
      <c r="F139" s="1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</row>
    <row r="140" spans="1:134" ht="15.75" customHeight="1">
      <c r="A140" s="17"/>
      <c r="F140" s="1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</row>
    <row r="141" spans="1:134" ht="15.75" customHeight="1">
      <c r="A141" s="17"/>
      <c r="F141" s="1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</row>
    <row r="142" spans="1:134" ht="15.75" customHeight="1">
      <c r="A142" s="17"/>
      <c r="F142" s="1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</row>
    <row r="143" spans="1:134" ht="15.75" customHeight="1">
      <c r="A143" s="17"/>
      <c r="F143" s="1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</row>
    <row r="144" spans="1:134" ht="15.75" customHeight="1">
      <c r="A144" s="17"/>
      <c r="F144" s="1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</row>
    <row r="145" spans="1:134" ht="15.75" customHeight="1">
      <c r="A145" s="17"/>
      <c r="F145" s="1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</row>
    <row r="146" spans="1:134" ht="15.75" customHeight="1">
      <c r="A146" s="17"/>
      <c r="F146" s="1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</row>
    <row r="147" spans="1:134" ht="15.75" customHeight="1">
      <c r="A147" s="17"/>
      <c r="F147" s="1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</row>
    <row r="148" spans="1:134" ht="15.75" customHeight="1">
      <c r="A148" s="17"/>
      <c r="F148" s="1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</row>
    <row r="149" spans="1:134" ht="15.75" customHeight="1">
      <c r="A149" s="17"/>
      <c r="F149" s="1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</row>
    <row r="150" spans="1:134" ht="15.75" customHeight="1">
      <c r="A150" s="17"/>
      <c r="F150" s="1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</row>
    <row r="151" spans="1:134" ht="15.75" customHeight="1">
      <c r="A151" s="17"/>
      <c r="F151" s="1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</row>
    <row r="152" spans="1:134" ht="15.75" customHeight="1">
      <c r="A152" s="17"/>
      <c r="F152" s="1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</row>
    <row r="153" spans="1:134" ht="15.75" customHeight="1">
      <c r="A153" s="17"/>
      <c r="F153" s="1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</row>
    <row r="154" spans="1:134" ht="15.75" customHeight="1">
      <c r="A154" s="17"/>
      <c r="F154" s="1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</row>
    <row r="155" spans="1:134" ht="15.75" customHeight="1">
      <c r="A155" s="17"/>
      <c r="F155" s="1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</row>
    <row r="156" spans="1:134" ht="15.75" customHeight="1">
      <c r="A156" s="17"/>
      <c r="F156" s="1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</row>
    <row r="157" spans="1:134" ht="15.75" customHeight="1">
      <c r="A157" s="17"/>
      <c r="F157" s="1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</row>
    <row r="158" spans="1:134" ht="15.75" customHeight="1">
      <c r="A158" s="17"/>
      <c r="F158" s="1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</row>
    <row r="159" spans="1:134" ht="15.75" customHeight="1">
      <c r="A159" s="17"/>
      <c r="F159" s="1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</row>
    <row r="160" spans="1:134" ht="15.75" customHeight="1">
      <c r="A160" s="17"/>
      <c r="F160" s="1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</row>
    <row r="161" spans="1:134" ht="15.75" customHeight="1">
      <c r="A161" s="17"/>
      <c r="F161" s="1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</row>
    <row r="162" spans="1:134" ht="15.75" customHeight="1">
      <c r="A162" s="17"/>
      <c r="F162" s="1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</row>
    <row r="163" spans="1:134" ht="15.75" customHeight="1">
      <c r="A163" s="17"/>
      <c r="F163" s="1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</row>
    <row r="164" spans="1:134" ht="15.75" customHeight="1">
      <c r="A164" s="17"/>
      <c r="F164" s="1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</row>
    <row r="165" spans="1:134" ht="15.75" customHeight="1">
      <c r="A165" s="17"/>
      <c r="F165" s="1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</row>
    <row r="166" spans="1:134" ht="15.75" customHeight="1">
      <c r="A166" s="17"/>
      <c r="F166" s="1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</row>
    <row r="167" spans="1:134" ht="15.75" customHeight="1">
      <c r="A167" s="17"/>
      <c r="F167" s="1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</row>
    <row r="168" spans="1:134" ht="15.75" customHeight="1">
      <c r="A168" s="17"/>
      <c r="F168" s="1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</row>
    <row r="169" spans="1:134" ht="15.75" customHeight="1">
      <c r="A169" s="17"/>
      <c r="F169" s="1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</row>
    <row r="170" spans="1:134" ht="15.75" customHeight="1">
      <c r="A170" s="17"/>
      <c r="F170" s="1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</row>
    <row r="171" spans="1:134" ht="15.75" customHeight="1">
      <c r="A171" s="17"/>
      <c r="F171" s="1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</row>
    <row r="172" spans="1:134" ht="15.75" customHeight="1">
      <c r="A172" s="17"/>
      <c r="F172" s="1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</row>
    <row r="173" spans="1:134" ht="15.75" customHeight="1">
      <c r="A173" s="17"/>
      <c r="F173" s="1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</row>
    <row r="174" spans="1:134" ht="15.75" customHeight="1">
      <c r="A174" s="17"/>
      <c r="F174" s="1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</row>
    <row r="175" spans="1:134" ht="15.75" customHeight="1">
      <c r="A175" s="17"/>
      <c r="F175" s="1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</row>
    <row r="176" spans="1:134" ht="15.75" customHeight="1">
      <c r="A176" s="17"/>
      <c r="F176" s="1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</row>
    <row r="177" spans="1:134" ht="15.75" customHeight="1">
      <c r="A177" s="17"/>
      <c r="F177" s="1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</row>
    <row r="178" spans="1:134" ht="15.75" customHeight="1">
      <c r="A178" s="17"/>
      <c r="F178" s="1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</row>
    <row r="179" spans="1:134" ht="15.75" customHeight="1">
      <c r="A179" s="17"/>
      <c r="F179" s="1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</row>
    <row r="180" spans="1:134" ht="15.75" customHeight="1">
      <c r="A180" s="17"/>
      <c r="F180" s="1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</row>
    <row r="181" spans="1:134" ht="15.75" customHeight="1">
      <c r="A181" s="17"/>
      <c r="F181" s="1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</row>
    <row r="182" spans="1:134" ht="15.75" customHeight="1">
      <c r="A182" s="17"/>
      <c r="F182" s="1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</row>
    <row r="183" spans="1:134" ht="15.75" customHeight="1">
      <c r="A183" s="17"/>
      <c r="F183" s="1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</row>
    <row r="184" spans="1:134" ht="15.75" customHeight="1">
      <c r="A184" s="17"/>
      <c r="F184" s="1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</row>
    <row r="185" spans="1:134" ht="15.75" customHeight="1">
      <c r="A185" s="17"/>
      <c r="F185" s="1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</row>
    <row r="186" spans="1:134" ht="15.75" customHeight="1">
      <c r="A186" s="17"/>
      <c r="F186" s="1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</row>
    <row r="187" spans="1:134" ht="15.75" customHeight="1">
      <c r="A187" s="17"/>
      <c r="F187" s="1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</row>
    <row r="188" spans="1:134" ht="15.75" customHeight="1">
      <c r="A188" s="17"/>
      <c r="F188" s="1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</row>
    <row r="189" spans="1:134" ht="15.75" customHeight="1">
      <c r="A189" s="17"/>
      <c r="F189" s="1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</row>
    <row r="190" spans="1:134" ht="15.75" customHeight="1">
      <c r="A190" s="17"/>
      <c r="F190" s="1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</row>
    <row r="191" spans="1:134" ht="15.75" customHeight="1">
      <c r="A191" s="17"/>
      <c r="F191" s="1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</row>
    <row r="192" spans="1:134" ht="15.75" customHeight="1">
      <c r="A192" s="17"/>
      <c r="F192" s="1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</row>
    <row r="193" spans="1:134" ht="15.75" customHeight="1">
      <c r="A193" s="17"/>
      <c r="F193" s="1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</row>
    <row r="194" spans="1:134" ht="15.75" customHeight="1">
      <c r="A194" s="17"/>
      <c r="F194" s="1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</row>
    <row r="195" spans="1:134" ht="15.75" customHeight="1">
      <c r="A195" s="17"/>
      <c r="F195" s="1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</row>
    <row r="196" spans="1:134" ht="15.75" customHeight="1">
      <c r="A196" s="17"/>
      <c r="F196" s="1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</row>
    <row r="197" spans="1:134" ht="15.75" customHeight="1">
      <c r="A197" s="17"/>
      <c r="F197" s="1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</row>
    <row r="198" spans="1:134" ht="15.75" customHeight="1">
      <c r="A198" s="17"/>
      <c r="F198" s="1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</row>
    <row r="199" spans="1:134" ht="15.75" customHeight="1">
      <c r="A199" s="17"/>
      <c r="F199" s="1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</row>
    <row r="200" spans="1:134" ht="15.75" customHeight="1">
      <c r="A200" s="17"/>
      <c r="F200" s="1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</row>
    <row r="201" spans="1:134" ht="15.75" customHeight="1">
      <c r="A201" s="17"/>
      <c r="F201" s="1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</row>
    <row r="202" spans="1:134" ht="15.75" customHeight="1">
      <c r="A202" s="17"/>
      <c r="F202" s="1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</row>
    <row r="203" spans="1:134" ht="15.75" customHeight="1">
      <c r="A203" s="17"/>
      <c r="F203" s="1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</row>
    <row r="204" spans="1:134" ht="15.75" customHeight="1">
      <c r="A204" s="17"/>
      <c r="F204" s="1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</row>
    <row r="205" spans="1:134" ht="15.75" customHeight="1">
      <c r="A205" s="17"/>
      <c r="F205" s="1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</row>
    <row r="206" spans="1:134" ht="15.75" customHeight="1">
      <c r="A206" s="17"/>
      <c r="F206" s="1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</row>
    <row r="207" spans="1:134" ht="15.75" customHeight="1">
      <c r="A207" s="17"/>
      <c r="F207" s="1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</row>
    <row r="208" spans="1:134" ht="15.75" customHeight="1">
      <c r="A208" s="17"/>
      <c r="F208" s="1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</row>
    <row r="209" spans="1:134" ht="15.75" customHeight="1">
      <c r="A209" s="17"/>
      <c r="F209" s="1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</row>
    <row r="210" spans="1:134" ht="15.75" customHeight="1">
      <c r="A210" s="17"/>
      <c r="F210" s="1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</row>
    <row r="211" spans="1:134" ht="15.75" customHeight="1">
      <c r="A211" s="17"/>
      <c r="F211" s="1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</row>
    <row r="212" spans="1:134" ht="15.75" customHeight="1">
      <c r="A212" s="17"/>
      <c r="F212" s="1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</row>
    <row r="213" spans="1:134" ht="15.75" customHeight="1">
      <c r="A213" s="17"/>
      <c r="F213" s="1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</row>
    <row r="214" spans="1:134" ht="15.75" customHeight="1">
      <c r="A214" s="17"/>
      <c r="F214" s="1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</row>
    <row r="215" spans="1:134" ht="15.75" customHeight="1">
      <c r="A215" s="17"/>
      <c r="F215" s="1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</row>
    <row r="216" spans="1:134" ht="15.75" customHeight="1">
      <c r="A216" s="17"/>
      <c r="F216" s="1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</row>
    <row r="217" spans="1:134" ht="15.75" customHeight="1">
      <c r="A217" s="17"/>
      <c r="F217" s="1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</row>
    <row r="218" spans="1:134" ht="15.75" customHeight="1">
      <c r="A218" s="17"/>
      <c r="F218" s="1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</row>
    <row r="219" spans="1:134" ht="15.75" customHeight="1">
      <c r="A219" s="17"/>
      <c r="F219" s="1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</row>
    <row r="220" spans="1:134" ht="15.75" customHeight="1">
      <c r="A220" s="17"/>
      <c r="F220" s="1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</row>
    <row r="221" spans="1:134" ht="15.75" customHeight="1">
      <c r="A221" s="17"/>
      <c r="F221" s="1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</row>
    <row r="222" spans="1:134" ht="15.75" customHeight="1">
      <c r="A222" s="17"/>
      <c r="F222" s="1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</row>
    <row r="223" spans="1:134" ht="15.75" customHeight="1">
      <c r="A223" s="17"/>
      <c r="F223" s="1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</row>
    <row r="224" spans="1:134" ht="15.75" customHeight="1">
      <c r="A224" s="17"/>
      <c r="F224" s="1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</row>
    <row r="225" spans="1:134" ht="15.75" customHeight="1">
      <c r="A225" s="17"/>
      <c r="F225" s="1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</row>
    <row r="226" spans="1:134" ht="15.75" customHeight="1">
      <c r="A226" s="17"/>
      <c r="F226" s="1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</row>
    <row r="227" spans="1:134" ht="15.75" customHeight="1">
      <c r="A227" s="17"/>
      <c r="F227" s="1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</row>
    <row r="228" spans="1:134" ht="15.75" customHeight="1">
      <c r="A228" s="17"/>
      <c r="F228" s="1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</row>
    <row r="229" spans="1:134" ht="15.75" customHeight="1">
      <c r="A229" s="17"/>
      <c r="F229" s="1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</row>
    <row r="230" spans="1:134" ht="15.75" customHeight="1">
      <c r="A230" s="17"/>
      <c r="F230" s="1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</row>
    <row r="231" spans="1:134" ht="15.75" customHeight="1">
      <c r="A231" s="17"/>
      <c r="F231" s="1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</row>
    <row r="232" spans="1:134" ht="15.75" customHeight="1">
      <c r="A232" s="17"/>
      <c r="F232" s="1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</row>
    <row r="233" spans="1:134" ht="15.75" customHeight="1">
      <c r="A233" s="17"/>
      <c r="F233" s="1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</row>
    <row r="234" spans="1:134" ht="15.75" customHeight="1">
      <c r="A234" s="17"/>
      <c r="F234" s="1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</row>
    <row r="235" spans="1:134" ht="15.75" customHeight="1">
      <c r="A235" s="17"/>
      <c r="F235" s="1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</row>
    <row r="236" spans="1:134" ht="15.75" customHeight="1">
      <c r="A236" s="17"/>
      <c r="F236" s="1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</row>
    <row r="237" spans="1:134" ht="15.75" customHeight="1">
      <c r="A237" s="17"/>
      <c r="F237" s="1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</row>
    <row r="238" spans="1:134" ht="15.75" customHeight="1">
      <c r="A238" s="17"/>
      <c r="F238" s="1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</row>
    <row r="239" spans="1:134" ht="15.75" customHeight="1">
      <c r="A239" s="17"/>
      <c r="F239" s="1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</row>
    <row r="240" spans="1:134" ht="15.75" customHeight="1">
      <c r="A240" s="17"/>
      <c r="F240" s="1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</row>
    <row r="241" spans="1:134" ht="15.75" customHeight="1">
      <c r="A241" s="17"/>
      <c r="F241" s="1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</row>
    <row r="242" spans="1:134" ht="15.75" customHeight="1">
      <c r="A242" s="17"/>
      <c r="F242" s="1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</row>
    <row r="243" spans="1:134" ht="15.75" customHeight="1">
      <c r="A243" s="17"/>
      <c r="F243" s="1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</row>
    <row r="244" spans="1:134" ht="15.75" customHeight="1">
      <c r="A244" s="17"/>
      <c r="F244" s="1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</row>
    <row r="245" spans="1:134" ht="15.75" customHeight="1">
      <c r="A245" s="17"/>
      <c r="F245" s="1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</row>
    <row r="246" spans="1:134" ht="15.75" customHeight="1">
      <c r="A246" s="17"/>
      <c r="F246" s="1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</row>
    <row r="247" spans="1:134" ht="15.75" customHeight="1">
      <c r="A247" s="17"/>
      <c r="F247" s="1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</row>
    <row r="248" spans="1:134" ht="15.75" customHeight="1">
      <c r="A248" s="17"/>
      <c r="F248" s="1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</row>
    <row r="249" spans="1:134" ht="15.75" customHeight="1">
      <c r="A249" s="17"/>
      <c r="F249" s="1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</row>
    <row r="250" spans="1:134" ht="15.75" customHeight="1">
      <c r="A250" s="17"/>
      <c r="F250" s="1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</row>
    <row r="251" spans="1:134" ht="15.75" customHeight="1">
      <c r="A251" s="17"/>
      <c r="F251" s="1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</row>
    <row r="252" spans="1:134" ht="15.75" customHeight="1">
      <c r="A252" s="17"/>
      <c r="F252" s="1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</row>
    <row r="253" spans="1:134" ht="15.75" customHeight="1">
      <c r="A253" s="17"/>
      <c r="F253" s="1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</row>
    <row r="254" spans="1:134" ht="15.75" customHeight="1">
      <c r="A254" s="17"/>
      <c r="F254" s="1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</row>
    <row r="255" spans="1:134" ht="15.75" customHeight="1">
      <c r="A255" s="17"/>
      <c r="F255" s="1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</row>
    <row r="256" spans="1:134" ht="15.75" customHeight="1">
      <c r="A256" s="17"/>
      <c r="F256" s="1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</row>
    <row r="257" spans="1:134" ht="15.75" customHeight="1">
      <c r="A257" s="17"/>
      <c r="F257" s="1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</row>
    <row r="258" spans="1:134" ht="15.75" customHeight="1">
      <c r="A258" s="17"/>
      <c r="F258" s="1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</row>
    <row r="259" spans="1:134" ht="15.75" customHeight="1">
      <c r="A259" s="17"/>
      <c r="F259" s="1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</row>
    <row r="260" spans="1:134" ht="15.75" customHeight="1">
      <c r="A260" s="17"/>
      <c r="F260" s="1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</row>
    <row r="261" spans="1:134" ht="15.75" customHeight="1">
      <c r="A261" s="17"/>
      <c r="F261" s="1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</row>
    <row r="262" spans="1:134" ht="15.75" customHeight="1">
      <c r="A262" s="17"/>
      <c r="F262" s="1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</row>
    <row r="263" spans="1:134" ht="15.75" customHeight="1">
      <c r="A263" s="17"/>
      <c r="F263" s="1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</row>
    <row r="264" spans="1:134" ht="15.75" customHeight="1">
      <c r="A264" s="17"/>
      <c r="F264" s="1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</row>
    <row r="265" spans="1:134" ht="15.75" customHeight="1">
      <c r="A265" s="17"/>
      <c r="F265" s="1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</row>
    <row r="266" spans="1:134" ht="15.75" customHeight="1">
      <c r="A266" s="17"/>
      <c r="F266" s="1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</row>
    <row r="267" spans="1:134" ht="15.75" customHeight="1">
      <c r="A267" s="17"/>
      <c r="F267" s="1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</row>
    <row r="268" spans="1:134" ht="15.75" customHeight="1">
      <c r="A268" s="17"/>
      <c r="F268" s="1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</row>
    <row r="269" spans="1:134" ht="15.75" customHeight="1">
      <c r="A269" s="17"/>
      <c r="F269" s="1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</row>
    <row r="270" spans="1:134" ht="15.75" customHeight="1">
      <c r="A270" s="17"/>
      <c r="F270" s="1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</row>
    <row r="271" spans="1:134" ht="15.75" customHeight="1">
      <c r="A271" s="17"/>
      <c r="F271" s="1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</row>
    <row r="272" spans="1:134" ht="15.75" customHeight="1">
      <c r="A272" s="17"/>
      <c r="F272" s="1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</row>
    <row r="273" spans="1:134" ht="15.75" customHeight="1">
      <c r="A273" s="17"/>
      <c r="F273" s="1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</row>
    <row r="274" spans="1:134" ht="15.75" customHeight="1">
      <c r="A274" s="17"/>
      <c r="F274" s="1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</row>
    <row r="275" spans="1:134" ht="15.75" customHeight="1">
      <c r="A275" s="17"/>
      <c r="F275" s="1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</row>
    <row r="276" spans="1:134" ht="15.75" customHeight="1">
      <c r="A276" s="17"/>
      <c r="F276" s="1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</row>
    <row r="277" spans="1:134" ht="15.75" customHeight="1">
      <c r="A277" s="17"/>
      <c r="F277" s="1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</row>
    <row r="278" spans="1:134" ht="15.75" customHeight="1">
      <c r="A278" s="17"/>
      <c r="F278" s="1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</row>
    <row r="279" spans="1:134" ht="15.75" customHeight="1">
      <c r="A279" s="17"/>
      <c r="F279" s="1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</row>
    <row r="280" spans="1:134" ht="15.75" customHeight="1">
      <c r="A280" s="17"/>
      <c r="F280" s="1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</row>
    <row r="281" spans="1:134" ht="15.75" customHeight="1">
      <c r="A281" s="17"/>
      <c r="F281" s="1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</row>
    <row r="282" spans="1:134" ht="15.75" customHeight="1">
      <c r="A282" s="17"/>
      <c r="F282" s="1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</row>
    <row r="283" spans="1:134" ht="15.75" customHeight="1">
      <c r="A283" s="17"/>
      <c r="F283" s="1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</row>
    <row r="284" spans="1:134" ht="15.75" customHeight="1">
      <c r="A284" s="17"/>
      <c r="F284" s="1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</row>
    <row r="285" spans="1:134" ht="15.75" customHeight="1">
      <c r="A285" s="17"/>
      <c r="F285" s="1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</row>
    <row r="286" spans="1:134" ht="15.75" customHeight="1">
      <c r="A286" s="17"/>
      <c r="F286" s="1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</row>
    <row r="287" spans="1:134" ht="15.75" customHeight="1">
      <c r="A287" s="17"/>
      <c r="F287" s="1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</row>
    <row r="288" spans="1:134" ht="15.75" customHeight="1">
      <c r="A288" s="17"/>
      <c r="F288" s="1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</row>
    <row r="289" spans="1:134" ht="15.75" customHeight="1">
      <c r="A289" s="17"/>
      <c r="F289" s="1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</row>
    <row r="290" spans="1:134" ht="15.75" customHeight="1">
      <c r="A290" s="17"/>
      <c r="F290" s="1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</row>
    <row r="291" spans="1:134" ht="15.75" customHeight="1">
      <c r="A291" s="17"/>
      <c r="F291" s="1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</row>
    <row r="292" spans="1:134" ht="15.75" customHeight="1">
      <c r="A292" s="17"/>
      <c r="F292" s="1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</row>
    <row r="293" spans="1:134" ht="15.75" customHeight="1">
      <c r="A293" s="17"/>
      <c r="F293" s="1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</row>
    <row r="294" spans="1:134" ht="15.75" customHeight="1">
      <c r="A294" s="17"/>
      <c r="F294" s="1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</row>
    <row r="295" spans="1:134" ht="15.75" customHeight="1">
      <c r="A295" s="17"/>
      <c r="F295" s="1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</row>
    <row r="296" spans="1:134" ht="15.75" customHeight="1">
      <c r="A296" s="17"/>
      <c r="F296" s="1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</row>
    <row r="297" spans="1:134" ht="15.75" customHeight="1">
      <c r="A297" s="17"/>
      <c r="F297" s="1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</row>
    <row r="298" spans="1:134" ht="15.75" customHeight="1">
      <c r="A298" s="17"/>
      <c r="F298" s="1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</row>
    <row r="299" spans="1:134" ht="15.75" customHeight="1">
      <c r="A299" s="17"/>
      <c r="F299" s="1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</row>
    <row r="300" spans="1:134" ht="15.75" customHeight="1">
      <c r="A300" s="17"/>
      <c r="F300" s="1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</row>
    <row r="301" spans="1:134" ht="15.75" customHeight="1">
      <c r="A301" s="17"/>
      <c r="F301" s="1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</row>
    <row r="302" spans="1:134" ht="15.75" customHeight="1">
      <c r="A302" s="17"/>
      <c r="F302" s="1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</row>
    <row r="303" spans="1:134" ht="15.75" customHeight="1">
      <c r="A303" s="17"/>
      <c r="F303" s="1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</row>
    <row r="304" spans="1:134" ht="15.75" customHeight="1">
      <c r="A304" s="17"/>
      <c r="F304" s="1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</row>
    <row r="305" spans="1:134" ht="15.75" customHeight="1">
      <c r="A305" s="17"/>
      <c r="F305" s="1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</row>
    <row r="306" spans="1:134" ht="15.75" customHeight="1">
      <c r="A306" s="17"/>
      <c r="F306" s="1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</row>
    <row r="307" spans="1:134" ht="15.75" customHeight="1">
      <c r="A307" s="17"/>
      <c r="F307" s="1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</row>
    <row r="308" spans="1:134" ht="15.75" customHeight="1">
      <c r="A308" s="17"/>
      <c r="F308" s="1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</row>
    <row r="309" spans="1:134" ht="15.75" customHeight="1">
      <c r="A309" s="17"/>
      <c r="F309" s="1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</row>
    <row r="310" spans="1:134" ht="15.75" customHeight="1">
      <c r="A310" s="17"/>
      <c r="F310" s="1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</row>
    <row r="311" spans="1:134" ht="15.75" customHeight="1">
      <c r="A311" s="17"/>
      <c r="F311" s="1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</row>
    <row r="312" spans="1:134" ht="15.75" customHeight="1">
      <c r="A312" s="17"/>
      <c r="F312" s="1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</row>
    <row r="313" spans="1:134" ht="15.75" customHeight="1">
      <c r="A313" s="17"/>
      <c r="F313" s="1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</row>
    <row r="314" spans="1:134" ht="15.75" customHeight="1">
      <c r="A314" s="17"/>
      <c r="F314" s="1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</row>
    <row r="315" spans="1:134" ht="15.75" customHeight="1">
      <c r="A315" s="17"/>
      <c r="F315" s="1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</row>
    <row r="316" spans="1:134" ht="15.75" customHeight="1">
      <c r="A316" s="17"/>
      <c r="F316" s="1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</row>
    <row r="317" spans="1:134" ht="15.75" customHeight="1">
      <c r="A317" s="17"/>
      <c r="F317" s="1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</row>
    <row r="318" spans="1:134" ht="15.75" customHeight="1">
      <c r="A318" s="17"/>
      <c r="F318" s="1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</row>
    <row r="319" spans="1:134" ht="15.75" customHeight="1">
      <c r="A319" s="17"/>
      <c r="F319" s="1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</row>
    <row r="320" spans="1:134" ht="15.75" customHeight="1">
      <c r="A320" s="17"/>
      <c r="F320" s="1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</row>
    <row r="321" spans="1:134" ht="15.75" customHeight="1">
      <c r="A321" s="17"/>
      <c r="F321" s="1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</row>
    <row r="322" spans="1:134" ht="15.75" customHeight="1">
      <c r="A322" s="17"/>
      <c r="F322" s="1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</row>
    <row r="323" spans="1:134" ht="15.75" customHeight="1">
      <c r="A323" s="17"/>
      <c r="F323" s="1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</row>
    <row r="324" spans="1:134" ht="15.75" customHeight="1">
      <c r="A324" s="17"/>
      <c r="F324" s="1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</row>
    <row r="325" spans="1:134" ht="15.75" customHeight="1">
      <c r="A325" s="17"/>
      <c r="F325" s="1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</row>
    <row r="326" spans="1:134" ht="15.75" customHeight="1">
      <c r="A326" s="17"/>
      <c r="F326" s="1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</row>
    <row r="327" spans="1:134" ht="15.75" customHeight="1">
      <c r="A327" s="17"/>
      <c r="F327" s="1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</row>
    <row r="328" spans="1:134" ht="15.75" customHeight="1">
      <c r="A328" s="17"/>
      <c r="F328" s="1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</row>
    <row r="329" spans="1:134" ht="15.75" customHeight="1">
      <c r="A329" s="17"/>
      <c r="F329" s="1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</row>
    <row r="330" spans="1:134" ht="15.75" customHeight="1">
      <c r="A330" s="17"/>
      <c r="F330" s="1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</row>
    <row r="331" spans="1:134" ht="15.75" customHeight="1">
      <c r="A331" s="17"/>
      <c r="F331" s="1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</row>
    <row r="332" spans="1:134" ht="15.75" customHeight="1">
      <c r="A332" s="17"/>
      <c r="F332" s="1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</row>
    <row r="333" spans="1:134" ht="15.75" customHeight="1">
      <c r="A333" s="17"/>
      <c r="F333" s="1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</row>
    <row r="334" spans="1:134" ht="15.75" customHeight="1">
      <c r="A334" s="17"/>
      <c r="F334" s="1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</row>
    <row r="335" spans="1:134" ht="15.75" customHeight="1">
      <c r="A335" s="17"/>
      <c r="F335" s="1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</row>
    <row r="336" spans="1:134" ht="15.75" customHeight="1">
      <c r="A336" s="17"/>
      <c r="F336" s="1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</row>
    <row r="337" spans="1:134" ht="15.75" customHeight="1">
      <c r="A337" s="17"/>
      <c r="F337" s="1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</row>
    <row r="338" spans="1:134" ht="15.75" customHeight="1">
      <c r="A338" s="17"/>
      <c r="F338" s="1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</row>
    <row r="339" spans="1:134" ht="15.75" customHeight="1">
      <c r="A339" s="17"/>
      <c r="F339" s="1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</row>
    <row r="340" spans="1:134" ht="15.75" customHeight="1">
      <c r="A340" s="17"/>
      <c r="F340" s="1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</row>
    <row r="341" spans="1:134" ht="15.75" customHeight="1">
      <c r="A341" s="17"/>
      <c r="F341" s="1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</row>
    <row r="342" spans="1:134" ht="15.75" customHeight="1">
      <c r="A342" s="17"/>
      <c r="F342" s="1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</row>
    <row r="343" spans="1:134" ht="15.75" customHeight="1">
      <c r="A343" s="17"/>
      <c r="F343" s="1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</row>
    <row r="344" spans="1:134" ht="15.75" customHeight="1">
      <c r="A344" s="17"/>
      <c r="F344" s="1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</row>
    <row r="345" spans="1:134" ht="15.75" customHeight="1">
      <c r="A345" s="17"/>
      <c r="F345" s="1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</row>
    <row r="346" spans="1:134" ht="15.75" customHeight="1">
      <c r="A346" s="17"/>
      <c r="F346" s="1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</row>
    <row r="347" spans="1:134" ht="15.75" customHeight="1">
      <c r="A347" s="17"/>
      <c r="F347" s="1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</row>
    <row r="348" spans="1:134" ht="15.75" customHeight="1">
      <c r="A348" s="17"/>
      <c r="F348" s="1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</row>
    <row r="349" spans="1:134" ht="15.75" customHeight="1">
      <c r="A349" s="17"/>
      <c r="F349" s="1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</row>
    <row r="350" spans="1:134" ht="15.75" customHeight="1">
      <c r="A350" s="17"/>
      <c r="F350" s="1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</row>
    <row r="351" spans="1:134" ht="15.75" customHeight="1">
      <c r="A351" s="17"/>
      <c r="F351" s="1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</row>
    <row r="352" spans="1:134" ht="15.75" customHeight="1">
      <c r="A352" s="17"/>
      <c r="F352" s="1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</row>
    <row r="353" spans="1:134" ht="15.75" customHeight="1">
      <c r="A353" s="17"/>
      <c r="F353" s="1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</row>
    <row r="354" spans="1:134" ht="15.75" customHeight="1">
      <c r="A354" s="17"/>
      <c r="F354" s="1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</row>
    <row r="355" spans="1:134" ht="15.75" customHeight="1">
      <c r="A355" s="17"/>
      <c r="F355" s="1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</row>
    <row r="356" spans="1:134" ht="15.75" customHeight="1">
      <c r="A356" s="17"/>
      <c r="F356" s="1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</row>
    <row r="357" spans="1:134" ht="15.75" customHeight="1">
      <c r="A357" s="17"/>
      <c r="F357" s="1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</row>
    <row r="358" spans="1:134" ht="15.75" customHeight="1">
      <c r="A358" s="17"/>
      <c r="F358" s="1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</row>
    <row r="359" spans="1:134" ht="15.75" customHeight="1">
      <c r="A359" s="17"/>
      <c r="F359" s="1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</row>
    <row r="360" spans="1:134" ht="15.75" customHeight="1">
      <c r="A360" s="17"/>
      <c r="F360" s="1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</row>
    <row r="361" spans="1:134" ht="15.75" customHeight="1">
      <c r="A361" s="17"/>
      <c r="F361" s="1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</row>
    <row r="362" spans="1:134" ht="15.75" customHeight="1">
      <c r="A362" s="17"/>
      <c r="F362" s="1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</row>
    <row r="363" spans="1:134" ht="15.75" customHeight="1">
      <c r="A363" s="17"/>
      <c r="F363" s="1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</row>
    <row r="364" spans="1:134" ht="15.75" customHeight="1">
      <c r="A364" s="17"/>
      <c r="F364" s="1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</row>
    <row r="365" spans="1:134" ht="15.75" customHeight="1">
      <c r="A365" s="17"/>
      <c r="F365" s="1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</row>
    <row r="366" spans="1:134" ht="15.75" customHeight="1">
      <c r="A366" s="17"/>
      <c r="F366" s="1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</row>
    <row r="367" spans="1:134" ht="15.75" customHeight="1">
      <c r="A367" s="17"/>
      <c r="F367" s="1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</row>
    <row r="368" spans="1:134" ht="15.75" customHeight="1">
      <c r="A368" s="17"/>
      <c r="F368" s="1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</row>
    <row r="369" spans="1:134" ht="15.75" customHeight="1">
      <c r="A369" s="17"/>
      <c r="F369" s="1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</row>
    <row r="370" spans="1:134" ht="15.75" customHeight="1">
      <c r="A370" s="17"/>
      <c r="F370" s="1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</row>
    <row r="371" spans="1:134" ht="15.75" customHeight="1">
      <c r="A371" s="17"/>
      <c r="F371" s="1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</row>
    <row r="372" spans="1:134" ht="15.75" customHeight="1">
      <c r="A372" s="17"/>
      <c r="F372" s="1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</row>
    <row r="373" spans="1:134" ht="15.75" customHeight="1">
      <c r="A373" s="17"/>
      <c r="F373" s="1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</row>
    <row r="374" spans="1:134" ht="15.75" customHeight="1">
      <c r="A374" s="17"/>
      <c r="F374" s="1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</row>
    <row r="375" spans="1:134" ht="15.75" customHeight="1">
      <c r="A375" s="17"/>
      <c r="F375" s="1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</row>
    <row r="376" spans="1:134" ht="15.75" customHeight="1">
      <c r="A376" s="17"/>
      <c r="F376" s="1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</row>
    <row r="377" spans="1:134" ht="15.75" customHeight="1">
      <c r="A377" s="17"/>
      <c r="F377" s="1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</row>
    <row r="378" spans="1:134" ht="15.75" customHeight="1">
      <c r="A378" s="17"/>
      <c r="F378" s="1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</row>
    <row r="379" spans="1:134" ht="15.75" customHeight="1">
      <c r="A379" s="17"/>
      <c r="F379" s="1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</row>
    <row r="380" spans="1:134" ht="15.75" customHeight="1">
      <c r="A380" s="17"/>
      <c r="F380" s="1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</row>
    <row r="381" spans="1:134" ht="15.75" customHeight="1">
      <c r="A381" s="17"/>
      <c r="F381" s="1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</row>
    <row r="382" spans="1:134" ht="15.75" customHeight="1">
      <c r="A382" s="17"/>
      <c r="F382" s="1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</row>
    <row r="383" spans="1:134" ht="15.75" customHeight="1">
      <c r="A383" s="17"/>
      <c r="F383" s="1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</row>
    <row r="384" spans="1:134" ht="15.75" customHeight="1">
      <c r="A384" s="17"/>
      <c r="F384" s="1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</row>
    <row r="385" spans="1:134" ht="15.75" customHeight="1">
      <c r="A385" s="17"/>
      <c r="F385" s="1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</row>
    <row r="386" spans="1:134" ht="15.75" customHeight="1">
      <c r="A386" s="17"/>
      <c r="F386" s="1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</row>
    <row r="387" spans="1:134" ht="15.75" customHeight="1">
      <c r="A387" s="17"/>
      <c r="F387" s="1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</row>
    <row r="388" spans="1:134" ht="15.75" customHeight="1">
      <c r="A388" s="17"/>
      <c r="F388" s="1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</row>
    <row r="389" spans="1:134" ht="15.75" customHeight="1">
      <c r="A389" s="17"/>
      <c r="F389" s="1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</row>
    <row r="390" spans="1:134" ht="15.75" customHeight="1">
      <c r="A390" s="17"/>
      <c r="F390" s="1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</row>
    <row r="391" spans="1:134" ht="15.75" customHeight="1">
      <c r="A391" s="17"/>
      <c r="F391" s="1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</row>
    <row r="392" spans="1:134" ht="15.75" customHeight="1">
      <c r="A392" s="17"/>
      <c r="F392" s="1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</row>
    <row r="393" spans="1:134" ht="15.75" customHeight="1">
      <c r="A393" s="17"/>
      <c r="F393" s="1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</row>
    <row r="394" spans="1:134" ht="15.75" customHeight="1">
      <c r="A394" s="17"/>
      <c r="F394" s="1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</row>
    <row r="395" spans="1:134" ht="15.75" customHeight="1">
      <c r="A395" s="17"/>
      <c r="F395" s="1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</row>
    <row r="396" spans="1:134" ht="15.75" customHeight="1">
      <c r="A396" s="17"/>
      <c r="F396" s="1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</row>
    <row r="397" spans="1:134" ht="15.75" customHeight="1">
      <c r="A397" s="17"/>
      <c r="F397" s="1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</row>
    <row r="398" spans="1:134" ht="15.75" customHeight="1">
      <c r="A398" s="17"/>
      <c r="F398" s="1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</row>
    <row r="399" spans="1:134" ht="15.75" customHeight="1">
      <c r="A399" s="17"/>
      <c r="F399" s="1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</row>
    <row r="400" spans="1:134" ht="15.75" customHeight="1">
      <c r="A400" s="17"/>
      <c r="F400" s="1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</row>
    <row r="401" spans="1:134" ht="15.75" customHeight="1">
      <c r="A401" s="17"/>
      <c r="F401" s="1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</row>
    <row r="402" spans="1:134" ht="15.75" customHeight="1">
      <c r="A402" s="17"/>
      <c r="F402" s="1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</row>
    <row r="403" spans="1:134" ht="15.75" customHeight="1">
      <c r="A403" s="17"/>
      <c r="F403" s="1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</row>
    <row r="404" spans="1:134" ht="15.75" customHeight="1">
      <c r="A404" s="17"/>
      <c r="F404" s="1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</row>
    <row r="405" spans="1:134" ht="15.75" customHeight="1">
      <c r="A405" s="17"/>
      <c r="F405" s="1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</row>
    <row r="406" spans="1:134" ht="15.75" customHeight="1">
      <c r="A406" s="17"/>
      <c r="F406" s="1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</row>
    <row r="407" spans="1:134" ht="15.75" customHeight="1">
      <c r="A407" s="17"/>
      <c r="F407" s="1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</row>
    <row r="408" spans="1:134" ht="15.75" customHeight="1">
      <c r="A408" s="17"/>
      <c r="F408" s="1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</row>
    <row r="409" spans="1:134" ht="15.75" customHeight="1">
      <c r="A409" s="17"/>
      <c r="F409" s="1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</row>
    <row r="410" spans="1:134" ht="15.75" customHeight="1">
      <c r="A410" s="17"/>
      <c r="F410" s="1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</row>
    <row r="411" spans="1:134" ht="15.75" customHeight="1">
      <c r="A411" s="17"/>
      <c r="F411" s="1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</row>
    <row r="412" spans="1:134" ht="15.75" customHeight="1">
      <c r="A412" s="17"/>
      <c r="F412" s="1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</row>
    <row r="413" spans="1:134" ht="15.75" customHeight="1">
      <c r="A413" s="17"/>
      <c r="F413" s="1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</row>
    <row r="414" spans="1:134" ht="15.75" customHeight="1">
      <c r="A414" s="17"/>
      <c r="F414" s="1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</row>
    <row r="415" spans="1:134" ht="15.75" customHeight="1">
      <c r="A415" s="17"/>
      <c r="F415" s="1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</row>
    <row r="416" spans="1:134" ht="15.75" customHeight="1">
      <c r="A416" s="17"/>
      <c r="F416" s="1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</row>
    <row r="417" spans="1:134" ht="15.75" customHeight="1">
      <c r="A417" s="17"/>
      <c r="F417" s="1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</row>
    <row r="418" spans="1:134" ht="15.75" customHeight="1">
      <c r="A418" s="17"/>
      <c r="F418" s="1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</row>
    <row r="419" spans="1:134" ht="15.75" customHeight="1">
      <c r="A419" s="17"/>
      <c r="F419" s="1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</row>
    <row r="420" spans="1:134" ht="15.75" customHeight="1">
      <c r="A420" s="17"/>
      <c r="F420" s="1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</row>
    <row r="421" spans="1:134" ht="15.75" customHeight="1">
      <c r="A421" s="17"/>
      <c r="F421" s="1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</row>
    <row r="422" spans="1:134" ht="15.75" customHeight="1">
      <c r="A422" s="17"/>
      <c r="F422" s="1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</row>
    <row r="423" spans="1:134" ht="15.75" customHeight="1">
      <c r="A423" s="17"/>
      <c r="F423" s="1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</row>
    <row r="424" spans="1:134" ht="15.75" customHeight="1">
      <c r="A424" s="17"/>
      <c r="F424" s="1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</row>
    <row r="425" spans="1:134" ht="15.75" customHeight="1">
      <c r="A425" s="17"/>
      <c r="F425" s="1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</row>
    <row r="426" spans="1:134" ht="15.75" customHeight="1">
      <c r="A426" s="17"/>
      <c r="F426" s="1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</row>
    <row r="427" spans="1:134" ht="15.75" customHeight="1">
      <c r="A427" s="17"/>
      <c r="F427" s="1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</row>
    <row r="428" spans="1:134" ht="15.75" customHeight="1">
      <c r="A428" s="17"/>
      <c r="F428" s="1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</row>
    <row r="429" spans="1:134" ht="15.75" customHeight="1">
      <c r="A429" s="17"/>
      <c r="F429" s="1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</row>
    <row r="430" spans="1:134" ht="15.75" customHeight="1">
      <c r="A430" s="17"/>
      <c r="F430" s="1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</row>
    <row r="431" spans="1:134" ht="15.75" customHeight="1">
      <c r="A431" s="17"/>
      <c r="F431" s="1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</row>
    <row r="432" spans="1:134" ht="15.75" customHeight="1">
      <c r="A432" s="17"/>
      <c r="F432" s="1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</row>
    <row r="433" spans="1:134" ht="15.75" customHeight="1">
      <c r="A433" s="17"/>
      <c r="F433" s="1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</row>
    <row r="434" spans="1:134" ht="15.75" customHeight="1">
      <c r="A434" s="17"/>
      <c r="F434" s="1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</row>
    <row r="435" spans="1:134" ht="15.75" customHeight="1">
      <c r="A435" s="17"/>
      <c r="F435" s="1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</row>
    <row r="436" spans="1:134" ht="15.75" customHeight="1">
      <c r="A436" s="17"/>
      <c r="F436" s="1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</row>
    <row r="437" spans="1:134" ht="15.75" customHeight="1">
      <c r="A437" s="17"/>
      <c r="F437" s="1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</row>
    <row r="438" spans="1:134" ht="15.75" customHeight="1">
      <c r="A438" s="17"/>
      <c r="F438" s="1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</row>
    <row r="439" spans="1:134" ht="15.75" customHeight="1">
      <c r="A439" s="17"/>
      <c r="F439" s="1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</row>
    <row r="440" spans="1:134" ht="15.75" customHeight="1">
      <c r="A440" s="17"/>
      <c r="F440" s="1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</row>
    <row r="441" spans="1:134" ht="15.75" customHeight="1">
      <c r="A441" s="17"/>
      <c r="F441" s="1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</row>
    <row r="442" spans="1:134" ht="15.75" customHeight="1">
      <c r="A442" s="17"/>
      <c r="F442" s="1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</row>
    <row r="443" spans="1:134" ht="15.75" customHeight="1">
      <c r="A443" s="17"/>
      <c r="F443" s="1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</row>
    <row r="444" spans="1:134" ht="15.75" customHeight="1">
      <c r="A444" s="17"/>
      <c r="F444" s="1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</row>
    <row r="445" spans="1:134" ht="15.75" customHeight="1">
      <c r="A445" s="17"/>
      <c r="F445" s="1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</row>
    <row r="446" spans="1:134" ht="15.75" customHeight="1">
      <c r="A446" s="17"/>
      <c r="F446" s="1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</row>
    <row r="447" spans="1:134" ht="15.75" customHeight="1">
      <c r="A447" s="17"/>
      <c r="F447" s="1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</row>
    <row r="448" spans="1:134" ht="15.75" customHeight="1">
      <c r="A448" s="17"/>
      <c r="F448" s="1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</row>
    <row r="449" spans="1:134" ht="15.75" customHeight="1">
      <c r="A449" s="17"/>
      <c r="F449" s="1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</row>
    <row r="450" spans="1:134" ht="15.75" customHeight="1">
      <c r="A450" s="17"/>
      <c r="F450" s="1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</row>
    <row r="451" spans="1:134" ht="15.75" customHeight="1">
      <c r="A451" s="17"/>
      <c r="F451" s="1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</row>
    <row r="452" spans="1:134" ht="15.75" customHeight="1">
      <c r="A452" s="17"/>
      <c r="F452" s="1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</row>
    <row r="453" spans="1:134" ht="15.75" customHeight="1">
      <c r="A453" s="17"/>
      <c r="F453" s="1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</row>
    <row r="454" spans="1:134" ht="15.75" customHeight="1">
      <c r="A454" s="17"/>
      <c r="F454" s="1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</row>
    <row r="455" spans="1:134" ht="15.75" customHeight="1">
      <c r="A455" s="17"/>
      <c r="F455" s="1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</row>
    <row r="456" spans="1:134" ht="15.75" customHeight="1">
      <c r="A456" s="17"/>
      <c r="F456" s="1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</row>
    <row r="457" spans="1:134" ht="15.75" customHeight="1">
      <c r="A457" s="17"/>
      <c r="F457" s="1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</row>
    <row r="458" spans="1:134" ht="15.75" customHeight="1">
      <c r="A458" s="17"/>
      <c r="F458" s="1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</row>
    <row r="459" spans="1:134" ht="15.75" customHeight="1">
      <c r="A459" s="17"/>
      <c r="F459" s="1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</row>
    <row r="460" spans="1:134" ht="15.75" customHeight="1">
      <c r="A460" s="17"/>
      <c r="F460" s="1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</row>
    <row r="461" spans="1:134" ht="15.75" customHeight="1">
      <c r="A461" s="17"/>
      <c r="F461" s="1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</row>
    <row r="462" spans="1:134" ht="15.75" customHeight="1">
      <c r="A462" s="17"/>
      <c r="F462" s="1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</row>
    <row r="463" spans="1:134" ht="15.75" customHeight="1">
      <c r="A463" s="17"/>
      <c r="F463" s="1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</row>
    <row r="464" spans="1:134" ht="15.75" customHeight="1">
      <c r="A464" s="17"/>
      <c r="F464" s="1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</row>
    <row r="465" spans="1:134" ht="15.75" customHeight="1">
      <c r="A465" s="17"/>
      <c r="F465" s="1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</row>
    <row r="466" spans="1:134" ht="15.75" customHeight="1">
      <c r="A466" s="17"/>
      <c r="F466" s="1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</row>
    <row r="467" spans="1:134" ht="15.75" customHeight="1">
      <c r="A467" s="17"/>
      <c r="F467" s="1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</row>
    <row r="468" spans="1:134" ht="15.75" customHeight="1">
      <c r="A468" s="17"/>
      <c r="F468" s="1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</row>
    <row r="469" spans="1:134" ht="15.75" customHeight="1">
      <c r="A469" s="17"/>
      <c r="F469" s="1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</row>
    <row r="470" spans="1:134" ht="15.75" customHeight="1">
      <c r="A470" s="17"/>
      <c r="F470" s="1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</row>
    <row r="471" spans="1:134" ht="15.75" customHeight="1">
      <c r="A471" s="17"/>
      <c r="F471" s="1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</row>
    <row r="472" spans="1:134" ht="15.75" customHeight="1">
      <c r="A472" s="17"/>
      <c r="F472" s="1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</row>
    <row r="473" spans="1:134" ht="15.75" customHeight="1">
      <c r="A473" s="17"/>
      <c r="F473" s="1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</row>
    <row r="474" spans="1:134" ht="15.75" customHeight="1">
      <c r="A474" s="17"/>
      <c r="F474" s="1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</row>
    <row r="475" spans="1:134" ht="15.75" customHeight="1">
      <c r="A475" s="17"/>
      <c r="F475" s="1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</row>
    <row r="476" spans="1:134" ht="15.75" customHeight="1">
      <c r="A476" s="17"/>
      <c r="F476" s="1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</row>
    <row r="477" spans="1:134" ht="15.75" customHeight="1">
      <c r="A477" s="17"/>
      <c r="F477" s="1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</row>
    <row r="478" spans="1:134" ht="15.75" customHeight="1">
      <c r="A478" s="17"/>
      <c r="F478" s="1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</row>
    <row r="479" spans="1:134" ht="15.75" customHeight="1">
      <c r="A479" s="17"/>
      <c r="F479" s="1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</row>
    <row r="480" spans="1:134" ht="15.75" customHeight="1">
      <c r="A480" s="17"/>
      <c r="F480" s="1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</row>
    <row r="481" spans="1:134" ht="15.75" customHeight="1">
      <c r="A481" s="17"/>
      <c r="F481" s="1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</row>
    <row r="482" spans="1:134" ht="15.75" customHeight="1">
      <c r="A482" s="17"/>
      <c r="F482" s="1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</row>
    <row r="483" spans="1:134" ht="15.75" customHeight="1">
      <c r="A483" s="17"/>
      <c r="F483" s="1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</row>
    <row r="484" spans="1:134" ht="15.75" customHeight="1">
      <c r="A484" s="17"/>
      <c r="F484" s="1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</row>
    <row r="485" spans="1:134" ht="15.75" customHeight="1">
      <c r="A485" s="17"/>
      <c r="F485" s="1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</row>
    <row r="486" spans="1:134" ht="15.75" customHeight="1">
      <c r="A486" s="17"/>
      <c r="F486" s="1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</row>
    <row r="487" spans="1:134" ht="15.75" customHeight="1">
      <c r="A487" s="17"/>
      <c r="F487" s="1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</row>
    <row r="488" spans="1:134" ht="15.75" customHeight="1">
      <c r="A488" s="17"/>
      <c r="F488" s="1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</row>
    <row r="489" spans="1:134" ht="15.75" customHeight="1">
      <c r="A489" s="17"/>
      <c r="F489" s="1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</row>
    <row r="490" spans="1:134" ht="15.75" customHeight="1">
      <c r="A490" s="17"/>
      <c r="F490" s="1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</row>
    <row r="491" spans="1:134" ht="15.75" customHeight="1">
      <c r="A491" s="17"/>
      <c r="F491" s="1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</row>
    <row r="492" spans="1:134" ht="15.75" customHeight="1">
      <c r="A492" s="17"/>
      <c r="F492" s="1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</row>
    <row r="493" spans="1:134" ht="15.75" customHeight="1">
      <c r="A493" s="17"/>
      <c r="F493" s="1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</row>
    <row r="494" spans="1:134" ht="15.75" customHeight="1">
      <c r="A494" s="17"/>
      <c r="F494" s="1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</row>
    <row r="495" spans="1:134" ht="15.75" customHeight="1">
      <c r="A495" s="17"/>
      <c r="F495" s="1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</row>
    <row r="496" spans="1:134" ht="15.75" customHeight="1">
      <c r="A496" s="17"/>
      <c r="F496" s="1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</row>
    <row r="497" spans="1:134" ht="15.75" customHeight="1">
      <c r="A497" s="17"/>
      <c r="F497" s="1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</row>
    <row r="498" spans="1:134" ht="15.75" customHeight="1">
      <c r="A498" s="17"/>
      <c r="F498" s="17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</row>
    <row r="499" spans="1:134" ht="15.75" customHeight="1">
      <c r="A499" s="17"/>
      <c r="F499" s="17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</row>
    <row r="500" spans="1:134" ht="15.75" customHeight="1">
      <c r="A500" s="17"/>
      <c r="F500" s="17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</row>
    <row r="501" spans="1:134" ht="15.75" customHeight="1">
      <c r="A501" s="17"/>
      <c r="F501" s="17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</row>
    <row r="502" spans="1:134" ht="15.75" customHeight="1">
      <c r="A502" s="17"/>
      <c r="F502" s="17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</row>
    <row r="503" spans="1:134" ht="15.75" customHeight="1">
      <c r="A503" s="17"/>
      <c r="F503" s="17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</row>
    <row r="504" spans="1:134" ht="15.75" customHeight="1">
      <c r="A504" s="17"/>
      <c r="F504" s="17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</row>
    <row r="505" spans="1:134" ht="15.75" customHeight="1">
      <c r="A505" s="17"/>
      <c r="F505" s="17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</row>
    <row r="506" spans="1:134" ht="15.75" customHeight="1">
      <c r="A506" s="17"/>
      <c r="F506" s="17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</row>
    <row r="507" spans="1:134" ht="15.75" customHeight="1">
      <c r="A507" s="17"/>
      <c r="F507" s="17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</row>
    <row r="508" spans="1:134" ht="15.75" customHeight="1">
      <c r="A508" s="17"/>
      <c r="F508" s="17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</row>
    <row r="509" spans="1:134" ht="15.75" customHeight="1">
      <c r="A509" s="17"/>
      <c r="F509" s="17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</row>
    <row r="510" spans="1:134" ht="15.75" customHeight="1">
      <c r="A510" s="17"/>
      <c r="F510" s="17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</row>
    <row r="511" spans="1:134" ht="15.75" customHeight="1">
      <c r="A511" s="17"/>
      <c r="F511" s="17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</row>
    <row r="512" spans="1:134" ht="15.75" customHeight="1">
      <c r="A512" s="17"/>
      <c r="F512" s="17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</row>
    <row r="513" spans="1:134" ht="15.75" customHeight="1">
      <c r="A513" s="17"/>
      <c r="F513" s="17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</row>
    <row r="514" spans="1:134" ht="15.75" customHeight="1">
      <c r="A514" s="17"/>
      <c r="F514" s="17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</row>
    <row r="515" spans="1:134" ht="15.75" customHeight="1">
      <c r="A515" s="17"/>
      <c r="F515" s="17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</row>
    <row r="516" spans="1:134" ht="15.75" customHeight="1">
      <c r="A516" s="17"/>
      <c r="F516" s="17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</row>
    <row r="517" spans="1:134" ht="15.75" customHeight="1">
      <c r="A517" s="17"/>
      <c r="F517" s="17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</row>
    <row r="518" spans="1:134" ht="15.75" customHeight="1">
      <c r="A518" s="17"/>
      <c r="F518" s="17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</row>
    <row r="519" spans="1:134" ht="15.75" customHeight="1">
      <c r="A519" s="17"/>
      <c r="F519" s="17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</row>
    <row r="520" spans="1:134" ht="15.75" customHeight="1">
      <c r="A520" s="17"/>
      <c r="F520" s="17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</row>
    <row r="521" spans="1:134" ht="15.75" customHeight="1">
      <c r="A521" s="17"/>
      <c r="F521" s="17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</row>
    <row r="522" spans="1:134" ht="15.75" customHeight="1">
      <c r="A522" s="17"/>
      <c r="F522" s="17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</row>
    <row r="523" spans="1:134" ht="15.75" customHeight="1">
      <c r="A523" s="17"/>
      <c r="F523" s="17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</row>
    <row r="524" spans="1:134" ht="15.75" customHeight="1">
      <c r="A524" s="17"/>
      <c r="F524" s="17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</row>
    <row r="525" spans="1:134" ht="15.75" customHeight="1">
      <c r="A525" s="17"/>
      <c r="F525" s="17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</row>
    <row r="526" spans="1:134" ht="15.75" customHeight="1">
      <c r="A526" s="17"/>
      <c r="F526" s="17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</row>
    <row r="527" spans="1:134" ht="15.75" customHeight="1">
      <c r="A527" s="17"/>
      <c r="F527" s="17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</row>
    <row r="528" spans="1:134" ht="15.75" customHeight="1">
      <c r="A528" s="17"/>
      <c r="F528" s="17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</row>
    <row r="529" spans="1:134" ht="15.75" customHeight="1">
      <c r="A529" s="17"/>
      <c r="F529" s="17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</row>
    <row r="530" spans="1:134" ht="15.75" customHeight="1">
      <c r="A530" s="17"/>
      <c r="F530" s="17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</row>
    <row r="531" spans="1:134" ht="15.75" customHeight="1">
      <c r="A531" s="17"/>
      <c r="F531" s="17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</row>
    <row r="532" spans="1:134" ht="15.75" customHeight="1">
      <c r="A532" s="17"/>
      <c r="F532" s="17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</row>
    <row r="533" spans="1:134" ht="15.75" customHeight="1">
      <c r="A533" s="17"/>
      <c r="F533" s="17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</row>
    <row r="534" spans="1:134" ht="15.75" customHeight="1">
      <c r="A534" s="17"/>
      <c r="F534" s="17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</row>
    <row r="535" spans="1:134" ht="15.75" customHeight="1">
      <c r="A535" s="17"/>
      <c r="F535" s="17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</row>
    <row r="536" spans="1:134" ht="15.75" customHeight="1">
      <c r="A536" s="17"/>
      <c r="F536" s="17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</row>
    <row r="537" spans="1:134" ht="15.75" customHeight="1">
      <c r="A537" s="17"/>
      <c r="F537" s="17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</row>
    <row r="538" spans="1:134" ht="15.75" customHeight="1">
      <c r="A538" s="17"/>
      <c r="F538" s="17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</row>
    <row r="539" spans="1:134" ht="15.75" customHeight="1">
      <c r="A539" s="17"/>
      <c r="F539" s="17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</row>
    <row r="540" spans="1:134" ht="15.75" customHeight="1">
      <c r="A540" s="17"/>
      <c r="F540" s="17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</row>
    <row r="541" spans="1:134" ht="15.75" customHeight="1">
      <c r="A541" s="17"/>
      <c r="F541" s="17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</row>
    <row r="542" spans="1:134" ht="15.75" customHeight="1">
      <c r="A542" s="17"/>
      <c r="F542" s="17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</row>
    <row r="543" spans="1:134" ht="15.75" customHeight="1">
      <c r="A543" s="17"/>
      <c r="F543" s="17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</row>
    <row r="544" spans="1:134" ht="15.75" customHeight="1">
      <c r="A544" s="17"/>
      <c r="F544" s="17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</row>
    <row r="545" spans="1:134" ht="15.75" customHeight="1">
      <c r="A545" s="17"/>
      <c r="F545" s="17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</row>
    <row r="546" spans="1:134" ht="15.75" customHeight="1">
      <c r="A546" s="17"/>
      <c r="F546" s="17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</row>
    <row r="547" spans="1:134" ht="15.75" customHeight="1">
      <c r="A547" s="17"/>
      <c r="F547" s="17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</row>
    <row r="548" spans="1:134" ht="15.75" customHeight="1">
      <c r="A548" s="17"/>
      <c r="F548" s="17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</row>
    <row r="549" spans="1:134" ht="15.75" customHeight="1">
      <c r="A549" s="17"/>
      <c r="F549" s="17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</row>
    <row r="550" spans="1:134" ht="15.75" customHeight="1">
      <c r="A550" s="17"/>
      <c r="F550" s="17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</row>
    <row r="551" spans="1:134" ht="15.75" customHeight="1">
      <c r="A551" s="17"/>
      <c r="F551" s="17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</row>
    <row r="552" spans="1:134" ht="15.75" customHeight="1">
      <c r="A552" s="17"/>
      <c r="F552" s="17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</row>
    <row r="553" spans="1:134" ht="15.75" customHeight="1">
      <c r="A553" s="17"/>
      <c r="F553" s="17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</row>
    <row r="554" spans="1:134" ht="15.75" customHeight="1">
      <c r="A554" s="17"/>
      <c r="F554" s="17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</row>
    <row r="555" spans="1:134" ht="15.75" customHeight="1">
      <c r="A555" s="17"/>
      <c r="F555" s="17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</row>
    <row r="556" spans="1:134" ht="15.75" customHeight="1">
      <c r="A556" s="17"/>
      <c r="F556" s="17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</row>
    <row r="557" spans="1:134" ht="15.75" customHeight="1">
      <c r="A557" s="17"/>
      <c r="F557" s="17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</row>
    <row r="558" spans="1:134" ht="15.75" customHeight="1">
      <c r="A558" s="17"/>
      <c r="F558" s="17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</row>
    <row r="559" spans="1:134" ht="15.75" customHeight="1">
      <c r="A559" s="17"/>
      <c r="F559" s="17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</row>
    <row r="560" spans="1:134" ht="15.75" customHeight="1">
      <c r="A560" s="17"/>
      <c r="F560" s="17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</row>
    <row r="561" spans="1:134" ht="15.75" customHeight="1">
      <c r="A561" s="17"/>
      <c r="F561" s="17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</row>
    <row r="562" spans="1:134" ht="15.75" customHeight="1">
      <c r="A562" s="17"/>
      <c r="F562" s="17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</row>
    <row r="563" spans="1:134" ht="15.75" customHeight="1">
      <c r="A563" s="17"/>
      <c r="F563" s="17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</row>
    <row r="564" spans="1:134" ht="15.75" customHeight="1">
      <c r="A564" s="17"/>
      <c r="F564" s="17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</row>
    <row r="565" spans="1:134" ht="15.75" customHeight="1">
      <c r="A565" s="17"/>
      <c r="F565" s="17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</row>
    <row r="566" spans="1:134" ht="15.75" customHeight="1">
      <c r="A566" s="17"/>
      <c r="F566" s="17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</row>
    <row r="567" spans="1:134" ht="15.75" customHeight="1">
      <c r="A567" s="17"/>
      <c r="F567" s="17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</row>
    <row r="568" spans="1:134" ht="15.75" customHeight="1">
      <c r="A568" s="17"/>
      <c r="F568" s="17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</row>
    <row r="569" spans="1:134" ht="15.75" customHeight="1">
      <c r="A569" s="17"/>
      <c r="F569" s="17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</row>
    <row r="570" spans="1:134" ht="15.75" customHeight="1">
      <c r="A570" s="17"/>
      <c r="F570" s="17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</row>
    <row r="571" spans="1:134" ht="15.75" customHeight="1">
      <c r="A571" s="17"/>
      <c r="F571" s="17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</row>
    <row r="572" spans="1:134" ht="15.75" customHeight="1">
      <c r="A572" s="17"/>
      <c r="F572" s="17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</row>
    <row r="573" spans="1:134" ht="15.75" customHeight="1">
      <c r="A573" s="17"/>
      <c r="F573" s="17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</row>
    <row r="574" spans="1:134" ht="15.75" customHeight="1">
      <c r="A574" s="17"/>
      <c r="F574" s="17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</row>
    <row r="575" spans="1:134" ht="15.75" customHeight="1">
      <c r="A575" s="17"/>
      <c r="F575" s="17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</row>
    <row r="576" spans="1:134" ht="15.75" customHeight="1">
      <c r="A576" s="17"/>
      <c r="F576" s="17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</row>
    <row r="577" spans="1:134" ht="15.75" customHeight="1">
      <c r="A577" s="17"/>
      <c r="F577" s="17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</row>
    <row r="578" spans="1:134" ht="15.75" customHeight="1">
      <c r="A578" s="17"/>
      <c r="F578" s="17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</row>
    <row r="579" spans="1:134" ht="15.75" customHeight="1">
      <c r="A579" s="17"/>
      <c r="F579" s="17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</row>
    <row r="580" spans="1:134" ht="15.75" customHeight="1">
      <c r="A580" s="17"/>
      <c r="F580" s="17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</row>
    <row r="581" spans="1:134" ht="15.75" customHeight="1">
      <c r="A581" s="17"/>
      <c r="F581" s="17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</row>
    <row r="582" spans="1:134" ht="15.75" customHeight="1">
      <c r="A582" s="17"/>
      <c r="F582" s="17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</row>
    <row r="583" spans="1:134" ht="15.75" customHeight="1">
      <c r="A583" s="17"/>
      <c r="F583" s="17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</row>
    <row r="584" spans="1:134" ht="15.75" customHeight="1">
      <c r="A584" s="17"/>
      <c r="F584" s="17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</row>
    <row r="585" spans="1:134" ht="15.75" customHeight="1">
      <c r="A585" s="17"/>
      <c r="F585" s="17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</row>
    <row r="586" spans="1:134" ht="15.75" customHeight="1">
      <c r="A586" s="17"/>
      <c r="F586" s="17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</row>
    <row r="587" spans="1:134" ht="15.75" customHeight="1">
      <c r="A587" s="17"/>
      <c r="F587" s="17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</row>
    <row r="588" spans="1:134" ht="15.75" customHeight="1">
      <c r="A588" s="17"/>
      <c r="F588" s="17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</row>
    <row r="589" spans="1:134" ht="15.75" customHeight="1">
      <c r="A589" s="17"/>
      <c r="F589" s="17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</row>
    <row r="590" spans="1:134" ht="15.75" customHeight="1">
      <c r="A590" s="17"/>
      <c r="F590" s="17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</row>
    <row r="591" spans="1:134" ht="15.75" customHeight="1">
      <c r="A591" s="17"/>
      <c r="F591" s="17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</row>
    <row r="592" spans="1:134" ht="15.75" customHeight="1">
      <c r="A592" s="17"/>
      <c r="F592" s="17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</row>
    <row r="593" spans="1:134" ht="15.75" customHeight="1">
      <c r="A593" s="17"/>
      <c r="F593" s="17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</row>
    <row r="594" spans="1:134" ht="15.75" customHeight="1">
      <c r="A594" s="17"/>
      <c r="F594" s="17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</row>
    <row r="595" spans="1:134" ht="15.75" customHeight="1">
      <c r="A595" s="17"/>
      <c r="F595" s="17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</row>
    <row r="596" spans="1:134" ht="15.75" customHeight="1">
      <c r="A596" s="17"/>
      <c r="F596" s="17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</row>
    <row r="597" spans="1:134" ht="15.75" customHeight="1">
      <c r="A597" s="17"/>
      <c r="F597" s="17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</row>
    <row r="598" spans="1:134" ht="15.75" customHeight="1">
      <c r="A598" s="17"/>
      <c r="F598" s="17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</row>
    <row r="599" spans="1:134" ht="15.75" customHeight="1">
      <c r="A599" s="17"/>
      <c r="F599" s="17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</row>
    <row r="600" spans="1:134" ht="15.75" customHeight="1">
      <c r="A600" s="17"/>
      <c r="F600" s="17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</row>
    <row r="601" spans="1:134" ht="15.75" customHeight="1">
      <c r="A601" s="17"/>
      <c r="F601" s="17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</row>
    <row r="602" spans="1:134" ht="15.75" customHeight="1">
      <c r="A602" s="17"/>
      <c r="F602" s="17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</row>
    <row r="603" spans="1:134" ht="15.75" customHeight="1">
      <c r="A603" s="17"/>
      <c r="F603" s="17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</row>
    <row r="604" spans="1:134" ht="15.75" customHeight="1">
      <c r="A604" s="17"/>
      <c r="F604" s="17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</row>
    <row r="605" spans="1:134" ht="15.75" customHeight="1">
      <c r="A605" s="17"/>
      <c r="F605" s="17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</row>
    <row r="606" spans="1:134" ht="15.75" customHeight="1">
      <c r="A606" s="17"/>
      <c r="F606" s="17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</row>
    <row r="607" spans="1:134" ht="15.75" customHeight="1">
      <c r="A607" s="17"/>
      <c r="F607" s="17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</row>
    <row r="608" spans="1:134" ht="15.75" customHeight="1">
      <c r="A608" s="17"/>
      <c r="F608" s="17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</row>
    <row r="609" spans="1:134" ht="15.75" customHeight="1">
      <c r="A609" s="17"/>
      <c r="F609" s="17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</row>
    <row r="610" spans="1:134" ht="15.75" customHeight="1">
      <c r="A610" s="17"/>
      <c r="F610" s="17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</row>
    <row r="611" spans="1:134" ht="15.75" customHeight="1">
      <c r="A611" s="17"/>
      <c r="F611" s="17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</row>
    <row r="612" spans="1:134" ht="15.75" customHeight="1">
      <c r="A612" s="17"/>
      <c r="F612" s="17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</row>
    <row r="613" spans="1:134" ht="15.75" customHeight="1">
      <c r="A613" s="17"/>
      <c r="F613" s="17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</row>
    <row r="614" spans="1:134" ht="15.75" customHeight="1">
      <c r="A614" s="17"/>
      <c r="F614" s="17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</row>
    <row r="615" spans="1:134" ht="15.75" customHeight="1">
      <c r="A615" s="17"/>
      <c r="F615" s="17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</row>
    <row r="616" spans="1:134" ht="15.75" customHeight="1">
      <c r="A616" s="17"/>
      <c r="F616" s="17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</row>
    <row r="617" spans="1:134" ht="15.75" customHeight="1">
      <c r="A617" s="17"/>
      <c r="F617" s="17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</row>
    <row r="618" spans="1:134" ht="15.75" customHeight="1">
      <c r="A618" s="17"/>
      <c r="F618" s="17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</row>
    <row r="619" spans="1:134" ht="15.75" customHeight="1">
      <c r="A619" s="17"/>
      <c r="F619" s="17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</row>
    <row r="620" spans="1:134" ht="15.75" customHeight="1">
      <c r="A620" s="17"/>
      <c r="F620" s="17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</row>
    <row r="621" spans="1:134" ht="15.75" customHeight="1">
      <c r="A621" s="17"/>
      <c r="F621" s="17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</row>
    <row r="622" spans="1:134" ht="15.75" customHeight="1">
      <c r="A622" s="17"/>
      <c r="F622" s="17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</row>
    <row r="623" spans="1:134" ht="15.75" customHeight="1">
      <c r="A623" s="17"/>
      <c r="F623" s="17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</row>
    <row r="624" spans="1:134" ht="15.75" customHeight="1">
      <c r="A624" s="17"/>
      <c r="F624" s="17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</row>
    <row r="625" spans="1:134" ht="15.75" customHeight="1">
      <c r="A625" s="17"/>
      <c r="F625" s="17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</row>
    <row r="626" spans="1:134" ht="15.75" customHeight="1">
      <c r="A626" s="17"/>
      <c r="F626" s="17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</row>
    <row r="627" spans="1:134" ht="15.75" customHeight="1">
      <c r="A627" s="17"/>
      <c r="F627" s="17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</row>
    <row r="628" spans="1:134" ht="15.75" customHeight="1">
      <c r="A628" s="17"/>
      <c r="F628" s="17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</row>
    <row r="629" spans="1:134" ht="15.75" customHeight="1">
      <c r="A629" s="17"/>
      <c r="F629" s="17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</row>
    <row r="630" spans="1:134" ht="15.75" customHeight="1">
      <c r="A630" s="17"/>
      <c r="F630" s="17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</row>
    <row r="631" spans="1:134" ht="15.75" customHeight="1">
      <c r="A631" s="17"/>
      <c r="F631" s="17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</row>
    <row r="632" spans="1:134" ht="15.75" customHeight="1">
      <c r="A632" s="17"/>
      <c r="F632" s="17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</row>
    <row r="633" spans="1:134" ht="15.75" customHeight="1">
      <c r="A633" s="17"/>
      <c r="F633" s="17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</row>
    <row r="634" spans="1:134" ht="15.75" customHeight="1">
      <c r="A634" s="17"/>
      <c r="F634" s="17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</row>
    <row r="635" spans="1:134" ht="15.75" customHeight="1">
      <c r="A635" s="17"/>
      <c r="F635" s="17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</row>
    <row r="636" spans="1:134" ht="15.75" customHeight="1">
      <c r="A636" s="17"/>
      <c r="F636" s="17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</row>
    <row r="637" spans="1:134" ht="15.75" customHeight="1">
      <c r="A637" s="17"/>
      <c r="F637" s="17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</row>
    <row r="638" spans="1:134" ht="15.75" customHeight="1">
      <c r="A638" s="17"/>
      <c r="F638" s="17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</row>
    <row r="639" spans="1:134" ht="15.75" customHeight="1">
      <c r="A639" s="17"/>
      <c r="F639" s="17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</row>
    <row r="640" spans="1:134" ht="15.75" customHeight="1">
      <c r="A640" s="17"/>
      <c r="F640" s="17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</row>
    <row r="641" spans="1:134" ht="15.75" customHeight="1">
      <c r="A641" s="17"/>
      <c r="F641" s="17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</row>
    <row r="642" spans="1:134" ht="15.75" customHeight="1">
      <c r="A642" s="17"/>
      <c r="F642" s="17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</row>
    <row r="643" spans="1:134" ht="15.75" customHeight="1">
      <c r="A643" s="17"/>
      <c r="F643" s="17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</row>
    <row r="644" spans="1:134" ht="15.75" customHeight="1">
      <c r="A644" s="17"/>
      <c r="F644" s="17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</row>
    <row r="645" spans="1:134" ht="15.75" customHeight="1">
      <c r="A645" s="17"/>
      <c r="F645" s="17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</row>
    <row r="646" spans="1:134" ht="15.75" customHeight="1">
      <c r="A646" s="17"/>
      <c r="F646" s="17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</row>
    <row r="647" spans="1:134" ht="15.75" customHeight="1">
      <c r="A647" s="17"/>
      <c r="F647" s="17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</row>
    <row r="648" spans="1:134" ht="15.75" customHeight="1">
      <c r="A648" s="17"/>
      <c r="F648" s="17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</row>
    <row r="649" spans="1:134" ht="15.75" customHeight="1">
      <c r="A649" s="17"/>
      <c r="F649" s="17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</row>
    <row r="650" spans="1:134" ht="15.75" customHeight="1">
      <c r="A650" s="17"/>
      <c r="F650" s="17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</row>
    <row r="651" spans="1:134" ht="15.75" customHeight="1">
      <c r="A651" s="17"/>
      <c r="F651" s="17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</row>
    <row r="652" spans="1:134" ht="15.75" customHeight="1">
      <c r="A652" s="17"/>
      <c r="F652" s="17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</row>
    <row r="653" spans="1:134" ht="15.75" customHeight="1">
      <c r="A653" s="17"/>
      <c r="F653" s="17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</row>
    <row r="654" spans="1:134" ht="15.75" customHeight="1">
      <c r="A654" s="17"/>
      <c r="F654" s="17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</row>
    <row r="655" spans="1:134" ht="15.75" customHeight="1">
      <c r="A655" s="17"/>
      <c r="F655" s="17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</row>
    <row r="656" spans="1:134" ht="15.75" customHeight="1">
      <c r="A656" s="17"/>
      <c r="F656" s="17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</row>
    <row r="657" spans="1:134" ht="15.75" customHeight="1">
      <c r="A657" s="17"/>
      <c r="F657" s="17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</row>
    <row r="658" spans="1:134" ht="15.75" customHeight="1">
      <c r="A658" s="17"/>
      <c r="F658" s="17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</row>
    <row r="659" spans="1:134" ht="15.75" customHeight="1">
      <c r="A659" s="17"/>
      <c r="F659" s="17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</row>
    <row r="660" spans="1:134" ht="15.75" customHeight="1">
      <c r="A660" s="17"/>
      <c r="F660" s="17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</row>
    <row r="661" spans="1:134" ht="15.75" customHeight="1">
      <c r="A661" s="17"/>
      <c r="F661" s="17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</row>
    <row r="662" spans="1:134" ht="15.75" customHeight="1">
      <c r="A662" s="17"/>
      <c r="F662" s="17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</row>
    <row r="663" spans="1:134" ht="15.75" customHeight="1">
      <c r="A663" s="17"/>
      <c r="F663" s="17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</row>
    <row r="664" spans="1:134" ht="15.75" customHeight="1">
      <c r="A664" s="17"/>
      <c r="F664" s="17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</row>
    <row r="665" spans="1:134" ht="15.75" customHeight="1">
      <c r="A665" s="17"/>
      <c r="F665" s="17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</row>
    <row r="666" spans="1:134" ht="15.75" customHeight="1">
      <c r="A666" s="17"/>
      <c r="F666" s="17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</row>
    <row r="667" spans="1:134" ht="15.75" customHeight="1">
      <c r="A667" s="17"/>
      <c r="F667" s="17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</row>
    <row r="668" spans="1:134" ht="15.75" customHeight="1">
      <c r="A668" s="17"/>
      <c r="F668" s="17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</row>
    <row r="669" spans="1:134" ht="15.75" customHeight="1">
      <c r="A669" s="17"/>
      <c r="F669" s="17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</row>
    <row r="670" spans="1:134" ht="15.75" customHeight="1">
      <c r="A670" s="17"/>
      <c r="F670" s="17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</row>
    <row r="671" spans="1:134" ht="15.75" customHeight="1">
      <c r="A671" s="17"/>
      <c r="F671" s="17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</row>
    <row r="672" spans="1:134" ht="15.75" customHeight="1">
      <c r="A672" s="17"/>
      <c r="F672" s="17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</row>
    <row r="673" spans="1:134" ht="15.75" customHeight="1">
      <c r="A673" s="17"/>
      <c r="F673" s="17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</row>
    <row r="674" spans="1:134" ht="15.75" customHeight="1">
      <c r="A674" s="17"/>
      <c r="F674" s="17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</row>
    <row r="675" spans="1:134" ht="15.75" customHeight="1">
      <c r="A675" s="17"/>
      <c r="F675" s="17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</row>
    <row r="676" spans="1:134" ht="15.75" customHeight="1">
      <c r="A676" s="17"/>
      <c r="F676" s="17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</row>
    <row r="677" spans="1:134" ht="15.75" customHeight="1">
      <c r="A677" s="17"/>
      <c r="F677" s="17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</row>
    <row r="678" spans="1:134" ht="15.75" customHeight="1">
      <c r="A678" s="17"/>
      <c r="F678" s="17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</row>
    <row r="679" spans="1:134" ht="15.75" customHeight="1">
      <c r="A679" s="17"/>
      <c r="F679" s="17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</row>
    <row r="680" spans="1:134" ht="15.75" customHeight="1">
      <c r="A680" s="17"/>
      <c r="F680" s="17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</row>
    <row r="681" spans="1:134" ht="15.75" customHeight="1">
      <c r="A681" s="17"/>
      <c r="F681" s="17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</row>
    <row r="682" spans="1:134" ht="15.75" customHeight="1">
      <c r="A682" s="17"/>
      <c r="F682" s="17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</row>
    <row r="683" spans="1:134" ht="15.75" customHeight="1">
      <c r="A683" s="17"/>
      <c r="F683" s="17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</row>
    <row r="684" spans="1:134" ht="15.75" customHeight="1">
      <c r="A684" s="17"/>
      <c r="F684" s="17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</row>
    <row r="685" spans="1:134" ht="15.75" customHeight="1">
      <c r="A685" s="17"/>
      <c r="F685" s="17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</row>
    <row r="686" spans="1:134" ht="15.75" customHeight="1">
      <c r="A686" s="17"/>
      <c r="F686" s="17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</row>
    <row r="687" spans="1:134" ht="15.75" customHeight="1">
      <c r="A687" s="17"/>
      <c r="F687" s="17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</row>
    <row r="688" spans="1:134" ht="15.75" customHeight="1">
      <c r="A688" s="17"/>
      <c r="F688" s="17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</row>
    <row r="689" spans="1:134" ht="15.75" customHeight="1">
      <c r="A689" s="17"/>
      <c r="F689" s="17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</row>
    <row r="690" spans="1:134" ht="15.75" customHeight="1">
      <c r="A690" s="17"/>
      <c r="F690" s="17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</row>
    <row r="691" spans="1:134" ht="15.75" customHeight="1">
      <c r="A691" s="17"/>
      <c r="F691" s="17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</row>
    <row r="692" spans="1:134" ht="15.75" customHeight="1">
      <c r="A692" s="17"/>
      <c r="F692" s="17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</row>
    <row r="693" spans="1:134" ht="15.75" customHeight="1">
      <c r="A693" s="17"/>
      <c r="F693" s="17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</row>
    <row r="694" spans="1:134" ht="15.75" customHeight="1">
      <c r="A694" s="17"/>
      <c r="F694" s="17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</row>
    <row r="695" spans="1:134" ht="15.75" customHeight="1">
      <c r="A695" s="17"/>
      <c r="F695" s="17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</row>
    <row r="696" spans="1:134" ht="15.75" customHeight="1">
      <c r="A696" s="17"/>
      <c r="F696" s="17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</row>
    <row r="697" spans="1:134" ht="15.75" customHeight="1">
      <c r="A697" s="17"/>
      <c r="F697" s="17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</row>
    <row r="698" spans="1:134" ht="15.75" customHeight="1">
      <c r="A698" s="17"/>
      <c r="F698" s="17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</row>
    <row r="699" spans="1:134" ht="15.75" customHeight="1">
      <c r="A699" s="17"/>
      <c r="F699" s="17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</row>
    <row r="700" spans="1:134" ht="15.75" customHeight="1">
      <c r="A700" s="17"/>
      <c r="F700" s="17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</row>
    <row r="701" spans="1:134" ht="15.75" customHeight="1">
      <c r="A701" s="17"/>
      <c r="F701" s="17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</row>
    <row r="702" spans="1:134" ht="15.75" customHeight="1">
      <c r="A702" s="17"/>
      <c r="F702" s="17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</row>
    <row r="703" spans="1:134" ht="15.75" customHeight="1">
      <c r="A703" s="17"/>
      <c r="F703" s="17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</row>
    <row r="704" spans="1:134" ht="15.75" customHeight="1">
      <c r="A704" s="17"/>
      <c r="F704" s="17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</row>
    <row r="705" spans="1:134" ht="15.75" customHeight="1">
      <c r="A705" s="17"/>
      <c r="F705" s="17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</row>
    <row r="706" spans="1:134" ht="15.75" customHeight="1">
      <c r="A706" s="17"/>
      <c r="F706" s="17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</row>
    <row r="707" spans="1:134" ht="15.75" customHeight="1">
      <c r="A707" s="17"/>
      <c r="F707" s="17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</row>
    <row r="708" spans="1:134" ht="15.75" customHeight="1">
      <c r="A708" s="17"/>
      <c r="F708" s="17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</row>
    <row r="709" spans="1:134" ht="15.75" customHeight="1">
      <c r="A709" s="17"/>
      <c r="F709" s="17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</row>
    <row r="710" spans="1:134" ht="15.75" customHeight="1">
      <c r="A710" s="17"/>
      <c r="F710" s="17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</row>
    <row r="711" spans="1:134" ht="15.75" customHeight="1">
      <c r="A711" s="17"/>
      <c r="F711" s="17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</row>
    <row r="712" spans="1:134" ht="15.75" customHeight="1">
      <c r="A712" s="17"/>
      <c r="F712" s="17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</row>
    <row r="713" spans="1:134" ht="15.75" customHeight="1">
      <c r="A713" s="17"/>
      <c r="F713" s="17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</row>
    <row r="714" spans="1:134" ht="15.75" customHeight="1">
      <c r="A714" s="17"/>
      <c r="F714" s="17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</row>
    <row r="715" spans="1:134" ht="15.75" customHeight="1">
      <c r="A715" s="17"/>
      <c r="F715" s="17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</row>
    <row r="716" spans="1:134" ht="15.75" customHeight="1">
      <c r="A716" s="17"/>
      <c r="F716" s="17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</row>
    <row r="717" spans="1:134" ht="15.75" customHeight="1">
      <c r="A717" s="17"/>
      <c r="F717" s="17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</row>
    <row r="718" spans="1:134" ht="15.75" customHeight="1">
      <c r="A718" s="17"/>
      <c r="F718" s="17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</row>
    <row r="719" spans="1:134" ht="15.75" customHeight="1">
      <c r="A719" s="17"/>
      <c r="F719" s="17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</row>
    <row r="720" spans="1:134" ht="15.75" customHeight="1">
      <c r="A720" s="17"/>
      <c r="F720" s="17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</row>
    <row r="721" spans="1:134" ht="15.75" customHeight="1">
      <c r="A721" s="17"/>
      <c r="F721" s="17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</row>
    <row r="722" spans="1:134" ht="15.75" customHeight="1">
      <c r="A722" s="17"/>
      <c r="F722" s="17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</row>
    <row r="723" spans="1:134" ht="15.75" customHeight="1">
      <c r="A723" s="17"/>
      <c r="F723" s="17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</row>
    <row r="724" spans="1:134" ht="15.75" customHeight="1">
      <c r="A724" s="17"/>
      <c r="F724" s="17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</row>
    <row r="725" spans="1:134" ht="15.75" customHeight="1">
      <c r="A725" s="17"/>
      <c r="F725" s="17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</row>
    <row r="726" spans="1:134" ht="15.75" customHeight="1">
      <c r="A726" s="17"/>
      <c r="F726" s="17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</row>
    <row r="727" spans="1:134" ht="15.75" customHeight="1">
      <c r="A727" s="17"/>
      <c r="F727" s="17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</row>
    <row r="728" spans="1:134" ht="15.75" customHeight="1">
      <c r="A728" s="17"/>
      <c r="F728" s="17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</row>
    <row r="729" spans="1:134" ht="15.75" customHeight="1">
      <c r="A729" s="17"/>
      <c r="F729" s="17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</row>
    <row r="730" spans="1:134" ht="15.75" customHeight="1">
      <c r="A730" s="17"/>
      <c r="F730" s="17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</row>
    <row r="731" spans="1:134" ht="15.75" customHeight="1">
      <c r="A731" s="17"/>
      <c r="F731" s="17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</row>
    <row r="732" spans="1:134" ht="15.75" customHeight="1">
      <c r="A732" s="17"/>
      <c r="F732" s="17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</row>
    <row r="733" spans="1:134" ht="15.75" customHeight="1">
      <c r="A733" s="17"/>
      <c r="F733" s="17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</row>
    <row r="734" spans="1:134" ht="15.75" customHeight="1">
      <c r="A734" s="17"/>
      <c r="F734" s="17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</row>
    <row r="735" spans="1:134" ht="15.75" customHeight="1">
      <c r="A735" s="17"/>
      <c r="F735" s="17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</row>
    <row r="736" spans="1:134" ht="15.75" customHeight="1">
      <c r="A736" s="17"/>
      <c r="F736" s="17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</row>
    <row r="737" spans="1:134" ht="15.75" customHeight="1">
      <c r="A737" s="17"/>
      <c r="F737" s="17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</row>
    <row r="738" spans="1:134" ht="15.75" customHeight="1">
      <c r="A738" s="17"/>
      <c r="F738" s="17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</row>
    <row r="739" spans="1:134" ht="15.75" customHeight="1">
      <c r="A739" s="17"/>
      <c r="F739" s="17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</row>
    <row r="740" spans="1:134" ht="15.75" customHeight="1">
      <c r="A740" s="17"/>
      <c r="F740" s="17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</row>
    <row r="741" spans="1:134" ht="15.75" customHeight="1">
      <c r="A741" s="17"/>
      <c r="F741" s="17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</row>
    <row r="742" spans="1:134" ht="15.75" customHeight="1">
      <c r="A742" s="17"/>
      <c r="F742" s="17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</row>
    <row r="743" spans="1:134" ht="15.75" customHeight="1">
      <c r="A743" s="17"/>
      <c r="F743" s="17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</row>
    <row r="744" spans="1:134" ht="15.75" customHeight="1">
      <c r="A744" s="17"/>
      <c r="F744" s="17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</row>
    <row r="745" spans="1:134" ht="15.75" customHeight="1">
      <c r="A745" s="17"/>
      <c r="F745" s="17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</row>
    <row r="746" spans="1:134" ht="15.75" customHeight="1">
      <c r="A746" s="17"/>
      <c r="F746" s="17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</row>
    <row r="747" spans="1:134" ht="15.75" customHeight="1">
      <c r="A747" s="17"/>
      <c r="F747" s="17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</row>
    <row r="748" spans="1:134" ht="15.75" customHeight="1">
      <c r="A748" s="17"/>
      <c r="F748" s="17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</row>
    <row r="749" spans="1:134" ht="15.75" customHeight="1">
      <c r="A749" s="17"/>
      <c r="F749" s="17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</row>
    <row r="750" spans="1:134" ht="15.75" customHeight="1">
      <c r="A750" s="17"/>
      <c r="F750" s="17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</row>
    <row r="751" spans="1:134" ht="15.75" customHeight="1">
      <c r="A751" s="17"/>
      <c r="F751" s="17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</row>
    <row r="752" spans="1:134" ht="15.75" customHeight="1">
      <c r="A752" s="17"/>
      <c r="F752" s="17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</row>
    <row r="753" spans="1:134" ht="15.75" customHeight="1">
      <c r="A753" s="17"/>
      <c r="F753" s="17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</row>
    <row r="754" spans="1:134" ht="15.75" customHeight="1">
      <c r="A754" s="17"/>
      <c r="F754" s="17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</row>
    <row r="755" spans="1:134" ht="15.75" customHeight="1">
      <c r="A755" s="17"/>
      <c r="F755" s="17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</row>
    <row r="756" spans="1:134" ht="15.75" customHeight="1">
      <c r="A756" s="17"/>
      <c r="F756" s="17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</row>
    <row r="757" spans="1:134" ht="15.75" customHeight="1">
      <c r="A757" s="17"/>
      <c r="F757" s="17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</row>
    <row r="758" spans="1:134" ht="15.75" customHeight="1">
      <c r="A758" s="17"/>
      <c r="F758" s="17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</row>
    <row r="759" spans="1:134" ht="15.75" customHeight="1">
      <c r="A759" s="17"/>
      <c r="F759" s="17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</row>
    <row r="760" spans="1:134" ht="15.75" customHeight="1">
      <c r="A760" s="17"/>
      <c r="F760" s="17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</row>
    <row r="761" spans="1:134" ht="15.75" customHeight="1">
      <c r="A761" s="17"/>
      <c r="F761" s="17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</row>
    <row r="762" spans="1:134" ht="15.75" customHeight="1">
      <c r="A762" s="17"/>
      <c r="F762" s="17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</row>
    <row r="763" spans="1:134" ht="15.75" customHeight="1">
      <c r="A763" s="17"/>
      <c r="F763" s="17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</row>
    <row r="764" spans="1:134" ht="15.75" customHeight="1">
      <c r="A764" s="17"/>
      <c r="F764" s="17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</row>
    <row r="765" spans="1:134" ht="15.75" customHeight="1">
      <c r="A765" s="17"/>
      <c r="F765" s="17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</row>
    <row r="766" spans="1:134" ht="15.75" customHeight="1">
      <c r="A766" s="17"/>
      <c r="F766" s="17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</row>
    <row r="767" spans="1:134" ht="15.75" customHeight="1">
      <c r="A767" s="17"/>
      <c r="F767" s="17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</row>
    <row r="768" spans="1:134" ht="15.75" customHeight="1">
      <c r="A768" s="17"/>
      <c r="F768" s="17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</row>
    <row r="769" spans="1:134" ht="15.75" customHeight="1">
      <c r="A769" s="17"/>
      <c r="F769" s="17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</row>
    <row r="770" spans="1:134" ht="15.75" customHeight="1">
      <c r="A770" s="17"/>
      <c r="F770" s="17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</row>
    <row r="771" spans="1:134" ht="15.75" customHeight="1">
      <c r="A771" s="17"/>
      <c r="F771" s="17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</row>
    <row r="772" spans="1:134" ht="15.75" customHeight="1">
      <c r="A772" s="17"/>
      <c r="F772" s="17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</row>
    <row r="773" spans="1:134" ht="15.75" customHeight="1">
      <c r="A773" s="17"/>
      <c r="F773" s="17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</row>
    <row r="774" spans="1:134" ht="15.75" customHeight="1">
      <c r="A774" s="17"/>
      <c r="F774" s="17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</row>
    <row r="775" spans="1:134" ht="15.75" customHeight="1">
      <c r="A775" s="17"/>
      <c r="F775" s="17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</row>
    <row r="776" spans="1:134" ht="15.75" customHeight="1">
      <c r="A776" s="17"/>
      <c r="F776" s="17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</row>
    <row r="777" spans="1:134" ht="15.75" customHeight="1">
      <c r="A777" s="17"/>
      <c r="F777" s="17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</row>
    <row r="778" spans="1:134" ht="15.75" customHeight="1">
      <c r="A778" s="17"/>
      <c r="F778" s="17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</row>
    <row r="779" spans="1:134" ht="15.75" customHeight="1">
      <c r="A779" s="17"/>
      <c r="F779" s="17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</row>
    <row r="780" spans="1:134" ht="15.75" customHeight="1">
      <c r="A780" s="17"/>
      <c r="F780" s="17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</row>
    <row r="781" spans="1:134" ht="15.75" customHeight="1">
      <c r="A781" s="17"/>
      <c r="F781" s="17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</row>
    <row r="782" spans="1:134" ht="15.75" customHeight="1">
      <c r="A782" s="17"/>
      <c r="F782" s="17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</row>
    <row r="783" spans="1:134" ht="15.75" customHeight="1">
      <c r="A783" s="17"/>
      <c r="F783" s="17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</row>
    <row r="784" spans="1:134" ht="15.75" customHeight="1">
      <c r="A784" s="17"/>
      <c r="F784" s="17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</row>
    <row r="785" spans="1:134" ht="15.75" customHeight="1">
      <c r="A785" s="17"/>
      <c r="F785" s="17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</row>
    <row r="786" spans="1:134" ht="15.75" customHeight="1">
      <c r="A786" s="17"/>
      <c r="F786" s="17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</row>
    <row r="787" spans="1:134" ht="15.75" customHeight="1">
      <c r="A787" s="17"/>
      <c r="F787" s="17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</row>
    <row r="788" spans="1:134" ht="15.75" customHeight="1">
      <c r="A788" s="17"/>
      <c r="F788" s="17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</row>
    <row r="789" spans="1:134" ht="15.75" customHeight="1">
      <c r="A789" s="17"/>
      <c r="F789" s="17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</row>
    <row r="790" spans="1:134" ht="15.75" customHeight="1">
      <c r="A790" s="17"/>
      <c r="F790" s="17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</row>
    <row r="791" spans="1:134" ht="15.75" customHeight="1">
      <c r="A791" s="17"/>
      <c r="F791" s="17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</row>
    <row r="792" spans="1:134" ht="15.75" customHeight="1">
      <c r="A792" s="17"/>
      <c r="F792" s="17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</row>
    <row r="793" spans="1:134" ht="15.75" customHeight="1">
      <c r="A793" s="17"/>
      <c r="F793" s="17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</row>
    <row r="794" spans="1:134" ht="15.75" customHeight="1">
      <c r="A794" s="17"/>
      <c r="F794" s="17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</row>
    <row r="795" spans="1:134" ht="15.75" customHeight="1">
      <c r="A795" s="17"/>
      <c r="F795" s="17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</row>
    <row r="796" spans="1:134" ht="15.75" customHeight="1">
      <c r="A796" s="17"/>
      <c r="F796" s="17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</row>
    <row r="797" spans="1:134" ht="15.75" customHeight="1">
      <c r="A797" s="17"/>
      <c r="F797" s="17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</row>
    <row r="798" spans="1:134" ht="15.75" customHeight="1">
      <c r="A798" s="17"/>
      <c r="F798" s="17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</row>
    <row r="799" spans="1:134" ht="15.75" customHeight="1">
      <c r="A799" s="17"/>
      <c r="F799" s="17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</row>
    <row r="800" spans="1:134" ht="15.75" customHeight="1">
      <c r="A800" s="17"/>
      <c r="F800" s="17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</row>
    <row r="801" spans="1:134" ht="15.75" customHeight="1">
      <c r="A801" s="17"/>
      <c r="F801" s="17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</row>
    <row r="802" spans="1:134" ht="15.75" customHeight="1">
      <c r="A802" s="17"/>
      <c r="F802" s="17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</row>
    <row r="803" spans="1:134" ht="15.75" customHeight="1">
      <c r="A803" s="17"/>
      <c r="F803" s="17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</row>
    <row r="804" spans="1:134" ht="15.75" customHeight="1">
      <c r="A804" s="17"/>
      <c r="F804" s="17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</row>
    <row r="805" spans="1:134" ht="15.75" customHeight="1">
      <c r="A805" s="17"/>
      <c r="F805" s="17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</row>
    <row r="806" spans="1:134" ht="15.75" customHeight="1">
      <c r="A806" s="17"/>
      <c r="F806" s="17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</row>
    <row r="807" spans="1:134" ht="15.75" customHeight="1">
      <c r="A807" s="17"/>
      <c r="F807" s="17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</row>
    <row r="808" spans="1:134" ht="15.75" customHeight="1">
      <c r="A808" s="17"/>
      <c r="F808" s="17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</row>
    <row r="809" spans="1:134" ht="15.75" customHeight="1">
      <c r="A809" s="17"/>
      <c r="F809" s="17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</row>
    <row r="810" spans="1:134" ht="15.75" customHeight="1">
      <c r="A810" s="17"/>
      <c r="F810" s="17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</row>
    <row r="811" spans="1:134" ht="15.75" customHeight="1">
      <c r="A811" s="17"/>
      <c r="F811" s="17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</row>
    <row r="812" spans="1:134" ht="15.75" customHeight="1">
      <c r="A812" s="17"/>
      <c r="F812" s="17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</row>
    <row r="813" spans="1:134" ht="15.75" customHeight="1">
      <c r="A813" s="17"/>
      <c r="F813" s="17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</row>
    <row r="814" spans="1:134" ht="15.75" customHeight="1">
      <c r="A814" s="17"/>
      <c r="F814" s="17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</row>
    <row r="815" spans="1:134" ht="15.75" customHeight="1">
      <c r="A815" s="17"/>
      <c r="F815" s="17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</row>
    <row r="816" spans="1:134" ht="15.75" customHeight="1">
      <c r="A816" s="17"/>
      <c r="F816" s="17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</row>
    <row r="817" spans="1:134" ht="15.75" customHeight="1">
      <c r="A817" s="17"/>
      <c r="F817" s="17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</row>
    <row r="818" spans="1:134" ht="15.75" customHeight="1">
      <c r="A818" s="17"/>
      <c r="F818" s="17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</row>
    <row r="819" spans="1:134" ht="15.75" customHeight="1">
      <c r="A819" s="17"/>
      <c r="F819" s="17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</row>
    <row r="820" spans="1:134" ht="15.75" customHeight="1">
      <c r="A820" s="17"/>
      <c r="F820" s="17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</row>
    <row r="821" spans="1:134" ht="15.75" customHeight="1">
      <c r="A821" s="17"/>
      <c r="F821" s="17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</row>
    <row r="822" spans="1:134" ht="15.75" customHeight="1">
      <c r="A822" s="17"/>
      <c r="F822" s="17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</row>
    <row r="823" spans="1:134" ht="15.75" customHeight="1">
      <c r="A823" s="17"/>
      <c r="F823" s="17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</row>
    <row r="824" spans="1:134" ht="15.75" customHeight="1">
      <c r="A824" s="17"/>
      <c r="F824" s="17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</row>
    <row r="825" spans="1:134" ht="15.75" customHeight="1">
      <c r="A825" s="17"/>
      <c r="F825" s="17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</row>
    <row r="826" spans="1:134" ht="15.75" customHeight="1">
      <c r="A826" s="17"/>
      <c r="F826" s="17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</row>
    <row r="827" spans="1:134" ht="15.75" customHeight="1">
      <c r="A827" s="17"/>
      <c r="F827" s="17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</row>
    <row r="828" spans="1:134" ht="15.75" customHeight="1">
      <c r="A828" s="17"/>
      <c r="F828" s="17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</row>
    <row r="829" spans="1:134" ht="15.75" customHeight="1">
      <c r="A829" s="17"/>
      <c r="F829" s="17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</row>
    <row r="830" spans="1:134" ht="15.75" customHeight="1">
      <c r="A830" s="17"/>
      <c r="F830" s="17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</row>
    <row r="831" spans="1:134" ht="15.75" customHeight="1">
      <c r="A831" s="17"/>
      <c r="F831" s="17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</row>
    <row r="832" spans="1:134" ht="15.75" customHeight="1">
      <c r="A832" s="17"/>
      <c r="F832" s="17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</row>
    <row r="833" spans="1:134" ht="15.75" customHeight="1">
      <c r="A833" s="17"/>
      <c r="F833" s="17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</row>
    <row r="834" spans="1:134" ht="15.75" customHeight="1">
      <c r="A834" s="17"/>
      <c r="F834" s="17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</row>
    <row r="835" spans="1:134" ht="15.75" customHeight="1">
      <c r="A835" s="17"/>
      <c r="F835" s="17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</row>
    <row r="836" spans="1:134" ht="15.75" customHeight="1">
      <c r="A836" s="17"/>
      <c r="F836" s="17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</row>
    <row r="837" spans="1:134" ht="15.75" customHeight="1">
      <c r="A837" s="17"/>
      <c r="F837" s="17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</row>
    <row r="838" spans="1:134" ht="15.75" customHeight="1">
      <c r="A838" s="17"/>
      <c r="F838" s="17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</row>
    <row r="839" spans="1:134" ht="15.75" customHeight="1">
      <c r="A839" s="17"/>
      <c r="F839" s="17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</row>
    <row r="840" spans="1:134" ht="15.75" customHeight="1">
      <c r="A840" s="17"/>
      <c r="F840" s="17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</row>
    <row r="841" spans="1:134" ht="15.75" customHeight="1">
      <c r="A841" s="17"/>
      <c r="F841" s="17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</row>
    <row r="842" spans="1:134" ht="15.75" customHeight="1">
      <c r="A842" s="17"/>
      <c r="F842" s="17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</row>
    <row r="843" spans="1:134" ht="15.75" customHeight="1">
      <c r="A843" s="17"/>
      <c r="F843" s="17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</row>
    <row r="844" spans="1:134" ht="15.75" customHeight="1">
      <c r="A844" s="17"/>
      <c r="F844" s="17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</row>
    <row r="845" spans="1:134" ht="15.75" customHeight="1">
      <c r="A845" s="17"/>
      <c r="F845" s="17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</row>
    <row r="846" spans="1:134" ht="15.75" customHeight="1">
      <c r="A846" s="17"/>
      <c r="F846" s="17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</row>
    <row r="847" spans="1:134" ht="15.75" customHeight="1">
      <c r="A847" s="17"/>
      <c r="F847" s="17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</row>
    <row r="848" spans="1:134" ht="15.75" customHeight="1">
      <c r="A848" s="17"/>
      <c r="F848" s="17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</row>
    <row r="849" spans="1:134" ht="15.75" customHeight="1">
      <c r="A849" s="17"/>
      <c r="F849" s="17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</row>
    <row r="850" spans="1:134" ht="15.75" customHeight="1">
      <c r="A850" s="17"/>
      <c r="F850" s="17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</row>
    <row r="851" spans="1:134" ht="15.75" customHeight="1">
      <c r="A851" s="17"/>
      <c r="F851" s="17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</row>
    <row r="852" spans="1:134" ht="15.75" customHeight="1">
      <c r="A852" s="17"/>
      <c r="F852" s="17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</row>
    <row r="853" spans="1:134" ht="15.75" customHeight="1">
      <c r="A853" s="17"/>
      <c r="F853" s="17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</row>
    <row r="854" spans="1:134" ht="15.75" customHeight="1">
      <c r="A854" s="17"/>
      <c r="F854" s="17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</row>
    <row r="855" spans="1:134" ht="15.75" customHeight="1">
      <c r="A855" s="17"/>
      <c r="F855" s="17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</row>
    <row r="856" spans="1:134" ht="15.75" customHeight="1">
      <c r="A856" s="17"/>
      <c r="F856" s="17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</row>
    <row r="857" spans="1:134" ht="15.75" customHeight="1">
      <c r="A857" s="17"/>
      <c r="F857" s="17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</row>
    <row r="858" spans="1:134" ht="15.75" customHeight="1">
      <c r="A858" s="17"/>
      <c r="F858" s="17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</row>
    <row r="859" spans="1:134" ht="15.75" customHeight="1">
      <c r="A859" s="17"/>
      <c r="F859" s="17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</row>
    <row r="860" spans="1:134" ht="15.75" customHeight="1">
      <c r="A860" s="17"/>
      <c r="F860" s="17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</row>
    <row r="861" spans="1:134" ht="15.75" customHeight="1">
      <c r="A861" s="17"/>
      <c r="F861" s="17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</row>
    <row r="862" spans="1:134" ht="15.75" customHeight="1">
      <c r="A862" s="17"/>
      <c r="F862" s="17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</row>
    <row r="863" spans="1:134" ht="15.75" customHeight="1">
      <c r="A863" s="17"/>
      <c r="F863" s="17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</row>
    <row r="864" spans="1:134" ht="15.75" customHeight="1">
      <c r="A864" s="17"/>
      <c r="F864" s="17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</row>
    <row r="865" spans="1:134" ht="15.75" customHeight="1">
      <c r="A865" s="17"/>
      <c r="F865" s="17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</row>
    <row r="866" spans="1:134" ht="15.75" customHeight="1">
      <c r="A866" s="17"/>
      <c r="F866" s="17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</row>
    <row r="867" spans="1:134" ht="15.75" customHeight="1">
      <c r="A867" s="17"/>
      <c r="F867" s="17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</row>
    <row r="868" spans="1:134" ht="15.75" customHeight="1">
      <c r="A868" s="17"/>
      <c r="F868" s="17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</row>
    <row r="869" spans="1:134" ht="15.75" customHeight="1">
      <c r="A869" s="17"/>
      <c r="F869" s="17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</row>
    <row r="870" spans="1:134" ht="15.75" customHeight="1">
      <c r="A870" s="17"/>
      <c r="F870" s="17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</row>
    <row r="871" spans="1:134" ht="15.75" customHeight="1">
      <c r="A871" s="17"/>
      <c r="F871" s="17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</row>
    <row r="872" spans="1:134" ht="15.75" customHeight="1">
      <c r="A872" s="17"/>
      <c r="F872" s="17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</row>
    <row r="873" spans="1:134" ht="15.75" customHeight="1">
      <c r="A873" s="17"/>
      <c r="F873" s="17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</row>
    <row r="874" spans="1:134" ht="15.75" customHeight="1">
      <c r="A874" s="17"/>
      <c r="F874" s="17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</row>
    <row r="875" spans="1:134" ht="15.75" customHeight="1">
      <c r="A875" s="17"/>
      <c r="F875" s="17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</row>
    <row r="876" spans="1:134" ht="15.75" customHeight="1">
      <c r="A876" s="17"/>
      <c r="F876" s="17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</row>
    <row r="877" spans="1:134" ht="15.75" customHeight="1">
      <c r="A877" s="17"/>
      <c r="F877" s="17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</row>
    <row r="878" spans="1:134" ht="15.75" customHeight="1">
      <c r="A878" s="17"/>
      <c r="F878" s="17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</row>
    <row r="879" spans="1:134" ht="15.75" customHeight="1">
      <c r="A879" s="17"/>
      <c r="F879" s="17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</row>
    <row r="880" spans="1:134" ht="15.75" customHeight="1">
      <c r="A880" s="17"/>
      <c r="F880" s="17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</row>
    <row r="881" spans="1:134" ht="15.75" customHeight="1">
      <c r="A881" s="17"/>
      <c r="F881" s="17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</row>
    <row r="882" spans="1:134" ht="15.75" customHeight="1">
      <c r="A882" s="17"/>
      <c r="F882" s="17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</row>
    <row r="883" spans="1:134" ht="15.75" customHeight="1">
      <c r="A883" s="17"/>
      <c r="F883" s="17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</row>
    <row r="884" spans="1:134" ht="15.75" customHeight="1">
      <c r="A884" s="17"/>
      <c r="F884" s="17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</row>
    <row r="885" spans="1:134" ht="15.75" customHeight="1">
      <c r="A885" s="17"/>
      <c r="F885" s="17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</row>
    <row r="886" spans="1:134" ht="15.75" customHeight="1">
      <c r="A886" s="17"/>
      <c r="F886" s="17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</row>
    <row r="887" spans="1:134" ht="15.75" customHeight="1">
      <c r="A887" s="17"/>
      <c r="F887" s="17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</row>
    <row r="888" spans="1:134" ht="15.75" customHeight="1">
      <c r="A888" s="17"/>
      <c r="F888" s="17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</row>
    <row r="889" spans="1:134" ht="15.75" customHeight="1">
      <c r="A889" s="17"/>
      <c r="F889" s="17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</row>
    <row r="890" spans="1:134" ht="15.75" customHeight="1">
      <c r="A890" s="17"/>
      <c r="F890" s="17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</row>
    <row r="891" spans="1:134" ht="15.75" customHeight="1">
      <c r="A891" s="17"/>
      <c r="F891" s="17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</row>
    <row r="892" spans="1:134" ht="15.75" customHeight="1">
      <c r="A892" s="17"/>
      <c r="F892" s="17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</row>
    <row r="893" spans="1:134" ht="15.75" customHeight="1">
      <c r="A893" s="17"/>
      <c r="F893" s="17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</row>
    <row r="894" spans="1:134" ht="15.75" customHeight="1">
      <c r="A894" s="17"/>
      <c r="F894" s="17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</row>
    <row r="895" spans="1:134" ht="15.75" customHeight="1">
      <c r="A895" s="17"/>
      <c r="F895" s="17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</row>
    <row r="896" spans="1:134" ht="15.75" customHeight="1">
      <c r="A896" s="17"/>
      <c r="F896" s="17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</row>
    <row r="897" spans="1:134" ht="15.75" customHeight="1">
      <c r="A897" s="17"/>
      <c r="F897" s="17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</row>
    <row r="898" spans="1:134" ht="15.75" customHeight="1">
      <c r="A898" s="17"/>
      <c r="F898" s="17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</row>
    <row r="899" spans="1:134" ht="15.75" customHeight="1">
      <c r="A899" s="17"/>
      <c r="F899" s="17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</row>
    <row r="900" spans="1:134" ht="15.75" customHeight="1">
      <c r="A900" s="17"/>
      <c r="F900" s="17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</row>
    <row r="901" spans="1:134" ht="15.75" customHeight="1">
      <c r="A901" s="17"/>
      <c r="F901" s="17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</row>
    <row r="902" spans="1:134" ht="15.75" customHeight="1">
      <c r="A902" s="17"/>
      <c r="F902" s="17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</row>
    <row r="903" spans="1:134" ht="15.75" customHeight="1">
      <c r="A903" s="17"/>
      <c r="F903" s="17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</row>
    <row r="904" spans="1:134" ht="15.75" customHeight="1">
      <c r="A904" s="17"/>
      <c r="F904" s="17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</row>
    <row r="905" spans="1:134" ht="15.75" customHeight="1">
      <c r="A905" s="17"/>
      <c r="F905" s="17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</row>
    <row r="906" spans="1:134" ht="15.75" customHeight="1">
      <c r="A906" s="17"/>
      <c r="F906" s="17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</row>
    <row r="907" spans="1:134" ht="15.75" customHeight="1">
      <c r="A907" s="17"/>
      <c r="F907" s="17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</row>
    <row r="908" spans="1:134" ht="15.75" customHeight="1">
      <c r="A908" s="17"/>
      <c r="F908" s="17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</row>
    <row r="909" spans="1:134" ht="15.75" customHeight="1">
      <c r="A909" s="17"/>
      <c r="F909" s="17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</row>
    <row r="910" spans="1:134" ht="15.75" customHeight="1">
      <c r="A910" s="17"/>
      <c r="F910" s="17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</row>
    <row r="911" spans="1:134" ht="15.75" customHeight="1">
      <c r="A911" s="17"/>
      <c r="F911" s="17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</row>
    <row r="912" spans="1:134" ht="15.75" customHeight="1">
      <c r="A912" s="17"/>
      <c r="F912" s="17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</row>
    <row r="913" spans="1:134" ht="15.75" customHeight="1">
      <c r="A913" s="17"/>
      <c r="F913" s="17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</row>
    <row r="914" spans="1:134" ht="15.75" customHeight="1">
      <c r="A914" s="17"/>
      <c r="F914" s="17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</row>
    <row r="915" spans="1:134" ht="15.75" customHeight="1">
      <c r="A915" s="17"/>
      <c r="F915" s="17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</row>
    <row r="916" spans="1:134" ht="15.75" customHeight="1">
      <c r="A916" s="17"/>
      <c r="F916" s="17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</row>
    <row r="917" spans="1:134" ht="15.75" customHeight="1">
      <c r="A917" s="17"/>
      <c r="F917" s="17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</row>
    <row r="918" spans="1:134" ht="15.75" customHeight="1">
      <c r="A918" s="17"/>
      <c r="F918" s="17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</row>
    <row r="919" spans="1:134" ht="15.75" customHeight="1">
      <c r="A919" s="17"/>
      <c r="F919" s="17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</row>
    <row r="920" spans="1:134" ht="15.75" customHeight="1">
      <c r="A920" s="17"/>
      <c r="F920" s="17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</row>
    <row r="921" spans="1:134" ht="15.75" customHeight="1">
      <c r="A921" s="17"/>
      <c r="F921" s="17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</row>
    <row r="922" spans="1:134" ht="15.75" customHeight="1">
      <c r="A922" s="17"/>
      <c r="F922" s="17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</row>
    <row r="923" spans="1:134" ht="15.75" customHeight="1">
      <c r="A923" s="17"/>
      <c r="F923" s="17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</row>
    <row r="924" spans="1:134" ht="15.75" customHeight="1">
      <c r="A924" s="17"/>
      <c r="F924" s="17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</row>
    <row r="925" spans="1:134" ht="15.75" customHeight="1">
      <c r="A925" s="17"/>
      <c r="F925" s="17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</row>
    <row r="926" spans="1:134" ht="15.75" customHeight="1">
      <c r="A926" s="17"/>
      <c r="F926" s="17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</row>
    <row r="927" spans="1:134" ht="15.75" customHeight="1">
      <c r="A927" s="17"/>
      <c r="F927" s="17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</row>
    <row r="928" spans="1:134" ht="15.75" customHeight="1">
      <c r="A928" s="17"/>
      <c r="F928" s="17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</row>
    <row r="929" spans="1:134" ht="15.75" customHeight="1">
      <c r="A929" s="17"/>
      <c r="F929" s="17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</row>
    <row r="930" spans="1:134" ht="15.75" customHeight="1">
      <c r="A930" s="17"/>
      <c r="F930" s="17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</row>
    <row r="931" spans="1:134" ht="15.75" customHeight="1">
      <c r="A931" s="17"/>
      <c r="F931" s="17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</row>
    <row r="932" spans="1:134" ht="15.75" customHeight="1">
      <c r="A932" s="17"/>
      <c r="F932" s="17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</row>
    <row r="933" spans="1:134" ht="15.75" customHeight="1">
      <c r="A933" s="17"/>
      <c r="F933" s="17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</row>
    <row r="934" spans="1:134" ht="15.75" customHeight="1">
      <c r="A934" s="17"/>
      <c r="F934" s="17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</row>
    <row r="935" spans="1:134" ht="15.75" customHeight="1">
      <c r="A935" s="17"/>
      <c r="F935" s="17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</row>
    <row r="936" spans="1:134" ht="15.75" customHeight="1">
      <c r="A936" s="17"/>
      <c r="F936" s="17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</row>
    <row r="937" spans="1:134" ht="15.75" customHeight="1">
      <c r="A937" s="17"/>
      <c r="F937" s="17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</row>
    <row r="938" spans="1:134" ht="15.75" customHeight="1">
      <c r="A938" s="17"/>
      <c r="F938" s="17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</row>
    <row r="939" spans="1:134" ht="15.75" customHeight="1">
      <c r="A939" s="17"/>
      <c r="F939" s="17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</row>
    <row r="940" spans="1:134" ht="15.75" customHeight="1">
      <c r="A940" s="17"/>
      <c r="F940" s="17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</row>
    <row r="941" spans="1:134" ht="15.75" customHeight="1">
      <c r="A941" s="17"/>
      <c r="F941" s="17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</row>
    <row r="942" spans="1:134" ht="15.75" customHeight="1">
      <c r="A942" s="17"/>
      <c r="F942" s="17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</row>
    <row r="943" spans="1:134" ht="15.75" customHeight="1">
      <c r="A943" s="17"/>
      <c r="F943" s="17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</row>
    <row r="944" spans="1:134" ht="15.75" customHeight="1">
      <c r="A944" s="17"/>
      <c r="F944" s="17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</row>
    <row r="945" spans="1:134" ht="15.75" customHeight="1">
      <c r="A945" s="17"/>
      <c r="F945" s="17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</row>
    <row r="946" spans="1:134" ht="15.75" customHeight="1">
      <c r="A946" s="17"/>
      <c r="F946" s="17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</row>
    <row r="947" spans="1:134" ht="15.75" customHeight="1">
      <c r="A947" s="17"/>
      <c r="F947" s="17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</row>
    <row r="948" spans="1:134" ht="15.75" customHeight="1">
      <c r="A948" s="17"/>
      <c r="F948" s="17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</row>
    <row r="949" spans="1:134" ht="15.75" customHeight="1">
      <c r="A949" s="17"/>
      <c r="F949" s="17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</row>
    <row r="950" spans="1:134" ht="15.75" customHeight="1">
      <c r="A950" s="17"/>
      <c r="F950" s="17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</row>
    <row r="951" spans="1:134" ht="15.75" customHeight="1">
      <c r="A951" s="17"/>
      <c r="F951" s="17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</row>
    <row r="952" spans="1:134" ht="15.75" customHeight="1">
      <c r="A952" s="17"/>
      <c r="F952" s="17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</row>
    <row r="953" spans="1:134" ht="15.75" customHeight="1">
      <c r="A953" s="17"/>
      <c r="F953" s="17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</row>
    <row r="954" spans="1:134" ht="15.75" customHeight="1">
      <c r="A954" s="17"/>
      <c r="F954" s="17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</row>
    <row r="955" spans="1:134" ht="15.75" customHeight="1">
      <c r="A955" s="17"/>
      <c r="F955" s="17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</row>
    <row r="956" spans="1:134" ht="15.75" customHeight="1">
      <c r="A956" s="17"/>
      <c r="F956" s="17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</row>
    <row r="957" spans="1:134" ht="15.75" customHeight="1">
      <c r="A957" s="17"/>
      <c r="F957" s="17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</row>
    <row r="958" spans="1:134" ht="15.75" customHeight="1">
      <c r="A958" s="17"/>
      <c r="F958" s="17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</row>
    <row r="959" spans="1:134" ht="15.75" customHeight="1">
      <c r="A959" s="17"/>
      <c r="F959" s="17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</row>
    <row r="960" spans="1:134" ht="15.75" customHeight="1">
      <c r="A960" s="17"/>
      <c r="F960" s="17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</row>
    <row r="961" spans="1:134" ht="15.75" customHeight="1">
      <c r="A961" s="17"/>
      <c r="F961" s="17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</row>
    <row r="962" spans="1:134" ht="15.75" customHeight="1">
      <c r="A962" s="17"/>
      <c r="F962" s="17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</row>
    <row r="963" spans="1:134" ht="15.75" customHeight="1">
      <c r="A963" s="17"/>
      <c r="F963" s="17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</row>
    <row r="964" spans="1:134" ht="15.75" customHeight="1">
      <c r="A964" s="17"/>
      <c r="F964" s="17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</row>
    <row r="965" spans="1:134" ht="15.75" customHeight="1">
      <c r="A965" s="17"/>
      <c r="F965" s="17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</row>
    <row r="966" spans="1:134" ht="15.75" customHeight="1">
      <c r="A966" s="17"/>
      <c r="F966" s="17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</row>
    <row r="967" spans="1:134" ht="15.75" customHeight="1">
      <c r="A967" s="17"/>
      <c r="F967" s="17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</row>
    <row r="968" spans="1:134" ht="15.75" customHeight="1">
      <c r="A968" s="17"/>
      <c r="F968" s="17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</row>
    <row r="969" spans="1:134" ht="15.75" customHeight="1">
      <c r="A969" s="17"/>
      <c r="F969" s="17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</row>
    <row r="970" spans="1:134" ht="15.75" customHeight="1">
      <c r="A970" s="17"/>
      <c r="F970" s="17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</row>
    <row r="971" spans="1:134" ht="15.75" customHeight="1">
      <c r="A971" s="17"/>
      <c r="F971" s="17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</row>
    <row r="972" spans="1:134" ht="15.75" customHeight="1">
      <c r="A972" s="17"/>
      <c r="F972" s="17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</row>
    <row r="973" spans="1:134" ht="15.75" customHeight="1">
      <c r="A973" s="17"/>
      <c r="F973" s="17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</row>
    <row r="974" spans="1:134" ht="15.75" customHeight="1">
      <c r="A974" s="17"/>
      <c r="F974" s="17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</row>
    <row r="975" spans="1:134" ht="15.75" customHeight="1">
      <c r="A975" s="17"/>
      <c r="F975" s="17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</row>
    <row r="976" spans="1:134" ht="15.75" customHeight="1">
      <c r="A976" s="17"/>
      <c r="F976" s="17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</row>
    <row r="977" spans="1:134" ht="15.75" customHeight="1">
      <c r="A977" s="17"/>
      <c r="F977" s="17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</row>
    <row r="978" spans="1:134" ht="15.75" customHeight="1">
      <c r="A978" s="17"/>
      <c r="F978" s="17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</row>
    <row r="979" spans="1:134" ht="15.75" customHeight="1">
      <c r="A979" s="17"/>
      <c r="F979" s="17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</row>
    <row r="980" spans="1:134" ht="15.75" customHeight="1">
      <c r="A980" s="17"/>
      <c r="F980" s="17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</row>
    <row r="981" spans="1:134" ht="15.75" customHeight="1">
      <c r="A981" s="17"/>
      <c r="F981" s="17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</row>
    <row r="982" spans="1:134" ht="15.75" customHeight="1">
      <c r="A982" s="17"/>
      <c r="F982" s="17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</row>
    <row r="983" spans="1:134" ht="14.4"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</row>
    <row r="984" spans="1:134" ht="14.4"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</row>
    <row r="985" spans="1:134" ht="14.4"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</row>
    <row r="986" spans="1:134" ht="14.4"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</row>
    <row r="987" spans="1:134" ht="14.4"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</row>
    <row r="988" spans="1:134" ht="14.4"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</row>
  </sheetData>
  <mergeCells count="16">
    <mergeCell ref="H34:H35"/>
    <mergeCell ref="A3:C3"/>
    <mergeCell ref="E1:J1"/>
    <mergeCell ref="B9:D9"/>
    <mergeCell ref="E9:E10"/>
    <mergeCell ref="H12:H13"/>
    <mergeCell ref="H14:H15"/>
    <mergeCell ref="H16:H17"/>
    <mergeCell ref="H32:H33"/>
    <mergeCell ref="H18:H19"/>
    <mergeCell ref="H20:H21"/>
    <mergeCell ref="H22:H23"/>
    <mergeCell ref="H24:H25"/>
    <mergeCell ref="H26:H27"/>
    <mergeCell ref="H28:H29"/>
    <mergeCell ref="H30:H31"/>
  </mergeCells>
  <phoneticPr fontId="45" type="noConversion"/>
  <pageMargins left="0.25" right="0.25" top="0.75" bottom="0.75" header="0" footer="0"/>
  <pageSetup paperSize="9" orientation="landscape"/>
  <headerFooter>
    <oddFooter>&amp;RFQ-1/ PSBM/0063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O243"/>
  <sheetViews>
    <sheetView workbookViewId="0">
      <selection activeCell="A9" sqref="A9:G9"/>
    </sheetView>
  </sheetViews>
  <sheetFormatPr defaultColWidth="14.44140625" defaultRowHeight="15" customHeight="1"/>
  <cols>
    <col min="1" max="1" width="8.6640625" customWidth="1"/>
    <col min="2" max="2" width="56.21875" customWidth="1"/>
    <col min="3" max="3" width="20.109375" customWidth="1"/>
    <col min="4" max="4" width="11.5546875" customWidth="1"/>
    <col min="5" max="5" width="19.33203125" customWidth="1"/>
    <col min="6" max="6" width="21.109375" customWidth="1"/>
    <col min="7" max="7" width="20.77734375" customWidth="1"/>
    <col min="8" max="127" width="17.33203125" customWidth="1"/>
  </cols>
  <sheetData>
    <row r="1" spans="1:127" ht="23.4">
      <c r="A1" s="539" t="s">
        <v>530</v>
      </c>
      <c r="B1" s="540"/>
      <c r="C1" s="540"/>
      <c r="D1" s="540"/>
      <c r="E1" s="540"/>
      <c r="F1" s="541"/>
    </row>
    <row r="2" spans="1:127" ht="18.75" hidden="1" customHeight="1">
      <c r="A2" s="52" t="s">
        <v>0</v>
      </c>
      <c r="B2" s="53"/>
      <c r="C2" s="542"/>
      <c r="D2" s="543"/>
      <c r="E2" s="543"/>
      <c r="F2" s="544"/>
      <c r="G2" s="1"/>
    </row>
    <row r="3" spans="1:127" ht="18.75" hidden="1" customHeight="1">
      <c r="A3" s="545" t="s">
        <v>316</v>
      </c>
      <c r="B3" s="523"/>
      <c r="C3" s="546" t="s">
        <v>317</v>
      </c>
      <c r="D3" s="522"/>
      <c r="E3" s="522"/>
      <c r="F3" s="547"/>
      <c r="G3" s="1"/>
    </row>
    <row r="4" spans="1:127" ht="19.5" hidden="1" customHeight="1">
      <c r="A4" s="548" t="s">
        <v>318</v>
      </c>
      <c r="B4" s="549"/>
      <c r="C4" s="550">
        <v>42298</v>
      </c>
      <c r="D4" s="551"/>
      <c r="E4" s="551"/>
      <c r="F4" s="552"/>
      <c r="G4" s="1"/>
    </row>
    <row r="5" spans="1:127" ht="15" hidden="1" customHeight="1">
      <c r="A5" s="54"/>
      <c r="B5" s="54"/>
      <c r="C5" s="54"/>
      <c r="D5" s="55"/>
      <c r="E5" s="54"/>
      <c r="F5" s="54"/>
      <c r="G5" s="54"/>
      <c r="H5" s="56" t="str">
        <f>'Proyeksi Cashflow - Penerimaan'!I10</f>
        <v>Bulan ke 1</v>
      </c>
      <c r="I5" s="56" t="str">
        <f>'Proyeksi Cashflow - Penerimaan'!J10</f>
        <v>Bulan ke 2</v>
      </c>
      <c r="J5" s="56" t="str">
        <f>'Proyeksi Cashflow - Penerimaan'!K10</f>
        <v>Bulan ke 3</v>
      </c>
      <c r="K5" s="56" t="str">
        <f>'Proyeksi Cashflow - Penerimaan'!L10</f>
        <v>Bulan ke 4</v>
      </c>
      <c r="L5" s="56" t="str">
        <f>'Proyeksi Cashflow - Penerimaan'!M10</f>
        <v>Bulan ke 5</v>
      </c>
      <c r="M5" s="56" t="str">
        <f>'Proyeksi Cashflow - Penerimaan'!N10</f>
        <v>Bulan ke 6</v>
      </c>
      <c r="N5" s="56" t="str">
        <f>'Proyeksi Cashflow - Penerimaan'!O10</f>
        <v>Bulan ke 7</v>
      </c>
      <c r="O5" s="56" t="str">
        <f>'Proyeksi Cashflow - Penerimaan'!P10</f>
        <v>Bulan ke 8</v>
      </c>
      <c r="P5" s="56" t="str">
        <f>'Proyeksi Cashflow - Penerimaan'!Q10</f>
        <v>Bulan ke 9</v>
      </c>
      <c r="Q5" s="56" t="str">
        <f>'Proyeksi Cashflow - Penerimaan'!R10</f>
        <v>Bulan ke 10</v>
      </c>
      <c r="R5" s="56" t="str">
        <f>'Proyeksi Cashflow - Penerimaan'!S10</f>
        <v>Bulan ke 11</v>
      </c>
      <c r="S5" s="56" t="str">
        <f>'Proyeksi Cashflow - Penerimaan'!T10</f>
        <v>Bulan ke 12</v>
      </c>
      <c r="T5" s="56" t="str">
        <f>'Proyeksi Cashflow - Penerimaan'!U10</f>
        <v>Bulan ke 13</v>
      </c>
      <c r="U5" s="56" t="str">
        <f>'Proyeksi Cashflow - Penerimaan'!V10</f>
        <v>Bulan ke 14</v>
      </c>
      <c r="V5" s="56" t="str">
        <f>'Proyeksi Cashflow - Penerimaan'!W10</f>
        <v>Bulan ke 15</v>
      </c>
      <c r="W5" s="56" t="str">
        <f>'Proyeksi Cashflow - Penerimaan'!X10</f>
        <v>Bulan ke 16</v>
      </c>
      <c r="X5" s="56" t="str">
        <f>'Proyeksi Cashflow - Penerimaan'!Y10</f>
        <v>Bulan ke 17</v>
      </c>
      <c r="Y5" s="56" t="str">
        <f>'Proyeksi Cashflow - Penerimaan'!Z10</f>
        <v>Bulan ke 18</v>
      </c>
      <c r="Z5" s="56" t="str">
        <f>'Proyeksi Cashflow - Penerimaan'!AA10</f>
        <v>Bulan ke 19</v>
      </c>
      <c r="AA5" s="56" t="str">
        <f>'Proyeksi Cashflow - Penerimaan'!AB10</f>
        <v>Bulan ke 20</v>
      </c>
      <c r="AB5" s="56" t="str">
        <f>'Proyeksi Cashflow - Penerimaan'!AC10</f>
        <v>Bulan ke 21</v>
      </c>
      <c r="AC5" s="56" t="str">
        <f>'Proyeksi Cashflow - Penerimaan'!AD10</f>
        <v>Bulan ke 22</v>
      </c>
      <c r="AD5" s="56" t="str">
        <f>'Proyeksi Cashflow - Penerimaan'!AE10</f>
        <v>Bulan ke 23</v>
      </c>
      <c r="AE5" s="56" t="str">
        <f>'Proyeksi Cashflow - Penerimaan'!AF10</f>
        <v>Bulan ke 24</v>
      </c>
      <c r="AF5" s="56" t="str">
        <f>'Proyeksi Cashflow - Penerimaan'!AG10</f>
        <v>Bulan ke 25</v>
      </c>
      <c r="AG5" s="56" t="str">
        <f>'Proyeksi Cashflow - Penerimaan'!AH10</f>
        <v>Bulan ke 26</v>
      </c>
      <c r="AH5" s="56" t="str">
        <f>'Proyeksi Cashflow - Penerimaan'!AI10</f>
        <v>Bulan ke 27</v>
      </c>
      <c r="AI5" s="56" t="str">
        <f>'Proyeksi Cashflow - Penerimaan'!AJ10</f>
        <v>Bulan ke 28</v>
      </c>
      <c r="AJ5" s="56" t="str">
        <f>'Proyeksi Cashflow - Penerimaan'!AK10</f>
        <v>Bulan ke 29</v>
      </c>
      <c r="AK5" s="56" t="str">
        <f>'Proyeksi Cashflow - Penerimaan'!AL10</f>
        <v>Bulan ke 30</v>
      </c>
      <c r="AL5" s="56" t="str">
        <f>'Proyeksi Cashflow - Penerimaan'!AM10</f>
        <v>Bulan ke 31</v>
      </c>
      <c r="AM5" s="56" t="str">
        <f>'Proyeksi Cashflow - Penerimaan'!AN10</f>
        <v>Bulan ke 32</v>
      </c>
      <c r="AN5" s="56" t="str">
        <f>'Proyeksi Cashflow - Penerimaan'!AO10</f>
        <v>Bulan ke 33</v>
      </c>
      <c r="AO5" s="56" t="str">
        <f>'Proyeksi Cashflow - Penerimaan'!AP10</f>
        <v>Bulan ke 34</v>
      </c>
      <c r="AP5" s="56" t="str">
        <f>'Proyeksi Cashflow - Penerimaan'!AQ10</f>
        <v>Bulan ke 35</v>
      </c>
      <c r="AQ5" s="56" t="str">
        <f>'Proyeksi Cashflow - Penerimaan'!AR10</f>
        <v>Bulan ke 36</v>
      </c>
      <c r="AR5" s="56" t="str">
        <f>'Proyeksi Cashflow - Penerimaan'!AS10</f>
        <v>Bulan ke 37</v>
      </c>
      <c r="AS5" s="56" t="str">
        <f>'Proyeksi Cashflow - Penerimaan'!AT10</f>
        <v>Bulan ke 38</v>
      </c>
      <c r="AT5" s="56" t="str">
        <f>'Proyeksi Cashflow - Penerimaan'!AU10</f>
        <v>Bulan ke 39</v>
      </c>
      <c r="AU5" s="56" t="str">
        <f>'Proyeksi Cashflow - Penerimaan'!AV10</f>
        <v>Bulan ke 40</v>
      </c>
      <c r="AV5" s="56" t="str">
        <f>'Proyeksi Cashflow - Penerimaan'!AW10</f>
        <v>Bulan ke 41</v>
      </c>
      <c r="AW5" s="56" t="str">
        <f>'Proyeksi Cashflow - Penerimaan'!AX10</f>
        <v>Bulan ke 42</v>
      </c>
      <c r="AX5" s="56" t="str">
        <f>'Proyeksi Cashflow - Penerimaan'!AY10</f>
        <v>Bulan ke 43</v>
      </c>
      <c r="AY5" s="56" t="str">
        <f>'Proyeksi Cashflow - Penerimaan'!AZ10</f>
        <v>Bulan ke 44</v>
      </c>
      <c r="AZ5" s="56" t="str">
        <f>'Proyeksi Cashflow - Penerimaan'!BA10</f>
        <v>Bulan ke 45</v>
      </c>
      <c r="BA5" s="56" t="str">
        <f>'Proyeksi Cashflow - Penerimaan'!BB10</f>
        <v>Bulan ke 46</v>
      </c>
      <c r="BB5" s="56" t="str">
        <f>'Proyeksi Cashflow - Penerimaan'!BC10</f>
        <v>Bulan ke 47</v>
      </c>
      <c r="BC5" s="56" t="str">
        <f>'Proyeksi Cashflow - Penerimaan'!BD10</f>
        <v>Bulan ke 48</v>
      </c>
    </row>
    <row r="6" spans="1:127" ht="18">
      <c r="A6" s="57"/>
      <c r="B6" s="57"/>
      <c r="C6" s="58"/>
      <c r="D6" s="59"/>
      <c r="E6" s="58"/>
      <c r="F6" s="59"/>
      <c r="G6" s="59"/>
      <c r="H6" s="226"/>
      <c r="I6" s="22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</row>
    <row r="7" spans="1:127" ht="18" customHeight="1">
      <c r="A7" s="530" t="s">
        <v>723</v>
      </c>
      <c r="B7" s="530"/>
      <c r="C7" s="469"/>
      <c r="D7" s="470"/>
      <c r="E7" s="469"/>
      <c r="F7" s="469"/>
      <c r="G7" s="226"/>
      <c r="H7" s="22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</row>
    <row r="8" spans="1:127" ht="17.399999999999999" customHeight="1">
      <c r="A8" s="528" t="s">
        <v>724</v>
      </c>
      <c r="B8" s="528"/>
      <c r="C8" s="528"/>
      <c r="D8" s="528"/>
      <c r="E8" s="528"/>
      <c r="F8" s="469"/>
      <c r="G8" s="226"/>
      <c r="H8" s="22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</row>
    <row r="9" spans="1:127" ht="18" customHeight="1">
      <c r="A9" s="528" t="s">
        <v>725</v>
      </c>
      <c r="B9" s="528"/>
      <c r="C9" s="528"/>
      <c r="D9" s="528"/>
      <c r="E9" s="528"/>
      <c r="F9" s="528"/>
      <c r="G9" s="528"/>
      <c r="H9" s="22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</row>
    <row r="10" spans="1:127" ht="18" customHeight="1">
      <c r="A10" s="528" t="s">
        <v>729</v>
      </c>
      <c r="B10" s="528"/>
      <c r="C10" s="528"/>
      <c r="D10" s="528"/>
      <c r="E10" s="528"/>
      <c r="F10" s="528"/>
      <c r="G10" s="528"/>
      <c r="H10" s="2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</row>
    <row r="11" spans="1:127" ht="18.600000000000001" customHeight="1">
      <c r="A11" s="57"/>
      <c r="B11" s="407"/>
      <c r="C11" s="407"/>
      <c r="D11" s="407"/>
      <c r="E11" s="407"/>
      <c r="F11" s="407"/>
      <c r="G11" s="59"/>
      <c r="H11" s="226"/>
      <c r="I11" s="22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</row>
    <row r="12" spans="1:127" s="412" customFormat="1" ht="21">
      <c r="A12" s="408" t="s">
        <v>17</v>
      </c>
      <c r="B12" s="409" t="s">
        <v>726</v>
      </c>
      <c r="C12" s="410"/>
      <c r="D12" s="410"/>
      <c r="E12" s="410"/>
      <c r="F12" s="410"/>
      <c r="G12" s="443" t="s">
        <v>18</v>
      </c>
      <c r="H12" s="529" t="s">
        <v>727</v>
      </c>
      <c r="I12" s="529"/>
      <c r="J12" s="411"/>
      <c r="K12" s="411"/>
      <c r="L12" s="411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  <c r="AG12" s="411"/>
      <c r="AH12" s="411"/>
      <c r="AI12" s="411"/>
      <c r="AJ12" s="41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  <c r="CU12" s="411"/>
      <c r="CV12" s="411"/>
      <c r="CW12" s="411"/>
      <c r="CX12" s="411"/>
      <c r="CY12" s="411"/>
      <c r="CZ12" s="411"/>
      <c r="DA12" s="411"/>
      <c r="DB12" s="411"/>
      <c r="DC12" s="411"/>
      <c r="DD12" s="411"/>
      <c r="DE12" s="411"/>
      <c r="DF12" s="411"/>
      <c r="DG12" s="411"/>
      <c r="DH12" s="411"/>
      <c r="DI12" s="411"/>
      <c r="DJ12" s="411"/>
      <c r="DK12" s="411"/>
      <c r="DL12" s="411"/>
      <c r="DM12" s="411"/>
      <c r="DN12" s="411"/>
      <c r="DO12" s="411"/>
      <c r="DP12" s="411"/>
      <c r="DQ12" s="411"/>
      <c r="DR12" s="411"/>
      <c r="DS12" s="411"/>
      <c r="DT12" s="411"/>
      <c r="DU12" s="411"/>
      <c r="DV12" s="411"/>
      <c r="DW12" s="411"/>
    </row>
    <row r="13" spans="1:127" s="412" customFormat="1" ht="12" customHeight="1">
      <c r="A13" s="408"/>
      <c r="B13" s="409"/>
      <c r="C13" s="410"/>
      <c r="D13" s="410"/>
      <c r="E13" s="410"/>
      <c r="F13" s="410"/>
      <c r="G13" s="443"/>
      <c r="H13" s="442"/>
      <c r="I13" s="442"/>
      <c r="J13" s="411"/>
      <c r="K13" s="411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411"/>
      <c r="X13" s="411"/>
      <c r="Y13" s="411"/>
      <c r="Z13" s="411"/>
      <c r="AA13" s="411"/>
      <c r="AB13" s="411"/>
      <c r="AC13" s="411"/>
      <c r="AD13" s="411"/>
      <c r="AE13" s="411"/>
      <c r="AF13" s="411"/>
      <c r="AG13" s="411"/>
      <c r="AH13" s="411"/>
      <c r="AI13" s="411"/>
      <c r="AJ13" s="411"/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  <c r="CU13" s="411"/>
      <c r="CV13" s="411"/>
      <c r="CW13" s="411"/>
      <c r="CX13" s="411"/>
      <c r="CY13" s="411"/>
      <c r="CZ13" s="411"/>
      <c r="DA13" s="411"/>
      <c r="DB13" s="411"/>
      <c r="DC13" s="411"/>
      <c r="DD13" s="411"/>
      <c r="DE13" s="411"/>
      <c r="DF13" s="411"/>
      <c r="DG13" s="411"/>
      <c r="DH13" s="411"/>
      <c r="DI13" s="411"/>
      <c r="DJ13" s="411"/>
      <c r="DK13" s="411"/>
      <c r="DL13" s="411"/>
      <c r="DM13" s="411"/>
      <c r="DN13" s="411"/>
      <c r="DO13" s="411"/>
      <c r="DP13" s="411"/>
      <c r="DQ13" s="411"/>
      <c r="DR13" s="411"/>
      <c r="DS13" s="411"/>
      <c r="DT13" s="411"/>
      <c r="DU13" s="411"/>
      <c r="DV13" s="411"/>
      <c r="DW13" s="411"/>
    </row>
    <row r="14" spans="1:127" ht="18">
      <c r="A14" s="57" t="s">
        <v>319</v>
      </c>
      <c r="B14" s="57" t="s">
        <v>23</v>
      </c>
      <c r="C14" s="60" t="s">
        <v>320</v>
      </c>
      <c r="D14" s="61">
        <v>60</v>
      </c>
      <c r="E14" s="60" t="s">
        <v>321</v>
      </c>
      <c r="F14" s="61">
        <f>'Quick Count'!D17</f>
        <v>1227</v>
      </c>
      <c r="G14" s="59">
        <f>F14</f>
        <v>1227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229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</row>
    <row r="15" spans="1:127" ht="28.5" customHeight="1">
      <c r="A15" s="62" t="s">
        <v>31</v>
      </c>
      <c r="B15" s="62" t="s">
        <v>322</v>
      </c>
      <c r="C15" s="62" t="s">
        <v>323</v>
      </c>
      <c r="D15" s="62" t="s">
        <v>324</v>
      </c>
      <c r="E15" s="62" t="s">
        <v>325</v>
      </c>
      <c r="F15" s="62" t="s">
        <v>326</v>
      </c>
      <c r="G15" s="531" t="s">
        <v>620</v>
      </c>
      <c r="H15" s="63">
        <v>1</v>
      </c>
      <c r="I15" s="64">
        <f t="shared" ref="I15:DW15" si="0">H15+1</f>
        <v>2</v>
      </c>
      <c r="J15" s="64">
        <f t="shared" si="0"/>
        <v>3</v>
      </c>
      <c r="K15" s="64">
        <f t="shared" si="0"/>
        <v>4</v>
      </c>
      <c r="L15" s="64">
        <f t="shared" si="0"/>
        <v>5</v>
      </c>
      <c r="M15" s="64">
        <f t="shared" si="0"/>
        <v>6</v>
      </c>
      <c r="N15" s="64">
        <f t="shared" si="0"/>
        <v>7</v>
      </c>
      <c r="O15" s="64">
        <f t="shared" si="0"/>
        <v>8</v>
      </c>
      <c r="P15" s="64">
        <f t="shared" si="0"/>
        <v>9</v>
      </c>
      <c r="Q15" s="64">
        <f t="shared" si="0"/>
        <v>10</v>
      </c>
      <c r="R15" s="64">
        <f t="shared" si="0"/>
        <v>11</v>
      </c>
      <c r="S15" s="64">
        <f t="shared" si="0"/>
        <v>12</v>
      </c>
      <c r="T15" s="64">
        <f t="shared" si="0"/>
        <v>13</v>
      </c>
      <c r="U15" s="64">
        <f t="shared" si="0"/>
        <v>14</v>
      </c>
      <c r="V15" s="64">
        <f t="shared" si="0"/>
        <v>15</v>
      </c>
      <c r="W15" s="64">
        <f t="shared" si="0"/>
        <v>16</v>
      </c>
      <c r="X15" s="64">
        <f t="shared" si="0"/>
        <v>17</v>
      </c>
      <c r="Y15" s="64">
        <f t="shared" si="0"/>
        <v>18</v>
      </c>
      <c r="Z15" s="64">
        <f t="shared" si="0"/>
        <v>19</v>
      </c>
      <c r="AA15" s="64">
        <f t="shared" si="0"/>
        <v>20</v>
      </c>
      <c r="AB15" s="64">
        <f t="shared" si="0"/>
        <v>21</v>
      </c>
      <c r="AC15" s="64">
        <f t="shared" si="0"/>
        <v>22</v>
      </c>
      <c r="AD15" s="64">
        <f t="shared" si="0"/>
        <v>23</v>
      </c>
      <c r="AE15" s="64">
        <f t="shared" si="0"/>
        <v>24</v>
      </c>
      <c r="AF15" s="64">
        <f t="shared" si="0"/>
        <v>25</v>
      </c>
      <c r="AG15" s="64">
        <f t="shared" si="0"/>
        <v>26</v>
      </c>
      <c r="AH15" s="64">
        <f t="shared" si="0"/>
        <v>27</v>
      </c>
      <c r="AI15" s="64">
        <f t="shared" si="0"/>
        <v>28</v>
      </c>
      <c r="AJ15" s="64">
        <f t="shared" si="0"/>
        <v>29</v>
      </c>
      <c r="AK15" s="64">
        <f t="shared" si="0"/>
        <v>30</v>
      </c>
      <c r="AL15" s="64">
        <f t="shared" si="0"/>
        <v>31</v>
      </c>
      <c r="AM15" s="64">
        <f t="shared" si="0"/>
        <v>32</v>
      </c>
      <c r="AN15" s="64">
        <f t="shared" si="0"/>
        <v>33</v>
      </c>
      <c r="AO15" s="64">
        <f t="shared" si="0"/>
        <v>34</v>
      </c>
      <c r="AP15" s="64">
        <f t="shared" si="0"/>
        <v>35</v>
      </c>
      <c r="AQ15" s="64">
        <f t="shared" si="0"/>
        <v>36</v>
      </c>
      <c r="AR15" s="64">
        <f t="shared" si="0"/>
        <v>37</v>
      </c>
      <c r="AS15" s="64">
        <f t="shared" si="0"/>
        <v>38</v>
      </c>
      <c r="AT15" s="64">
        <f t="shared" si="0"/>
        <v>39</v>
      </c>
      <c r="AU15" s="64">
        <f t="shared" si="0"/>
        <v>40</v>
      </c>
      <c r="AV15" s="64">
        <f t="shared" si="0"/>
        <v>41</v>
      </c>
      <c r="AW15" s="64">
        <f t="shared" si="0"/>
        <v>42</v>
      </c>
      <c r="AX15" s="64">
        <f t="shared" si="0"/>
        <v>43</v>
      </c>
      <c r="AY15" s="64">
        <f t="shared" si="0"/>
        <v>44</v>
      </c>
      <c r="AZ15" s="64">
        <f t="shared" si="0"/>
        <v>45</v>
      </c>
      <c r="BA15" s="64">
        <f t="shared" si="0"/>
        <v>46</v>
      </c>
      <c r="BB15" s="64">
        <f t="shared" si="0"/>
        <v>47</v>
      </c>
      <c r="BC15" s="64">
        <f t="shared" si="0"/>
        <v>48</v>
      </c>
      <c r="BD15" s="64">
        <f t="shared" si="0"/>
        <v>49</v>
      </c>
      <c r="BE15" s="64">
        <f t="shared" si="0"/>
        <v>50</v>
      </c>
      <c r="BF15" s="64">
        <f t="shared" si="0"/>
        <v>51</v>
      </c>
      <c r="BG15" s="64">
        <f t="shared" si="0"/>
        <v>52</v>
      </c>
      <c r="BH15" s="64">
        <f t="shared" si="0"/>
        <v>53</v>
      </c>
      <c r="BI15" s="64">
        <f t="shared" si="0"/>
        <v>54</v>
      </c>
      <c r="BJ15" s="64">
        <f t="shared" si="0"/>
        <v>55</v>
      </c>
      <c r="BK15" s="64">
        <f t="shared" si="0"/>
        <v>56</v>
      </c>
      <c r="BL15" s="64">
        <f t="shared" si="0"/>
        <v>57</v>
      </c>
      <c r="BM15" s="64">
        <f t="shared" si="0"/>
        <v>58</v>
      </c>
      <c r="BN15" s="64">
        <f t="shared" si="0"/>
        <v>59</v>
      </c>
      <c r="BO15" s="64">
        <f t="shared" si="0"/>
        <v>60</v>
      </c>
      <c r="BP15" s="64">
        <f t="shared" si="0"/>
        <v>61</v>
      </c>
      <c r="BQ15" s="64">
        <f t="shared" si="0"/>
        <v>62</v>
      </c>
      <c r="BR15" s="64">
        <f t="shared" si="0"/>
        <v>63</v>
      </c>
      <c r="BS15" s="64">
        <f t="shared" si="0"/>
        <v>64</v>
      </c>
      <c r="BT15" s="64">
        <f t="shared" si="0"/>
        <v>65</v>
      </c>
      <c r="BU15" s="64">
        <f t="shared" si="0"/>
        <v>66</v>
      </c>
      <c r="BV15" s="64">
        <f t="shared" si="0"/>
        <v>67</v>
      </c>
      <c r="BW15" s="64">
        <f t="shared" si="0"/>
        <v>68</v>
      </c>
      <c r="BX15" s="64">
        <f t="shared" si="0"/>
        <v>69</v>
      </c>
      <c r="BY15" s="64">
        <f t="shared" si="0"/>
        <v>70</v>
      </c>
      <c r="BZ15" s="64">
        <f t="shared" si="0"/>
        <v>71</v>
      </c>
      <c r="CA15" s="64">
        <f t="shared" si="0"/>
        <v>72</v>
      </c>
      <c r="CB15" s="64">
        <f t="shared" si="0"/>
        <v>73</v>
      </c>
      <c r="CC15" s="64">
        <f t="shared" si="0"/>
        <v>74</v>
      </c>
      <c r="CD15" s="64">
        <f t="shared" si="0"/>
        <v>75</v>
      </c>
      <c r="CE15" s="64">
        <f t="shared" si="0"/>
        <v>76</v>
      </c>
      <c r="CF15" s="64">
        <f t="shared" si="0"/>
        <v>77</v>
      </c>
      <c r="CG15" s="64">
        <f t="shared" si="0"/>
        <v>78</v>
      </c>
      <c r="CH15" s="64">
        <f t="shared" si="0"/>
        <v>79</v>
      </c>
      <c r="CI15" s="64">
        <f t="shared" si="0"/>
        <v>80</v>
      </c>
      <c r="CJ15" s="64">
        <f t="shared" si="0"/>
        <v>81</v>
      </c>
      <c r="CK15" s="64">
        <f t="shared" si="0"/>
        <v>82</v>
      </c>
      <c r="CL15" s="64">
        <f t="shared" si="0"/>
        <v>83</v>
      </c>
      <c r="CM15" s="64">
        <f t="shared" si="0"/>
        <v>84</v>
      </c>
      <c r="CN15" s="64">
        <f t="shared" si="0"/>
        <v>85</v>
      </c>
      <c r="CO15" s="64">
        <f t="shared" si="0"/>
        <v>86</v>
      </c>
      <c r="CP15" s="64">
        <f t="shared" si="0"/>
        <v>87</v>
      </c>
      <c r="CQ15" s="64">
        <f t="shared" si="0"/>
        <v>88</v>
      </c>
      <c r="CR15" s="64">
        <f t="shared" si="0"/>
        <v>89</v>
      </c>
      <c r="CS15" s="64">
        <f t="shared" si="0"/>
        <v>90</v>
      </c>
      <c r="CT15" s="64">
        <f t="shared" si="0"/>
        <v>91</v>
      </c>
      <c r="CU15" s="64">
        <f t="shared" si="0"/>
        <v>92</v>
      </c>
      <c r="CV15" s="64">
        <f t="shared" si="0"/>
        <v>93</v>
      </c>
      <c r="CW15" s="64">
        <f t="shared" si="0"/>
        <v>94</v>
      </c>
      <c r="CX15" s="64">
        <f t="shared" si="0"/>
        <v>95</v>
      </c>
      <c r="CY15" s="64">
        <f t="shared" si="0"/>
        <v>96</v>
      </c>
      <c r="CZ15" s="64">
        <f t="shared" si="0"/>
        <v>97</v>
      </c>
      <c r="DA15" s="64">
        <f t="shared" si="0"/>
        <v>98</v>
      </c>
      <c r="DB15" s="64">
        <f t="shared" si="0"/>
        <v>99</v>
      </c>
      <c r="DC15" s="64">
        <f t="shared" si="0"/>
        <v>100</v>
      </c>
      <c r="DD15" s="64">
        <f t="shared" si="0"/>
        <v>101</v>
      </c>
      <c r="DE15" s="64">
        <f t="shared" si="0"/>
        <v>102</v>
      </c>
      <c r="DF15" s="64">
        <f t="shared" si="0"/>
        <v>103</v>
      </c>
      <c r="DG15" s="64">
        <f t="shared" si="0"/>
        <v>104</v>
      </c>
      <c r="DH15" s="64">
        <f t="shared" si="0"/>
        <v>105</v>
      </c>
      <c r="DI15" s="64">
        <f t="shared" si="0"/>
        <v>106</v>
      </c>
      <c r="DJ15" s="64">
        <f t="shared" si="0"/>
        <v>107</v>
      </c>
      <c r="DK15" s="64">
        <f t="shared" si="0"/>
        <v>108</v>
      </c>
      <c r="DL15" s="64">
        <f t="shared" si="0"/>
        <v>109</v>
      </c>
      <c r="DM15" s="64">
        <f t="shared" si="0"/>
        <v>110</v>
      </c>
      <c r="DN15" s="64">
        <f t="shared" si="0"/>
        <v>111</v>
      </c>
      <c r="DO15" s="64">
        <f t="shared" si="0"/>
        <v>112</v>
      </c>
      <c r="DP15" s="64">
        <f t="shared" si="0"/>
        <v>113</v>
      </c>
      <c r="DQ15" s="64">
        <f t="shared" si="0"/>
        <v>114</v>
      </c>
      <c r="DR15" s="64">
        <f t="shared" si="0"/>
        <v>115</v>
      </c>
      <c r="DS15" s="64">
        <f t="shared" si="0"/>
        <v>116</v>
      </c>
      <c r="DT15" s="64">
        <f t="shared" si="0"/>
        <v>117</v>
      </c>
      <c r="DU15" s="64">
        <f t="shared" si="0"/>
        <v>118</v>
      </c>
      <c r="DV15" s="64">
        <f t="shared" si="0"/>
        <v>119</v>
      </c>
      <c r="DW15" s="64">
        <f t="shared" si="0"/>
        <v>120</v>
      </c>
    </row>
    <row r="16" spans="1:127" ht="14.4">
      <c r="A16" s="65"/>
      <c r="B16" s="65"/>
      <c r="C16" s="65"/>
      <c r="D16" s="65"/>
      <c r="E16" s="65"/>
      <c r="F16" s="65"/>
      <c r="G16" s="532"/>
      <c r="H16" s="66" t="s">
        <v>41</v>
      </c>
      <c r="I16" s="67" t="s">
        <v>42</v>
      </c>
      <c r="J16" s="67" t="s">
        <v>43</v>
      </c>
      <c r="K16" s="67" t="s">
        <v>44</v>
      </c>
      <c r="L16" s="67" t="s">
        <v>45</v>
      </c>
      <c r="M16" s="67" t="s">
        <v>46</v>
      </c>
      <c r="N16" s="67" t="s">
        <v>47</v>
      </c>
      <c r="O16" s="67" t="s">
        <v>48</v>
      </c>
      <c r="P16" s="67" t="s">
        <v>49</v>
      </c>
      <c r="Q16" s="67" t="s">
        <v>50</v>
      </c>
      <c r="R16" s="67" t="s">
        <v>51</v>
      </c>
      <c r="S16" s="67" t="s">
        <v>52</v>
      </c>
      <c r="T16" s="67" t="s">
        <v>53</v>
      </c>
      <c r="U16" s="67" t="s">
        <v>54</v>
      </c>
      <c r="V16" s="67" t="s">
        <v>55</v>
      </c>
      <c r="W16" s="67" t="s">
        <v>56</v>
      </c>
      <c r="X16" s="67" t="s">
        <v>57</v>
      </c>
      <c r="Y16" s="67" t="s">
        <v>58</v>
      </c>
      <c r="Z16" s="67" t="s">
        <v>59</v>
      </c>
      <c r="AA16" s="67" t="s">
        <v>60</v>
      </c>
      <c r="AB16" s="67" t="s">
        <v>61</v>
      </c>
      <c r="AC16" s="67" t="s">
        <v>62</v>
      </c>
      <c r="AD16" s="67" t="s">
        <v>63</v>
      </c>
      <c r="AE16" s="67" t="s">
        <v>64</v>
      </c>
      <c r="AF16" s="67" t="s">
        <v>65</v>
      </c>
      <c r="AG16" s="67" t="s">
        <v>66</v>
      </c>
      <c r="AH16" s="67" t="s">
        <v>67</v>
      </c>
      <c r="AI16" s="67" t="s">
        <v>68</v>
      </c>
      <c r="AJ16" s="67" t="s">
        <v>69</v>
      </c>
      <c r="AK16" s="67" t="s">
        <v>70</v>
      </c>
      <c r="AL16" s="67" t="s">
        <v>71</v>
      </c>
      <c r="AM16" s="67" t="s">
        <v>72</v>
      </c>
      <c r="AN16" s="67" t="s">
        <v>73</v>
      </c>
      <c r="AO16" s="67" t="s">
        <v>74</v>
      </c>
      <c r="AP16" s="67" t="s">
        <v>75</v>
      </c>
      <c r="AQ16" s="67" t="s">
        <v>76</v>
      </c>
      <c r="AR16" s="67" t="s">
        <v>77</v>
      </c>
      <c r="AS16" s="67" t="s">
        <v>78</v>
      </c>
      <c r="AT16" s="67" t="s">
        <v>79</v>
      </c>
      <c r="AU16" s="67" t="s">
        <v>80</v>
      </c>
      <c r="AV16" s="67" t="s">
        <v>81</v>
      </c>
      <c r="AW16" s="67" t="s">
        <v>82</v>
      </c>
      <c r="AX16" s="67" t="s">
        <v>83</v>
      </c>
      <c r="AY16" s="67" t="s">
        <v>84</v>
      </c>
      <c r="AZ16" s="67" t="s">
        <v>85</v>
      </c>
      <c r="BA16" s="67" t="s">
        <v>86</v>
      </c>
      <c r="BB16" s="67" t="s">
        <v>87</v>
      </c>
      <c r="BC16" s="67" t="s">
        <v>88</v>
      </c>
      <c r="BD16" s="67" t="s">
        <v>89</v>
      </c>
      <c r="BE16" s="67" t="s">
        <v>90</v>
      </c>
      <c r="BF16" s="67" t="s">
        <v>91</v>
      </c>
      <c r="BG16" s="67" t="s">
        <v>92</v>
      </c>
      <c r="BH16" s="67" t="s">
        <v>93</v>
      </c>
      <c r="BI16" s="67" t="s">
        <v>94</v>
      </c>
      <c r="BJ16" s="67" t="s">
        <v>95</v>
      </c>
      <c r="BK16" s="67" t="s">
        <v>96</v>
      </c>
      <c r="BL16" s="67" t="s">
        <v>97</v>
      </c>
      <c r="BM16" s="67" t="s">
        <v>98</v>
      </c>
      <c r="BN16" s="67" t="s">
        <v>99</v>
      </c>
      <c r="BO16" s="67" t="s">
        <v>100</v>
      </c>
      <c r="BP16" s="67" t="s">
        <v>101</v>
      </c>
      <c r="BQ16" s="67" t="s">
        <v>102</v>
      </c>
      <c r="BR16" s="67" t="s">
        <v>103</v>
      </c>
      <c r="BS16" s="67" t="s">
        <v>104</v>
      </c>
      <c r="BT16" s="67" t="s">
        <v>105</v>
      </c>
      <c r="BU16" s="67" t="s">
        <v>106</v>
      </c>
      <c r="BV16" s="67" t="s">
        <v>107</v>
      </c>
      <c r="BW16" s="67" t="s">
        <v>108</v>
      </c>
      <c r="BX16" s="67" t="s">
        <v>109</v>
      </c>
      <c r="BY16" s="67" t="s">
        <v>110</v>
      </c>
      <c r="BZ16" s="67" t="s">
        <v>111</v>
      </c>
      <c r="CA16" s="67" t="s">
        <v>112</v>
      </c>
      <c r="CB16" s="67" t="s">
        <v>113</v>
      </c>
      <c r="CC16" s="67" t="s">
        <v>114</v>
      </c>
      <c r="CD16" s="67" t="s">
        <v>115</v>
      </c>
      <c r="CE16" s="67" t="s">
        <v>116</v>
      </c>
      <c r="CF16" s="67" t="s">
        <v>117</v>
      </c>
      <c r="CG16" s="67" t="s">
        <v>118</v>
      </c>
      <c r="CH16" s="67" t="s">
        <v>119</v>
      </c>
      <c r="CI16" s="67" t="s">
        <v>120</v>
      </c>
      <c r="CJ16" s="67" t="s">
        <v>121</v>
      </c>
      <c r="CK16" s="67" t="s">
        <v>122</v>
      </c>
      <c r="CL16" s="67" t="s">
        <v>123</v>
      </c>
      <c r="CM16" s="67" t="s">
        <v>124</v>
      </c>
      <c r="CN16" s="67" t="s">
        <v>125</v>
      </c>
      <c r="CO16" s="67" t="s">
        <v>126</v>
      </c>
      <c r="CP16" s="67" t="s">
        <v>127</v>
      </c>
      <c r="CQ16" s="67" t="s">
        <v>128</v>
      </c>
      <c r="CR16" s="67" t="s">
        <v>129</v>
      </c>
      <c r="CS16" s="67" t="s">
        <v>130</v>
      </c>
      <c r="CT16" s="67" t="s">
        <v>131</v>
      </c>
      <c r="CU16" s="67" t="s">
        <v>132</v>
      </c>
      <c r="CV16" s="67" t="s">
        <v>133</v>
      </c>
      <c r="CW16" s="67" t="s">
        <v>134</v>
      </c>
      <c r="CX16" s="67" t="s">
        <v>135</v>
      </c>
      <c r="CY16" s="67" t="s">
        <v>136</v>
      </c>
      <c r="CZ16" s="67" t="s">
        <v>137</v>
      </c>
      <c r="DA16" s="67" t="s">
        <v>138</v>
      </c>
      <c r="DB16" s="67" t="s">
        <v>139</v>
      </c>
      <c r="DC16" s="67" t="s">
        <v>140</v>
      </c>
      <c r="DD16" s="67" t="s">
        <v>141</v>
      </c>
      <c r="DE16" s="67" t="s">
        <v>142</v>
      </c>
      <c r="DF16" s="67" t="s">
        <v>143</v>
      </c>
      <c r="DG16" s="67" t="s">
        <v>144</v>
      </c>
      <c r="DH16" s="67" t="s">
        <v>145</v>
      </c>
      <c r="DI16" s="67" t="s">
        <v>146</v>
      </c>
      <c r="DJ16" s="67" t="s">
        <v>147</v>
      </c>
      <c r="DK16" s="67" t="s">
        <v>148</v>
      </c>
      <c r="DL16" s="67" t="s">
        <v>149</v>
      </c>
      <c r="DM16" s="67" t="s">
        <v>150</v>
      </c>
      <c r="DN16" s="67" t="s">
        <v>151</v>
      </c>
      <c r="DO16" s="67" t="s">
        <v>152</v>
      </c>
      <c r="DP16" s="67" t="s">
        <v>153</v>
      </c>
      <c r="DQ16" s="67" t="s">
        <v>154</v>
      </c>
      <c r="DR16" s="67" t="s">
        <v>155</v>
      </c>
      <c r="DS16" s="67" t="s">
        <v>156</v>
      </c>
      <c r="DT16" s="67" t="s">
        <v>157</v>
      </c>
      <c r="DU16" s="67" t="s">
        <v>158</v>
      </c>
      <c r="DV16" s="67" t="s">
        <v>159</v>
      </c>
      <c r="DW16" s="67" t="s">
        <v>160</v>
      </c>
    </row>
    <row r="17" spans="1:138" ht="14.4">
      <c r="A17" s="553" t="s">
        <v>327</v>
      </c>
      <c r="B17" s="522"/>
      <c r="C17" s="522"/>
      <c r="D17" s="522"/>
      <c r="E17" s="522"/>
      <c r="F17" s="522"/>
      <c r="G17" s="6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</row>
    <row r="18" spans="1:138" ht="14.4">
      <c r="A18" s="69">
        <v>1</v>
      </c>
      <c r="B18" s="70" t="s">
        <v>7</v>
      </c>
      <c r="C18" s="413">
        <v>2045</v>
      </c>
      <c r="D18" s="72" t="s">
        <v>4</v>
      </c>
      <c r="E18" s="414">
        <v>650000</v>
      </c>
      <c r="F18" s="72">
        <f t="shared" ref="F18:F19" si="1">C18*E18</f>
        <v>1329250000</v>
      </c>
      <c r="G18" s="235">
        <f t="shared" ref="G18:G19" si="2">SUM(H18:DW18)</f>
        <v>1329250000</v>
      </c>
      <c r="H18" s="392">
        <f>'Quick Count'!I42</f>
        <v>132925000</v>
      </c>
      <c r="I18" s="392"/>
      <c r="J18" s="392">
        <v>25000000</v>
      </c>
      <c r="K18" s="392"/>
      <c r="L18" s="392"/>
      <c r="M18" s="392">
        <v>25000000</v>
      </c>
      <c r="N18" s="392"/>
      <c r="O18" s="392"/>
      <c r="P18" s="392">
        <v>25000000</v>
      </c>
      <c r="Q18" s="392"/>
      <c r="R18" s="392"/>
      <c r="S18" s="392">
        <v>25000000</v>
      </c>
      <c r="T18" s="392"/>
      <c r="U18" s="392"/>
      <c r="V18" s="392">
        <v>25000000</v>
      </c>
      <c r="W18" s="392"/>
      <c r="X18" s="392"/>
      <c r="Y18" s="392">
        <v>25000000</v>
      </c>
      <c r="Z18" s="392"/>
      <c r="AA18" s="392"/>
      <c r="AB18" s="392">
        <v>25000000</v>
      </c>
      <c r="AC18" s="392"/>
      <c r="AD18" s="392"/>
      <c r="AE18" s="392">
        <v>25000000</v>
      </c>
      <c r="AF18" s="392">
        <v>25000000</v>
      </c>
      <c r="AG18" s="392">
        <v>25000000</v>
      </c>
      <c r="AH18" s="392">
        <v>25000000</v>
      </c>
      <c r="AI18" s="392">
        <v>25000000</v>
      </c>
      <c r="AJ18" s="392">
        <v>25000000</v>
      </c>
      <c r="AK18" s="392">
        <v>25000000</v>
      </c>
      <c r="AL18" s="392">
        <v>25000000</v>
      </c>
      <c r="AM18" s="392">
        <v>25000000</v>
      </c>
      <c r="AN18" s="392">
        <v>25000000</v>
      </c>
      <c r="AO18" s="392">
        <v>25000000</v>
      </c>
      <c r="AP18" s="392">
        <v>25000000</v>
      </c>
      <c r="AQ18" s="392">
        <v>25000000</v>
      </c>
      <c r="AR18" s="392">
        <v>25000000</v>
      </c>
      <c r="AS18" s="392">
        <v>25000000</v>
      </c>
      <c r="AT18" s="392">
        <v>25000000</v>
      </c>
      <c r="AU18" s="392">
        <v>25000000</v>
      </c>
      <c r="AV18" s="392">
        <v>25000000</v>
      </c>
      <c r="AW18" s="392">
        <v>25000000</v>
      </c>
      <c r="AX18" s="392">
        <v>25000000</v>
      </c>
      <c r="AY18" s="392">
        <v>25000000</v>
      </c>
      <c r="AZ18" s="392">
        <v>25000000</v>
      </c>
      <c r="BA18" s="392">
        <v>25000000</v>
      </c>
      <c r="BB18" s="392">
        <v>25000000</v>
      </c>
      <c r="BC18" s="392">
        <v>25000000</v>
      </c>
      <c r="BD18" s="392">
        <v>21325000</v>
      </c>
      <c r="BE18" s="392">
        <v>25000000</v>
      </c>
      <c r="BF18" s="392">
        <v>25000000</v>
      </c>
      <c r="BG18" s="392">
        <v>25000000</v>
      </c>
      <c r="BH18" s="392">
        <v>25000000</v>
      </c>
      <c r="BI18" s="392">
        <v>25000000</v>
      </c>
      <c r="BJ18" s="392">
        <v>25000000</v>
      </c>
      <c r="BK18" s="392">
        <v>25000000</v>
      </c>
      <c r="BL18" s="392">
        <v>25000000</v>
      </c>
      <c r="BM18" s="392">
        <v>25000000</v>
      </c>
      <c r="BN18" s="392">
        <v>25000000</v>
      </c>
      <c r="BO18" s="392">
        <v>25000000</v>
      </c>
      <c r="BP18" s="392">
        <v>25000000</v>
      </c>
      <c r="BQ18" s="392">
        <v>25000000</v>
      </c>
      <c r="BR18" s="392">
        <v>25000000</v>
      </c>
      <c r="BS18" s="392">
        <v>25000000</v>
      </c>
      <c r="BT18" s="392"/>
      <c r="BU18" s="392"/>
      <c r="BV18" s="393"/>
      <c r="BW18" s="393"/>
      <c r="BX18" s="393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  <c r="CN18" s="393"/>
      <c r="CO18" s="393"/>
      <c r="CP18" s="393"/>
      <c r="CQ18" s="393"/>
      <c r="CR18" s="393"/>
      <c r="CS18" s="393"/>
      <c r="CT18" s="393"/>
      <c r="CU18" s="393"/>
      <c r="CV18" s="393"/>
      <c r="CW18" s="393"/>
      <c r="CX18" s="393"/>
      <c r="CY18" s="393"/>
      <c r="CZ18" s="393"/>
      <c r="DA18" s="393"/>
      <c r="DB18" s="393"/>
      <c r="DC18" s="393"/>
      <c r="DD18" s="393"/>
      <c r="DE18" s="393"/>
      <c r="DF18" s="393"/>
      <c r="DG18" s="393"/>
      <c r="DH18" s="393"/>
      <c r="DI18" s="393"/>
      <c r="DJ18" s="393"/>
      <c r="DK18" s="393"/>
      <c r="DL18" s="393"/>
      <c r="DM18" s="393"/>
      <c r="DN18" s="393"/>
      <c r="DO18" s="393"/>
      <c r="DP18" s="393"/>
      <c r="DQ18" s="393"/>
      <c r="DR18" s="393"/>
      <c r="DS18" s="393"/>
      <c r="DT18" s="393"/>
      <c r="DU18" s="393"/>
      <c r="DV18" s="393"/>
      <c r="DW18" s="393"/>
      <c r="DX18" s="227"/>
      <c r="DY18" s="227"/>
      <c r="DZ18" s="227"/>
      <c r="EA18" s="227"/>
      <c r="EB18" s="227"/>
      <c r="EC18" s="227"/>
      <c r="ED18" s="227"/>
      <c r="EE18" s="227"/>
      <c r="EF18" s="227"/>
      <c r="EG18" s="227"/>
      <c r="EH18" s="228"/>
    </row>
    <row r="19" spans="1:138" ht="14.4">
      <c r="A19" s="69">
        <v>2</v>
      </c>
      <c r="B19" s="70" t="s">
        <v>328</v>
      </c>
      <c r="C19" s="413">
        <v>0</v>
      </c>
      <c r="D19" s="72" t="s">
        <v>329</v>
      </c>
      <c r="E19" s="395"/>
      <c r="F19" s="70">
        <f t="shared" si="1"/>
        <v>0</v>
      </c>
      <c r="G19" s="235">
        <f t="shared" si="2"/>
        <v>0</v>
      </c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4"/>
      <c r="AG19" s="394"/>
      <c r="AH19" s="394"/>
      <c r="AI19" s="394"/>
      <c r="AJ19" s="394"/>
      <c r="AK19" s="394"/>
      <c r="AL19" s="394"/>
      <c r="AM19" s="394"/>
      <c r="AN19" s="394"/>
      <c r="AO19" s="394"/>
      <c r="AP19" s="394"/>
      <c r="AQ19" s="394"/>
      <c r="AR19" s="394"/>
      <c r="AS19" s="394"/>
      <c r="AT19" s="394"/>
      <c r="AU19" s="394"/>
      <c r="AV19" s="394"/>
      <c r="AW19" s="394"/>
      <c r="AX19" s="394"/>
      <c r="AY19" s="394"/>
      <c r="AZ19" s="394"/>
      <c r="BA19" s="394"/>
      <c r="BB19" s="394"/>
      <c r="BC19" s="394"/>
      <c r="BD19" s="394"/>
      <c r="BE19" s="393"/>
      <c r="BF19" s="393"/>
      <c r="BG19" s="393"/>
      <c r="BH19" s="393"/>
      <c r="BI19" s="393"/>
      <c r="BJ19" s="393"/>
      <c r="BK19" s="393"/>
      <c r="BL19" s="393"/>
      <c r="BM19" s="393"/>
      <c r="BN19" s="393"/>
      <c r="BO19" s="393"/>
      <c r="BP19" s="393"/>
      <c r="BQ19" s="393"/>
      <c r="BR19" s="393"/>
      <c r="BS19" s="393"/>
      <c r="BT19" s="393"/>
      <c r="BU19" s="393"/>
      <c r="BV19" s="393"/>
      <c r="BW19" s="393"/>
      <c r="BX19" s="393"/>
      <c r="BY19" s="393"/>
      <c r="BZ19" s="393"/>
      <c r="CA19" s="393"/>
      <c r="CB19" s="393"/>
      <c r="CC19" s="393"/>
      <c r="CD19" s="393"/>
      <c r="CE19" s="393"/>
      <c r="CF19" s="393"/>
      <c r="CG19" s="393"/>
      <c r="CH19" s="393"/>
      <c r="CI19" s="393"/>
      <c r="CJ19" s="393"/>
      <c r="CK19" s="393"/>
      <c r="CL19" s="393"/>
      <c r="CM19" s="393"/>
      <c r="CN19" s="393"/>
      <c r="CO19" s="393"/>
      <c r="CP19" s="393"/>
      <c r="CQ19" s="393"/>
      <c r="CR19" s="393"/>
      <c r="CS19" s="393"/>
      <c r="CT19" s="393"/>
      <c r="CU19" s="393"/>
      <c r="CV19" s="393"/>
      <c r="CW19" s="393"/>
      <c r="CX19" s="393"/>
      <c r="CY19" s="393"/>
      <c r="CZ19" s="393"/>
      <c r="DA19" s="393"/>
      <c r="DB19" s="393"/>
      <c r="DC19" s="393"/>
      <c r="DD19" s="393"/>
      <c r="DE19" s="393"/>
      <c r="DF19" s="393"/>
      <c r="DG19" s="393"/>
      <c r="DH19" s="393"/>
      <c r="DI19" s="393"/>
      <c r="DJ19" s="393"/>
      <c r="DK19" s="393"/>
      <c r="DL19" s="393"/>
      <c r="DM19" s="393"/>
      <c r="DN19" s="393"/>
      <c r="DO19" s="393"/>
      <c r="DP19" s="393"/>
      <c r="DQ19" s="393"/>
      <c r="DR19" s="393"/>
      <c r="DS19" s="393"/>
      <c r="DT19" s="393"/>
      <c r="DU19" s="393"/>
      <c r="DV19" s="393"/>
      <c r="DW19" s="393"/>
      <c r="DX19" s="227"/>
      <c r="DY19" s="227"/>
      <c r="DZ19" s="227"/>
      <c r="EA19" s="227"/>
      <c r="EB19" s="227"/>
      <c r="EC19" s="227"/>
      <c r="ED19" s="227"/>
      <c r="EE19" s="227"/>
      <c r="EF19" s="227"/>
      <c r="EG19" s="227"/>
      <c r="EH19" s="228"/>
    </row>
    <row r="20" spans="1:138" ht="14.4">
      <c r="A20" s="554" t="s">
        <v>330</v>
      </c>
      <c r="B20" s="522"/>
      <c r="C20" s="522"/>
      <c r="D20" s="522"/>
      <c r="E20" s="523"/>
      <c r="F20" s="74">
        <f t="shared" ref="F20:DW20" si="3">SUM(F18:F19)</f>
        <v>1329250000</v>
      </c>
      <c r="G20" s="75">
        <f>SUM(H20:DW20)</f>
        <v>1329250000</v>
      </c>
      <c r="H20" s="76">
        <f t="shared" si="3"/>
        <v>132925000</v>
      </c>
      <c r="I20" s="76">
        <f t="shared" si="3"/>
        <v>0</v>
      </c>
      <c r="J20" s="76">
        <f t="shared" si="3"/>
        <v>25000000</v>
      </c>
      <c r="K20" s="76">
        <f t="shared" si="3"/>
        <v>0</v>
      </c>
      <c r="L20" s="76">
        <f t="shared" si="3"/>
        <v>0</v>
      </c>
      <c r="M20" s="76">
        <f t="shared" si="3"/>
        <v>25000000</v>
      </c>
      <c r="N20" s="76">
        <f t="shared" si="3"/>
        <v>0</v>
      </c>
      <c r="O20" s="76">
        <f t="shared" si="3"/>
        <v>0</v>
      </c>
      <c r="P20" s="76">
        <f t="shared" si="3"/>
        <v>25000000</v>
      </c>
      <c r="Q20" s="76">
        <f t="shared" si="3"/>
        <v>0</v>
      </c>
      <c r="R20" s="76">
        <f t="shared" si="3"/>
        <v>0</v>
      </c>
      <c r="S20" s="76">
        <f t="shared" si="3"/>
        <v>25000000</v>
      </c>
      <c r="T20" s="76">
        <f t="shared" si="3"/>
        <v>0</v>
      </c>
      <c r="U20" s="76">
        <f t="shared" si="3"/>
        <v>0</v>
      </c>
      <c r="V20" s="76">
        <f t="shared" si="3"/>
        <v>25000000</v>
      </c>
      <c r="W20" s="76">
        <f t="shared" si="3"/>
        <v>0</v>
      </c>
      <c r="X20" s="76">
        <f t="shared" si="3"/>
        <v>0</v>
      </c>
      <c r="Y20" s="76">
        <f t="shared" si="3"/>
        <v>25000000</v>
      </c>
      <c r="Z20" s="76">
        <f t="shared" si="3"/>
        <v>0</v>
      </c>
      <c r="AA20" s="76">
        <f t="shared" si="3"/>
        <v>0</v>
      </c>
      <c r="AB20" s="76">
        <f t="shared" si="3"/>
        <v>25000000</v>
      </c>
      <c r="AC20" s="76">
        <f t="shared" si="3"/>
        <v>0</v>
      </c>
      <c r="AD20" s="76">
        <f t="shared" si="3"/>
        <v>0</v>
      </c>
      <c r="AE20" s="76">
        <f t="shared" si="3"/>
        <v>25000000</v>
      </c>
      <c r="AF20" s="76">
        <f t="shared" si="3"/>
        <v>25000000</v>
      </c>
      <c r="AG20" s="76">
        <f t="shared" si="3"/>
        <v>25000000</v>
      </c>
      <c r="AH20" s="76">
        <f t="shared" si="3"/>
        <v>25000000</v>
      </c>
      <c r="AI20" s="76">
        <f t="shared" si="3"/>
        <v>25000000</v>
      </c>
      <c r="AJ20" s="76">
        <f t="shared" si="3"/>
        <v>25000000</v>
      </c>
      <c r="AK20" s="76">
        <f t="shared" si="3"/>
        <v>25000000</v>
      </c>
      <c r="AL20" s="76">
        <f t="shared" si="3"/>
        <v>25000000</v>
      </c>
      <c r="AM20" s="76">
        <f t="shared" si="3"/>
        <v>25000000</v>
      </c>
      <c r="AN20" s="76">
        <f t="shared" si="3"/>
        <v>25000000</v>
      </c>
      <c r="AO20" s="76">
        <f t="shared" si="3"/>
        <v>25000000</v>
      </c>
      <c r="AP20" s="76">
        <f t="shared" si="3"/>
        <v>25000000</v>
      </c>
      <c r="AQ20" s="76">
        <f t="shared" si="3"/>
        <v>25000000</v>
      </c>
      <c r="AR20" s="76">
        <f t="shared" si="3"/>
        <v>25000000</v>
      </c>
      <c r="AS20" s="76">
        <f t="shared" si="3"/>
        <v>25000000</v>
      </c>
      <c r="AT20" s="76">
        <f t="shared" si="3"/>
        <v>25000000</v>
      </c>
      <c r="AU20" s="76">
        <f t="shared" si="3"/>
        <v>25000000</v>
      </c>
      <c r="AV20" s="76">
        <f t="shared" si="3"/>
        <v>25000000</v>
      </c>
      <c r="AW20" s="76">
        <f t="shared" si="3"/>
        <v>25000000</v>
      </c>
      <c r="AX20" s="76">
        <f t="shared" si="3"/>
        <v>25000000</v>
      </c>
      <c r="AY20" s="76">
        <f t="shared" si="3"/>
        <v>25000000</v>
      </c>
      <c r="AZ20" s="76">
        <f t="shared" si="3"/>
        <v>25000000</v>
      </c>
      <c r="BA20" s="76">
        <f t="shared" si="3"/>
        <v>25000000</v>
      </c>
      <c r="BB20" s="76">
        <f t="shared" si="3"/>
        <v>25000000</v>
      </c>
      <c r="BC20" s="76">
        <f t="shared" si="3"/>
        <v>25000000</v>
      </c>
      <c r="BD20" s="76">
        <f t="shared" si="3"/>
        <v>21325000</v>
      </c>
      <c r="BE20" s="76">
        <f t="shared" si="3"/>
        <v>25000000</v>
      </c>
      <c r="BF20" s="76">
        <f t="shared" si="3"/>
        <v>25000000</v>
      </c>
      <c r="BG20" s="76">
        <f t="shared" si="3"/>
        <v>25000000</v>
      </c>
      <c r="BH20" s="76">
        <f t="shared" si="3"/>
        <v>25000000</v>
      </c>
      <c r="BI20" s="76">
        <f t="shared" si="3"/>
        <v>25000000</v>
      </c>
      <c r="BJ20" s="76">
        <f t="shared" si="3"/>
        <v>25000000</v>
      </c>
      <c r="BK20" s="76">
        <f t="shared" si="3"/>
        <v>25000000</v>
      </c>
      <c r="BL20" s="76">
        <f t="shared" si="3"/>
        <v>25000000</v>
      </c>
      <c r="BM20" s="76">
        <f t="shared" si="3"/>
        <v>25000000</v>
      </c>
      <c r="BN20" s="76">
        <f t="shared" si="3"/>
        <v>25000000</v>
      </c>
      <c r="BO20" s="76">
        <f t="shared" si="3"/>
        <v>25000000</v>
      </c>
      <c r="BP20" s="76">
        <f t="shared" si="3"/>
        <v>25000000</v>
      </c>
      <c r="BQ20" s="76">
        <f t="shared" si="3"/>
        <v>25000000</v>
      </c>
      <c r="BR20" s="76">
        <f t="shared" si="3"/>
        <v>25000000</v>
      </c>
      <c r="BS20" s="76">
        <f t="shared" si="3"/>
        <v>25000000</v>
      </c>
      <c r="BT20" s="76">
        <f t="shared" si="3"/>
        <v>0</v>
      </c>
      <c r="BU20" s="76">
        <f t="shared" si="3"/>
        <v>0</v>
      </c>
      <c r="BV20" s="76">
        <f t="shared" si="3"/>
        <v>0</v>
      </c>
      <c r="BW20" s="76">
        <f t="shared" si="3"/>
        <v>0</v>
      </c>
      <c r="BX20" s="76">
        <f t="shared" si="3"/>
        <v>0</v>
      </c>
      <c r="BY20" s="76">
        <f t="shared" si="3"/>
        <v>0</v>
      </c>
      <c r="BZ20" s="76">
        <f t="shared" si="3"/>
        <v>0</v>
      </c>
      <c r="CA20" s="76">
        <f t="shared" si="3"/>
        <v>0</v>
      </c>
      <c r="CB20" s="76">
        <f t="shared" si="3"/>
        <v>0</v>
      </c>
      <c r="CC20" s="76">
        <f t="shared" si="3"/>
        <v>0</v>
      </c>
      <c r="CD20" s="76">
        <f t="shared" si="3"/>
        <v>0</v>
      </c>
      <c r="CE20" s="76">
        <f t="shared" si="3"/>
        <v>0</v>
      </c>
      <c r="CF20" s="76">
        <f t="shared" si="3"/>
        <v>0</v>
      </c>
      <c r="CG20" s="76">
        <f t="shared" si="3"/>
        <v>0</v>
      </c>
      <c r="CH20" s="76">
        <f t="shared" si="3"/>
        <v>0</v>
      </c>
      <c r="CI20" s="76">
        <f t="shared" si="3"/>
        <v>0</v>
      </c>
      <c r="CJ20" s="76">
        <f t="shared" si="3"/>
        <v>0</v>
      </c>
      <c r="CK20" s="76">
        <f t="shared" si="3"/>
        <v>0</v>
      </c>
      <c r="CL20" s="76">
        <f t="shared" si="3"/>
        <v>0</v>
      </c>
      <c r="CM20" s="76">
        <f t="shared" si="3"/>
        <v>0</v>
      </c>
      <c r="CN20" s="76">
        <f t="shared" si="3"/>
        <v>0</v>
      </c>
      <c r="CO20" s="76">
        <f t="shared" si="3"/>
        <v>0</v>
      </c>
      <c r="CP20" s="76">
        <f t="shared" si="3"/>
        <v>0</v>
      </c>
      <c r="CQ20" s="76">
        <f t="shared" si="3"/>
        <v>0</v>
      </c>
      <c r="CR20" s="76">
        <f t="shared" si="3"/>
        <v>0</v>
      </c>
      <c r="CS20" s="76">
        <f t="shared" si="3"/>
        <v>0</v>
      </c>
      <c r="CT20" s="76">
        <f t="shared" si="3"/>
        <v>0</v>
      </c>
      <c r="CU20" s="76">
        <f t="shared" si="3"/>
        <v>0</v>
      </c>
      <c r="CV20" s="76">
        <f t="shared" si="3"/>
        <v>0</v>
      </c>
      <c r="CW20" s="76">
        <f t="shared" si="3"/>
        <v>0</v>
      </c>
      <c r="CX20" s="76">
        <f t="shared" si="3"/>
        <v>0</v>
      </c>
      <c r="CY20" s="76">
        <f t="shared" si="3"/>
        <v>0</v>
      </c>
      <c r="CZ20" s="76">
        <f t="shared" si="3"/>
        <v>0</v>
      </c>
      <c r="DA20" s="76">
        <f t="shared" si="3"/>
        <v>0</v>
      </c>
      <c r="DB20" s="76">
        <f t="shared" si="3"/>
        <v>0</v>
      </c>
      <c r="DC20" s="76">
        <f t="shared" si="3"/>
        <v>0</v>
      </c>
      <c r="DD20" s="76">
        <f t="shared" si="3"/>
        <v>0</v>
      </c>
      <c r="DE20" s="76">
        <f t="shared" si="3"/>
        <v>0</v>
      </c>
      <c r="DF20" s="76">
        <f t="shared" si="3"/>
        <v>0</v>
      </c>
      <c r="DG20" s="76">
        <f t="shared" si="3"/>
        <v>0</v>
      </c>
      <c r="DH20" s="76">
        <f t="shared" si="3"/>
        <v>0</v>
      </c>
      <c r="DI20" s="76">
        <f t="shared" si="3"/>
        <v>0</v>
      </c>
      <c r="DJ20" s="76">
        <f t="shared" si="3"/>
        <v>0</v>
      </c>
      <c r="DK20" s="76">
        <f t="shared" si="3"/>
        <v>0</v>
      </c>
      <c r="DL20" s="76">
        <f t="shared" si="3"/>
        <v>0</v>
      </c>
      <c r="DM20" s="76">
        <f t="shared" si="3"/>
        <v>0</v>
      </c>
      <c r="DN20" s="76">
        <f t="shared" si="3"/>
        <v>0</v>
      </c>
      <c r="DO20" s="76">
        <f t="shared" si="3"/>
        <v>0</v>
      </c>
      <c r="DP20" s="76">
        <f t="shared" si="3"/>
        <v>0</v>
      </c>
      <c r="DQ20" s="76">
        <f t="shared" si="3"/>
        <v>0</v>
      </c>
      <c r="DR20" s="76">
        <f t="shared" si="3"/>
        <v>0</v>
      </c>
      <c r="DS20" s="76">
        <f t="shared" si="3"/>
        <v>0</v>
      </c>
      <c r="DT20" s="76">
        <f>SUM(DT18:DT19)</f>
        <v>0</v>
      </c>
      <c r="DU20" s="76">
        <f t="shared" si="3"/>
        <v>0</v>
      </c>
      <c r="DV20" s="76">
        <f t="shared" si="3"/>
        <v>0</v>
      </c>
      <c r="DW20" s="76">
        <f t="shared" si="3"/>
        <v>0</v>
      </c>
    </row>
    <row r="21" spans="1:138" ht="14.4">
      <c r="A21" s="553" t="s">
        <v>719</v>
      </c>
      <c r="B21" s="522"/>
      <c r="C21" s="522"/>
      <c r="D21" s="522"/>
      <c r="E21" s="522"/>
      <c r="F21" s="522"/>
      <c r="G21" s="6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</row>
    <row r="22" spans="1:138" ht="14.4">
      <c r="A22" s="69">
        <v>1</v>
      </c>
      <c r="B22" s="70" t="s">
        <v>331</v>
      </c>
      <c r="C22" s="413">
        <v>1</v>
      </c>
      <c r="D22" s="77" t="s">
        <v>329</v>
      </c>
      <c r="E22" s="414">
        <v>100000</v>
      </c>
      <c r="F22" s="70">
        <f t="shared" ref="F22:F28" si="4">C22*E22</f>
        <v>100000</v>
      </c>
      <c r="G22" s="235">
        <f t="shared" ref="G22:G28" si="5">SUM(H22:DW22)</f>
        <v>100000</v>
      </c>
      <c r="H22" s="392">
        <f t="shared" ref="H22:H23" si="6">F22</f>
        <v>100000</v>
      </c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4"/>
      <c r="AG22" s="394"/>
      <c r="AH22" s="394"/>
      <c r="AI22" s="394"/>
      <c r="AJ22" s="394"/>
      <c r="AK22" s="394"/>
      <c r="AL22" s="394"/>
      <c r="AM22" s="394"/>
      <c r="AN22" s="394"/>
      <c r="AO22" s="394"/>
      <c r="AP22" s="394"/>
      <c r="AQ22" s="394"/>
      <c r="AR22" s="394"/>
      <c r="AS22" s="394"/>
      <c r="AT22" s="394"/>
      <c r="AU22" s="394"/>
      <c r="AV22" s="394"/>
      <c r="AW22" s="394"/>
      <c r="AX22" s="394"/>
      <c r="AY22" s="394"/>
      <c r="AZ22" s="394"/>
      <c r="BA22" s="394"/>
      <c r="BB22" s="394"/>
      <c r="BC22" s="394"/>
      <c r="BD22" s="394"/>
      <c r="BE22" s="394"/>
      <c r="BF22" s="394"/>
      <c r="BG22" s="394"/>
      <c r="BH22" s="394"/>
      <c r="BI22" s="394"/>
      <c r="BJ22" s="394"/>
      <c r="BK22" s="394"/>
      <c r="BL22" s="394"/>
      <c r="BM22" s="394"/>
      <c r="BN22" s="394"/>
      <c r="BO22" s="394"/>
      <c r="BP22" s="394"/>
      <c r="BQ22" s="394"/>
      <c r="BR22" s="394"/>
      <c r="BS22" s="394"/>
      <c r="BT22" s="394"/>
      <c r="BU22" s="394"/>
      <c r="BV22" s="394"/>
      <c r="BW22" s="394"/>
      <c r="BX22" s="394"/>
      <c r="BY22" s="394"/>
      <c r="BZ22" s="394"/>
      <c r="CA22" s="394"/>
      <c r="CB22" s="394"/>
      <c r="CC22" s="394"/>
      <c r="CD22" s="394"/>
      <c r="CE22" s="394"/>
      <c r="CF22" s="394"/>
      <c r="CG22" s="394"/>
      <c r="CH22" s="394"/>
      <c r="CI22" s="394"/>
      <c r="CJ22" s="394"/>
      <c r="CK22" s="394"/>
      <c r="CL22" s="394"/>
      <c r="CM22" s="394"/>
      <c r="CN22" s="394"/>
      <c r="CO22" s="394"/>
      <c r="CP22" s="394"/>
      <c r="CQ22" s="394"/>
      <c r="CR22" s="394"/>
      <c r="CS22" s="394"/>
      <c r="CT22" s="394"/>
      <c r="CU22" s="394"/>
      <c r="CV22" s="394"/>
      <c r="CW22" s="394"/>
      <c r="CX22" s="394"/>
      <c r="CY22" s="394"/>
      <c r="CZ22" s="394"/>
      <c r="DA22" s="394"/>
      <c r="DB22" s="394"/>
      <c r="DC22" s="394"/>
      <c r="DD22" s="394"/>
      <c r="DE22" s="394"/>
      <c r="DF22" s="394"/>
      <c r="DG22" s="394"/>
      <c r="DH22" s="394"/>
      <c r="DI22" s="394"/>
      <c r="DJ22" s="394"/>
      <c r="DK22" s="394"/>
      <c r="DL22" s="394"/>
      <c r="DM22" s="394"/>
      <c r="DN22" s="394"/>
      <c r="DO22" s="394"/>
      <c r="DP22" s="394"/>
      <c r="DQ22" s="394"/>
      <c r="DR22" s="394"/>
      <c r="DS22" s="394"/>
      <c r="DT22" s="394"/>
      <c r="DU22" s="394"/>
      <c r="DV22" s="394"/>
      <c r="DW22" s="394"/>
    </row>
    <row r="23" spans="1:138" ht="14.4">
      <c r="A23" s="69">
        <v>2</v>
      </c>
      <c r="B23" s="70" t="s">
        <v>529</v>
      </c>
      <c r="C23" s="413">
        <v>1</v>
      </c>
      <c r="D23" s="77" t="s">
        <v>329</v>
      </c>
      <c r="E23" s="414">
        <v>2500000</v>
      </c>
      <c r="F23" s="70">
        <f t="shared" si="4"/>
        <v>2500000</v>
      </c>
      <c r="G23" s="235">
        <f t="shared" si="5"/>
        <v>2500000</v>
      </c>
      <c r="H23" s="392">
        <f t="shared" si="6"/>
        <v>2500000</v>
      </c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2"/>
      <c r="AB23" s="392"/>
      <c r="AC23" s="392"/>
      <c r="AD23" s="392"/>
      <c r="AE23" s="392"/>
      <c r="AF23" s="394"/>
      <c r="AG23" s="394"/>
      <c r="AH23" s="394"/>
      <c r="AI23" s="394"/>
      <c r="AJ23" s="394"/>
      <c r="AK23" s="394"/>
      <c r="AL23" s="394"/>
      <c r="AM23" s="394"/>
      <c r="AN23" s="394"/>
      <c r="AO23" s="394"/>
      <c r="AP23" s="394"/>
      <c r="AQ23" s="394"/>
      <c r="AR23" s="394"/>
      <c r="AS23" s="394"/>
      <c r="AT23" s="394"/>
      <c r="AU23" s="394"/>
      <c r="AV23" s="394"/>
      <c r="AW23" s="394"/>
      <c r="AX23" s="394"/>
      <c r="AY23" s="394"/>
      <c r="AZ23" s="394"/>
      <c r="BA23" s="394"/>
      <c r="BB23" s="394"/>
      <c r="BC23" s="394"/>
      <c r="BD23" s="394"/>
      <c r="BE23" s="394"/>
      <c r="BF23" s="394"/>
      <c r="BG23" s="394"/>
      <c r="BH23" s="394"/>
      <c r="BI23" s="394"/>
      <c r="BJ23" s="394"/>
      <c r="BK23" s="394"/>
      <c r="BL23" s="394"/>
      <c r="BM23" s="394"/>
      <c r="BN23" s="394"/>
      <c r="BO23" s="394"/>
      <c r="BP23" s="394"/>
      <c r="BQ23" s="394"/>
      <c r="BR23" s="394"/>
      <c r="BS23" s="394"/>
      <c r="BT23" s="394"/>
      <c r="BU23" s="394"/>
      <c r="BV23" s="394"/>
      <c r="BW23" s="394"/>
      <c r="BX23" s="394"/>
      <c r="BY23" s="394"/>
      <c r="BZ23" s="394"/>
      <c r="CA23" s="394"/>
      <c r="CB23" s="394"/>
      <c r="CC23" s="394"/>
      <c r="CD23" s="394"/>
      <c r="CE23" s="394"/>
      <c r="CF23" s="394"/>
      <c r="CG23" s="394"/>
      <c r="CH23" s="394"/>
      <c r="CI23" s="394"/>
      <c r="CJ23" s="394"/>
      <c r="CK23" s="394"/>
      <c r="CL23" s="394"/>
      <c r="CM23" s="394"/>
      <c r="CN23" s="394"/>
      <c r="CO23" s="394"/>
      <c r="CP23" s="394"/>
      <c r="CQ23" s="394"/>
      <c r="CR23" s="394"/>
      <c r="CS23" s="394"/>
      <c r="CT23" s="394"/>
      <c r="CU23" s="394"/>
      <c r="CV23" s="394"/>
      <c r="CW23" s="394"/>
      <c r="CX23" s="394"/>
      <c r="CY23" s="394"/>
      <c r="CZ23" s="394"/>
      <c r="DA23" s="394"/>
      <c r="DB23" s="394"/>
      <c r="DC23" s="394"/>
      <c r="DD23" s="394"/>
      <c r="DE23" s="394"/>
      <c r="DF23" s="394"/>
      <c r="DG23" s="394"/>
      <c r="DH23" s="394"/>
      <c r="DI23" s="394"/>
      <c r="DJ23" s="394"/>
      <c r="DK23" s="394"/>
      <c r="DL23" s="394"/>
      <c r="DM23" s="394"/>
      <c r="DN23" s="394"/>
      <c r="DO23" s="394"/>
      <c r="DP23" s="394"/>
      <c r="DQ23" s="394"/>
      <c r="DR23" s="394"/>
      <c r="DS23" s="394"/>
      <c r="DT23" s="394"/>
      <c r="DU23" s="394"/>
      <c r="DV23" s="394"/>
      <c r="DW23" s="394"/>
    </row>
    <row r="24" spans="1:138" ht="14.4">
      <c r="A24" s="69">
        <v>3</v>
      </c>
      <c r="B24" s="70" t="s">
        <v>332</v>
      </c>
      <c r="C24" s="413">
        <v>1</v>
      </c>
      <c r="D24" s="77" t="s">
        <v>329</v>
      </c>
      <c r="E24" s="414">
        <v>1500000</v>
      </c>
      <c r="F24" s="70">
        <f t="shared" si="4"/>
        <v>1500000</v>
      </c>
      <c r="G24" s="235">
        <f t="shared" si="5"/>
        <v>1500000</v>
      </c>
      <c r="H24" s="392"/>
      <c r="I24" s="392">
        <v>1500000</v>
      </c>
      <c r="J24" s="392"/>
      <c r="K24" s="392"/>
      <c r="L24" s="392"/>
      <c r="M24" s="392"/>
      <c r="N24" s="392"/>
      <c r="O24" s="392"/>
      <c r="P24" s="392"/>
      <c r="Q24" s="392"/>
      <c r="R24" s="392"/>
      <c r="S24" s="392"/>
      <c r="T24" s="392"/>
      <c r="U24" s="392"/>
      <c r="V24" s="392"/>
      <c r="W24" s="392"/>
      <c r="X24" s="392"/>
      <c r="Y24" s="392"/>
      <c r="Z24" s="392"/>
      <c r="AA24" s="392"/>
      <c r="AB24" s="392"/>
      <c r="AC24" s="392"/>
      <c r="AD24" s="392"/>
      <c r="AE24" s="392"/>
      <c r="AF24" s="394"/>
      <c r="AG24" s="394"/>
      <c r="AH24" s="394"/>
      <c r="AI24" s="394"/>
      <c r="AJ24" s="394"/>
      <c r="AK24" s="394"/>
      <c r="AL24" s="394"/>
      <c r="AM24" s="394"/>
      <c r="AN24" s="394"/>
      <c r="AO24" s="394"/>
      <c r="AP24" s="394"/>
      <c r="AQ24" s="394"/>
      <c r="AR24" s="394"/>
      <c r="AS24" s="394"/>
      <c r="AT24" s="394"/>
      <c r="AU24" s="394"/>
      <c r="AV24" s="394"/>
      <c r="AW24" s="394"/>
      <c r="AX24" s="394"/>
      <c r="AY24" s="394"/>
      <c r="AZ24" s="394"/>
      <c r="BA24" s="394"/>
      <c r="BB24" s="394"/>
      <c r="BC24" s="394"/>
      <c r="BD24" s="394"/>
      <c r="BE24" s="394"/>
      <c r="BF24" s="394"/>
      <c r="BG24" s="394"/>
      <c r="BH24" s="394"/>
      <c r="BI24" s="394"/>
      <c r="BJ24" s="394"/>
      <c r="BK24" s="394"/>
      <c r="BL24" s="394"/>
      <c r="BM24" s="394"/>
      <c r="BN24" s="394"/>
      <c r="BO24" s="394"/>
      <c r="BP24" s="394"/>
      <c r="BQ24" s="394"/>
      <c r="BR24" s="394"/>
      <c r="BS24" s="394"/>
      <c r="BT24" s="394"/>
      <c r="BU24" s="394"/>
      <c r="BV24" s="394"/>
      <c r="BW24" s="394"/>
      <c r="BX24" s="394"/>
      <c r="BY24" s="394"/>
      <c r="BZ24" s="394"/>
      <c r="CA24" s="394"/>
      <c r="CB24" s="394"/>
      <c r="CC24" s="394"/>
      <c r="CD24" s="394"/>
      <c r="CE24" s="394"/>
      <c r="CF24" s="394"/>
      <c r="CG24" s="394"/>
      <c r="CH24" s="394"/>
      <c r="CI24" s="394"/>
      <c r="CJ24" s="394"/>
      <c r="CK24" s="394"/>
      <c r="CL24" s="394"/>
      <c r="CM24" s="394"/>
      <c r="CN24" s="394"/>
      <c r="CO24" s="394"/>
      <c r="CP24" s="394"/>
      <c r="CQ24" s="394"/>
      <c r="CR24" s="394"/>
      <c r="CS24" s="394"/>
      <c r="CT24" s="394"/>
      <c r="CU24" s="394"/>
      <c r="CV24" s="394"/>
      <c r="CW24" s="394"/>
      <c r="CX24" s="394"/>
      <c r="CY24" s="394"/>
      <c r="CZ24" s="394"/>
      <c r="DA24" s="394"/>
      <c r="DB24" s="394"/>
      <c r="DC24" s="394"/>
      <c r="DD24" s="394"/>
      <c r="DE24" s="394"/>
      <c r="DF24" s="394"/>
      <c r="DG24" s="394"/>
      <c r="DH24" s="394"/>
      <c r="DI24" s="394"/>
      <c r="DJ24" s="394"/>
      <c r="DK24" s="394"/>
      <c r="DL24" s="394"/>
      <c r="DM24" s="394"/>
      <c r="DN24" s="394"/>
      <c r="DO24" s="394"/>
      <c r="DP24" s="394"/>
      <c r="DQ24" s="394"/>
      <c r="DR24" s="394"/>
      <c r="DS24" s="394"/>
      <c r="DT24" s="394"/>
      <c r="DU24" s="394"/>
      <c r="DV24" s="394"/>
      <c r="DW24" s="394"/>
    </row>
    <row r="25" spans="1:138" ht="14.4">
      <c r="A25" s="69">
        <v>4</v>
      </c>
      <c r="B25" s="70" t="s">
        <v>333</v>
      </c>
      <c r="C25" s="413">
        <v>1</v>
      </c>
      <c r="D25" s="77" t="s">
        <v>329</v>
      </c>
      <c r="E25" s="414">
        <v>1500000</v>
      </c>
      <c r="F25" s="70">
        <f t="shared" si="4"/>
        <v>1500000</v>
      </c>
      <c r="G25" s="235">
        <f t="shared" si="5"/>
        <v>1500000</v>
      </c>
      <c r="H25" s="392"/>
      <c r="I25" s="392">
        <v>1500000</v>
      </c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4"/>
      <c r="BD25" s="394"/>
      <c r="BE25" s="394"/>
      <c r="BF25" s="394"/>
      <c r="BG25" s="394"/>
      <c r="BH25" s="394"/>
      <c r="BI25" s="394"/>
      <c r="BJ25" s="394"/>
      <c r="BK25" s="394"/>
      <c r="BL25" s="394"/>
      <c r="BM25" s="394"/>
      <c r="BN25" s="394"/>
      <c r="BO25" s="394"/>
      <c r="BP25" s="394"/>
      <c r="BQ25" s="394"/>
      <c r="BR25" s="394"/>
      <c r="BS25" s="394"/>
      <c r="BT25" s="394"/>
      <c r="BU25" s="394"/>
      <c r="BV25" s="394"/>
      <c r="BW25" s="394"/>
      <c r="BX25" s="394"/>
      <c r="BY25" s="394"/>
      <c r="BZ25" s="394"/>
      <c r="CA25" s="394"/>
      <c r="CB25" s="394"/>
      <c r="CC25" s="394"/>
      <c r="CD25" s="394"/>
      <c r="CE25" s="394"/>
      <c r="CF25" s="394"/>
      <c r="CG25" s="394"/>
      <c r="CH25" s="394"/>
      <c r="CI25" s="394"/>
      <c r="CJ25" s="394"/>
      <c r="CK25" s="394"/>
      <c r="CL25" s="394"/>
      <c r="CM25" s="394"/>
      <c r="CN25" s="394"/>
      <c r="CO25" s="394"/>
      <c r="CP25" s="394"/>
      <c r="CQ25" s="394"/>
      <c r="CR25" s="394"/>
      <c r="CS25" s="394"/>
      <c r="CT25" s="394"/>
      <c r="CU25" s="394"/>
      <c r="CV25" s="394"/>
      <c r="CW25" s="394"/>
      <c r="CX25" s="394"/>
      <c r="CY25" s="394"/>
      <c r="CZ25" s="394"/>
      <c r="DA25" s="394"/>
      <c r="DB25" s="394"/>
      <c r="DC25" s="394"/>
      <c r="DD25" s="394"/>
      <c r="DE25" s="394"/>
      <c r="DF25" s="394"/>
      <c r="DG25" s="394"/>
      <c r="DH25" s="394"/>
      <c r="DI25" s="394"/>
      <c r="DJ25" s="394"/>
      <c r="DK25" s="394"/>
      <c r="DL25" s="394"/>
      <c r="DM25" s="394"/>
      <c r="DN25" s="394"/>
      <c r="DO25" s="394"/>
      <c r="DP25" s="394"/>
      <c r="DQ25" s="394"/>
      <c r="DR25" s="394"/>
      <c r="DS25" s="394"/>
      <c r="DT25" s="394"/>
      <c r="DU25" s="394"/>
      <c r="DV25" s="394"/>
      <c r="DW25" s="394"/>
    </row>
    <row r="26" spans="1:138" ht="14.4">
      <c r="A26" s="69">
        <v>5</v>
      </c>
      <c r="B26" s="70" t="s">
        <v>334</v>
      </c>
      <c r="C26" s="413">
        <v>1</v>
      </c>
      <c r="D26" s="77" t="s">
        <v>329</v>
      </c>
      <c r="E26" s="414">
        <v>1500000</v>
      </c>
      <c r="F26" s="70">
        <f t="shared" si="4"/>
        <v>1500000</v>
      </c>
      <c r="G26" s="235">
        <f t="shared" si="5"/>
        <v>1500000</v>
      </c>
      <c r="H26" s="392"/>
      <c r="I26" s="392">
        <v>1500000</v>
      </c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392"/>
      <c r="AB26" s="392"/>
      <c r="AC26" s="392"/>
      <c r="AD26" s="392"/>
      <c r="AE26" s="392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4"/>
      <c r="BD26" s="394"/>
      <c r="BE26" s="394"/>
      <c r="BF26" s="394"/>
      <c r="BG26" s="394"/>
      <c r="BH26" s="394"/>
      <c r="BI26" s="394"/>
      <c r="BJ26" s="394"/>
      <c r="BK26" s="394"/>
      <c r="BL26" s="394"/>
      <c r="BM26" s="394"/>
      <c r="BN26" s="394"/>
      <c r="BO26" s="394"/>
      <c r="BP26" s="394"/>
      <c r="BQ26" s="394"/>
      <c r="BR26" s="394"/>
      <c r="BS26" s="394"/>
      <c r="BT26" s="394"/>
      <c r="BU26" s="394"/>
      <c r="BV26" s="394"/>
      <c r="BW26" s="394"/>
      <c r="BX26" s="394"/>
      <c r="BY26" s="394"/>
      <c r="BZ26" s="394"/>
      <c r="CA26" s="394"/>
      <c r="CB26" s="394"/>
      <c r="CC26" s="394"/>
      <c r="CD26" s="394"/>
      <c r="CE26" s="394"/>
      <c r="CF26" s="394"/>
      <c r="CG26" s="394"/>
      <c r="CH26" s="394"/>
      <c r="CI26" s="394"/>
      <c r="CJ26" s="394"/>
      <c r="CK26" s="394"/>
      <c r="CL26" s="394"/>
      <c r="CM26" s="394"/>
      <c r="CN26" s="394"/>
      <c r="CO26" s="394"/>
      <c r="CP26" s="394"/>
      <c r="CQ26" s="394"/>
      <c r="CR26" s="394"/>
      <c r="CS26" s="394"/>
      <c r="CT26" s="394"/>
      <c r="CU26" s="394"/>
      <c r="CV26" s="394"/>
      <c r="CW26" s="394"/>
      <c r="CX26" s="394"/>
      <c r="CY26" s="394"/>
      <c r="CZ26" s="394"/>
      <c r="DA26" s="394"/>
      <c r="DB26" s="394"/>
      <c r="DC26" s="394"/>
      <c r="DD26" s="394"/>
      <c r="DE26" s="394"/>
      <c r="DF26" s="394"/>
      <c r="DG26" s="394"/>
      <c r="DH26" s="394"/>
      <c r="DI26" s="394"/>
      <c r="DJ26" s="394"/>
      <c r="DK26" s="394"/>
      <c r="DL26" s="394"/>
      <c r="DM26" s="394"/>
      <c r="DN26" s="394"/>
      <c r="DO26" s="394"/>
      <c r="DP26" s="394"/>
      <c r="DQ26" s="394"/>
      <c r="DR26" s="394"/>
      <c r="DS26" s="394"/>
      <c r="DT26" s="394"/>
      <c r="DU26" s="394"/>
      <c r="DV26" s="394"/>
      <c r="DW26" s="394"/>
    </row>
    <row r="27" spans="1:138" ht="14.4">
      <c r="A27" s="69">
        <v>6</v>
      </c>
      <c r="B27" s="70" t="s">
        <v>335</v>
      </c>
      <c r="C27" s="413">
        <v>1</v>
      </c>
      <c r="D27" s="77" t="s">
        <v>329</v>
      </c>
      <c r="E27" s="414">
        <v>1500000</v>
      </c>
      <c r="F27" s="70">
        <f t="shared" si="4"/>
        <v>1500000</v>
      </c>
      <c r="G27" s="235">
        <f t="shared" si="5"/>
        <v>1500000</v>
      </c>
      <c r="H27" s="392"/>
      <c r="I27" s="392">
        <v>1500000</v>
      </c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2"/>
      <c r="X27" s="392"/>
      <c r="Y27" s="392"/>
      <c r="Z27" s="392"/>
      <c r="AA27" s="392"/>
      <c r="AB27" s="392"/>
      <c r="AC27" s="392"/>
      <c r="AD27" s="392"/>
      <c r="AE27" s="392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4"/>
      <c r="BD27" s="394"/>
      <c r="BE27" s="394"/>
      <c r="BF27" s="394"/>
      <c r="BG27" s="394"/>
      <c r="BH27" s="394"/>
      <c r="BI27" s="394"/>
      <c r="BJ27" s="394"/>
      <c r="BK27" s="394"/>
      <c r="BL27" s="394"/>
      <c r="BM27" s="394"/>
      <c r="BN27" s="394"/>
      <c r="BO27" s="394"/>
      <c r="BP27" s="394"/>
      <c r="BQ27" s="394"/>
      <c r="BR27" s="394"/>
      <c r="BS27" s="394"/>
      <c r="BT27" s="394"/>
      <c r="BU27" s="394"/>
      <c r="BV27" s="394"/>
      <c r="BW27" s="394"/>
      <c r="BX27" s="394"/>
      <c r="BY27" s="394"/>
      <c r="BZ27" s="394"/>
      <c r="CA27" s="394"/>
      <c r="CB27" s="394"/>
      <c r="CC27" s="394"/>
      <c r="CD27" s="394"/>
      <c r="CE27" s="394"/>
      <c r="CF27" s="394"/>
      <c r="CG27" s="394"/>
      <c r="CH27" s="394"/>
      <c r="CI27" s="394"/>
      <c r="CJ27" s="394"/>
      <c r="CK27" s="394"/>
      <c r="CL27" s="394"/>
      <c r="CM27" s="394"/>
      <c r="CN27" s="394"/>
      <c r="CO27" s="394"/>
      <c r="CP27" s="394"/>
      <c r="CQ27" s="394"/>
      <c r="CR27" s="394"/>
      <c r="CS27" s="394"/>
      <c r="CT27" s="394"/>
      <c r="CU27" s="394"/>
      <c r="CV27" s="394"/>
      <c r="CW27" s="394"/>
      <c r="CX27" s="394"/>
      <c r="CY27" s="394"/>
      <c r="CZ27" s="394"/>
      <c r="DA27" s="394"/>
      <c r="DB27" s="394"/>
      <c r="DC27" s="394"/>
      <c r="DD27" s="394"/>
      <c r="DE27" s="394"/>
      <c r="DF27" s="394"/>
      <c r="DG27" s="394"/>
      <c r="DH27" s="394"/>
      <c r="DI27" s="394"/>
      <c r="DJ27" s="394"/>
      <c r="DK27" s="394"/>
      <c r="DL27" s="394"/>
      <c r="DM27" s="394"/>
      <c r="DN27" s="394"/>
      <c r="DO27" s="394"/>
      <c r="DP27" s="394"/>
      <c r="DQ27" s="394"/>
      <c r="DR27" s="394"/>
      <c r="DS27" s="394"/>
      <c r="DT27" s="394"/>
      <c r="DU27" s="394"/>
      <c r="DV27" s="394"/>
      <c r="DW27" s="394"/>
    </row>
    <row r="28" spans="1:138" ht="15.75" customHeight="1">
      <c r="A28" s="69">
        <v>7</v>
      </c>
      <c r="B28" s="70" t="s">
        <v>336</v>
      </c>
      <c r="C28" s="413">
        <v>1</v>
      </c>
      <c r="D28" s="77" t="s">
        <v>329</v>
      </c>
      <c r="E28" s="414">
        <v>2000000</v>
      </c>
      <c r="F28" s="70">
        <f t="shared" si="4"/>
        <v>2000000</v>
      </c>
      <c r="G28" s="235">
        <f t="shared" si="5"/>
        <v>2000000</v>
      </c>
      <c r="H28" s="392"/>
      <c r="I28" s="392">
        <v>2000000</v>
      </c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2"/>
      <c r="X28" s="392"/>
      <c r="Y28" s="392"/>
      <c r="Z28" s="392"/>
      <c r="AA28" s="392"/>
      <c r="AB28" s="392"/>
      <c r="AC28" s="392"/>
      <c r="AD28" s="392"/>
      <c r="AE28" s="392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4"/>
      <c r="BD28" s="394"/>
      <c r="BE28" s="394"/>
      <c r="BF28" s="394"/>
      <c r="BG28" s="394"/>
      <c r="BH28" s="394"/>
      <c r="BI28" s="394"/>
      <c r="BJ28" s="394"/>
      <c r="BK28" s="394"/>
      <c r="BL28" s="394"/>
      <c r="BM28" s="394"/>
      <c r="BN28" s="394"/>
      <c r="BO28" s="394"/>
      <c r="BP28" s="394"/>
      <c r="BQ28" s="394"/>
      <c r="BR28" s="394"/>
      <c r="BS28" s="394"/>
      <c r="BT28" s="394"/>
      <c r="BU28" s="394"/>
      <c r="BV28" s="394"/>
      <c r="BW28" s="394"/>
      <c r="BX28" s="394"/>
      <c r="BY28" s="394"/>
      <c r="BZ28" s="394"/>
      <c r="CA28" s="394"/>
      <c r="CB28" s="394"/>
      <c r="CC28" s="394"/>
      <c r="CD28" s="394"/>
      <c r="CE28" s="394"/>
      <c r="CF28" s="394"/>
      <c r="CG28" s="394"/>
      <c r="CH28" s="394"/>
      <c r="CI28" s="394"/>
      <c r="CJ28" s="394"/>
      <c r="CK28" s="394"/>
      <c r="CL28" s="394"/>
      <c r="CM28" s="394"/>
      <c r="CN28" s="394"/>
      <c r="CO28" s="394"/>
      <c r="CP28" s="394"/>
      <c r="CQ28" s="394"/>
      <c r="CR28" s="394"/>
      <c r="CS28" s="394"/>
      <c r="CT28" s="394"/>
      <c r="CU28" s="394"/>
      <c r="CV28" s="394"/>
      <c r="CW28" s="394"/>
      <c r="CX28" s="394"/>
      <c r="CY28" s="394"/>
      <c r="CZ28" s="394"/>
      <c r="DA28" s="394"/>
      <c r="DB28" s="394"/>
      <c r="DC28" s="394"/>
      <c r="DD28" s="394"/>
      <c r="DE28" s="394"/>
      <c r="DF28" s="394"/>
      <c r="DG28" s="394"/>
      <c r="DH28" s="394"/>
      <c r="DI28" s="394"/>
      <c r="DJ28" s="394"/>
      <c r="DK28" s="394"/>
      <c r="DL28" s="394"/>
      <c r="DM28" s="394"/>
      <c r="DN28" s="394"/>
      <c r="DO28" s="394"/>
      <c r="DP28" s="394"/>
      <c r="DQ28" s="394"/>
      <c r="DR28" s="394"/>
      <c r="DS28" s="394"/>
      <c r="DT28" s="394"/>
      <c r="DU28" s="394"/>
      <c r="DV28" s="394"/>
      <c r="DW28" s="394"/>
    </row>
    <row r="29" spans="1:138" ht="15.75" customHeight="1">
      <c r="A29" s="554" t="s">
        <v>337</v>
      </c>
      <c r="B29" s="522"/>
      <c r="C29" s="522"/>
      <c r="D29" s="522"/>
      <c r="E29" s="523"/>
      <c r="F29" s="74">
        <f t="shared" ref="F29:BC29" si="7">SUM(F22:F28)</f>
        <v>10600000</v>
      </c>
      <c r="G29" s="75">
        <f>SUM(H29:DW29)</f>
        <v>10600000</v>
      </c>
      <c r="H29" s="76">
        <f t="shared" si="7"/>
        <v>2600000</v>
      </c>
      <c r="I29" s="76">
        <f t="shared" si="7"/>
        <v>8000000</v>
      </c>
      <c r="J29" s="76">
        <f t="shared" si="7"/>
        <v>0</v>
      </c>
      <c r="K29" s="76">
        <f t="shared" si="7"/>
        <v>0</v>
      </c>
      <c r="L29" s="76">
        <f t="shared" si="7"/>
        <v>0</v>
      </c>
      <c r="M29" s="76">
        <f t="shared" si="7"/>
        <v>0</v>
      </c>
      <c r="N29" s="76">
        <f t="shared" si="7"/>
        <v>0</v>
      </c>
      <c r="O29" s="76">
        <f t="shared" si="7"/>
        <v>0</v>
      </c>
      <c r="P29" s="76">
        <f t="shared" si="7"/>
        <v>0</v>
      </c>
      <c r="Q29" s="76">
        <f t="shared" si="7"/>
        <v>0</v>
      </c>
      <c r="R29" s="76">
        <f t="shared" si="7"/>
        <v>0</v>
      </c>
      <c r="S29" s="76">
        <f t="shared" si="7"/>
        <v>0</v>
      </c>
      <c r="T29" s="76">
        <f t="shared" si="7"/>
        <v>0</v>
      </c>
      <c r="U29" s="76">
        <f t="shared" si="7"/>
        <v>0</v>
      </c>
      <c r="V29" s="76">
        <f t="shared" si="7"/>
        <v>0</v>
      </c>
      <c r="W29" s="76">
        <f t="shared" si="7"/>
        <v>0</v>
      </c>
      <c r="X29" s="76">
        <f t="shared" si="7"/>
        <v>0</v>
      </c>
      <c r="Y29" s="76">
        <f t="shared" si="7"/>
        <v>0</v>
      </c>
      <c r="Z29" s="76">
        <f t="shared" si="7"/>
        <v>0</v>
      </c>
      <c r="AA29" s="76">
        <f t="shared" si="7"/>
        <v>0</v>
      </c>
      <c r="AB29" s="76">
        <f t="shared" si="7"/>
        <v>0</v>
      </c>
      <c r="AC29" s="76">
        <f t="shared" si="7"/>
        <v>0</v>
      </c>
      <c r="AD29" s="76">
        <f t="shared" si="7"/>
        <v>0</v>
      </c>
      <c r="AE29" s="76">
        <f t="shared" si="7"/>
        <v>0</v>
      </c>
      <c r="AF29" s="76">
        <f t="shared" si="7"/>
        <v>0</v>
      </c>
      <c r="AG29" s="76">
        <f t="shared" si="7"/>
        <v>0</v>
      </c>
      <c r="AH29" s="76">
        <f t="shared" si="7"/>
        <v>0</v>
      </c>
      <c r="AI29" s="76">
        <f t="shared" si="7"/>
        <v>0</v>
      </c>
      <c r="AJ29" s="76">
        <f t="shared" si="7"/>
        <v>0</v>
      </c>
      <c r="AK29" s="76">
        <f t="shared" si="7"/>
        <v>0</v>
      </c>
      <c r="AL29" s="76">
        <f t="shared" si="7"/>
        <v>0</v>
      </c>
      <c r="AM29" s="76">
        <f t="shared" si="7"/>
        <v>0</v>
      </c>
      <c r="AN29" s="76">
        <f t="shared" si="7"/>
        <v>0</v>
      </c>
      <c r="AO29" s="76">
        <f t="shared" si="7"/>
        <v>0</v>
      </c>
      <c r="AP29" s="76">
        <f t="shared" si="7"/>
        <v>0</v>
      </c>
      <c r="AQ29" s="76">
        <f t="shared" si="7"/>
        <v>0</v>
      </c>
      <c r="AR29" s="76">
        <f t="shared" si="7"/>
        <v>0</v>
      </c>
      <c r="AS29" s="76">
        <f t="shared" si="7"/>
        <v>0</v>
      </c>
      <c r="AT29" s="76">
        <f t="shared" si="7"/>
        <v>0</v>
      </c>
      <c r="AU29" s="76">
        <f t="shared" si="7"/>
        <v>0</v>
      </c>
      <c r="AV29" s="76">
        <f t="shared" si="7"/>
        <v>0</v>
      </c>
      <c r="AW29" s="76">
        <f t="shared" si="7"/>
        <v>0</v>
      </c>
      <c r="AX29" s="76">
        <f t="shared" si="7"/>
        <v>0</v>
      </c>
      <c r="AY29" s="76">
        <f t="shared" si="7"/>
        <v>0</v>
      </c>
      <c r="AZ29" s="76">
        <f t="shared" si="7"/>
        <v>0</v>
      </c>
      <c r="BA29" s="76">
        <f t="shared" si="7"/>
        <v>0</v>
      </c>
      <c r="BB29" s="76">
        <f t="shared" si="7"/>
        <v>0</v>
      </c>
      <c r="BC29" s="76">
        <f t="shared" si="7"/>
        <v>0</v>
      </c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</row>
    <row r="30" spans="1:138" ht="15.75" customHeight="1">
      <c r="A30" s="553" t="s">
        <v>338</v>
      </c>
      <c r="B30" s="522"/>
      <c r="C30" s="522"/>
      <c r="D30" s="522"/>
      <c r="E30" s="522"/>
      <c r="F30" s="523"/>
      <c r="G30" s="79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</row>
    <row r="31" spans="1:138" ht="15.75" customHeight="1">
      <c r="A31" s="69">
        <v>1</v>
      </c>
      <c r="B31" s="70" t="s">
        <v>339</v>
      </c>
      <c r="C31" s="413">
        <v>1</v>
      </c>
      <c r="D31" s="77" t="s">
        <v>329</v>
      </c>
      <c r="E31" s="414">
        <v>500000</v>
      </c>
      <c r="F31" s="70">
        <f t="shared" ref="F31:F32" si="8">C31*E31</f>
        <v>500000</v>
      </c>
      <c r="G31" s="235">
        <f t="shared" ref="G31:G32" si="9">SUM(H31:DW31)</f>
        <v>500000</v>
      </c>
      <c r="H31" s="392"/>
      <c r="I31" s="392">
        <v>500000</v>
      </c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  <c r="AA31" s="392"/>
      <c r="AB31" s="392"/>
      <c r="AC31" s="392"/>
      <c r="AD31" s="392"/>
      <c r="AE31" s="392"/>
      <c r="AF31" s="394"/>
      <c r="AG31" s="394"/>
      <c r="AH31" s="394"/>
      <c r="AI31" s="394"/>
      <c r="AJ31" s="394"/>
      <c r="AK31" s="394"/>
      <c r="AL31" s="394"/>
      <c r="AM31" s="394"/>
      <c r="AN31" s="394"/>
      <c r="AO31" s="394"/>
      <c r="AP31" s="394"/>
      <c r="AQ31" s="394"/>
      <c r="AR31" s="394"/>
      <c r="AS31" s="394"/>
      <c r="AT31" s="394"/>
      <c r="AU31" s="394"/>
      <c r="AV31" s="394"/>
      <c r="AW31" s="394"/>
      <c r="AX31" s="394"/>
      <c r="AY31" s="394"/>
      <c r="AZ31" s="394"/>
      <c r="BA31" s="394"/>
      <c r="BB31" s="394"/>
      <c r="BC31" s="394"/>
      <c r="BD31" s="394"/>
      <c r="BE31" s="394"/>
      <c r="BF31" s="394"/>
      <c r="BG31" s="394"/>
      <c r="BH31" s="394"/>
      <c r="BI31" s="394"/>
      <c r="BJ31" s="394"/>
      <c r="BK31" s="394"/>
      <c r="BL31" s="394"/>
      <c r="BM31" s="394"/>
      <c r="BN31" s="394"/>
      <c r="BO31" s="394"/>
      <c r="BP31" s="394"/>
      <c r="BQ31" s="394"/>
      <c r="BR31" s="394"/>
      <c r="BS31" s="394"/>
      <c r="BT31" s="394"/>
      <c r="BU31" s="394"/>
      <c r="BV31" s="394"/>
      <c r="BW31" s="394"/>
      <c r="BX31" s="394"/>
      <c r="BY31" s="394"/>
      <c r="BZ31" s="394"/>
      <c r="CA31" s="394"/>
      <c r="CB31" s="394"/>
      <c r="CC31" s="394"/>
      <c r="CD31" s="394"/>
      <c r="CE31" s="394"/>
      <c r="CF31" s="394"/>
      <c r="CG31" s="394"/>
      <c r="CH31" s="394"/>
      <c r="CI31" s="394"/>
      <c r="CJ31" s="394"/>
      <c r="CK31" s="394"/>
      <c r="CL31" s="394"/>
      <c r="CM31" s="394"/>
      <c r="CN31" s="394"/>
      <c r="CO31" s="394"/>
      <c r="CP31" s="394"/>
      <c r="CQ31" s="394"/>
      <c r="CR31" s="394"/>
      <c r="CS31" s="394"/>
      <c r="CT31" s="394"/>
      <c r="CU31" s="394"/>
      <c r="CV31" s="394"/>
      <c r="CW31" s="394"/>
      <c r="CX31" s="394"/>
      <c r="CY31" s="394"/>
      <c r="CZ31" s="394"/>
      <c r="DA31" s="394"/>
      <c r="DB31" s="394"/>
      <c r="DC31" s="394"/>
      <c r="DD31" s="394"/>
      <c r="DE31" s="394"/>
      <c r="DF31" s="394"/>
      <c r="DG31" s="394"/>
      <c r="DH31" s="394"/>
      <c r="DI31" s="394"/>
      <c r="DJ31" s="394"/>
      <c r="DK31" s="394"/>
      <c r="DL31" s="394"/>
      <c r="DM31" s="394"/>
      <c r="DN31" s="394"/>
      <c r="DO31" s="394"/>
      <c r="DP31" s="394"/>
      <c r="DQ31" s="394"/>
      <c r="DR31" s="394"/>
      <c r="DS31" s="394"/>
      <c r="DT31" s="394"/>
      <c r="DU31" s="394"/>
      <c r="DV31" s="394"/>
      <c r="DW31" s="394"/>
    </row>
    <row r="32" spans="1:138" ht="15.75" customHeight="1">
      <c r="A32" s="69">
        <v>2</v>
      </c>
      <c r="B32" s="70" t="s">
        <v>340</v>
      </c>
      <c r="C32" s="413"/>
      <c r="D32" s="77" t="s">
        <v>329</v>
      </c>
      <c r="E32" s="414">
        <v>1000000</v>
      </c>
      <c r="F32" s="70">
        <f t="shared" si="8"/>
        <v>0</v>
      </c>
      <c r="G32" s="235">
        <f t="shared" si="9"/>
        <v>0</v>
      </c>
      <c r="H32" s="392">
        <f t="shared" ref="H32" si="10">F32</f>
        <v>0</v>
      </c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4"/>
      <c r="AG32" s="394"/>
      <c r="AH32" s="394"/>
      <c r="AI32" s="394"/>
      <c r="AJ32" s="394"/>
      <c r="AK32" s="394"/>
      <c r="AL32" s="394"/>
      <c r="AM32" s="394"/>
      <c r="AN32" s="394"/>
      <c r="AO32" s="394"/>
      <c r="AP32" s="394"/>
      <c r="AQ32" s="394"/>
      <c r="AR32" s="394"/>
      <c r="AS32" s="394"/>
      <c r="AT32" s="394"/>
      <c r="AU32" s="394"/>
      <c r="AV32" s="394"/>
      <c r="AW32" s="394"/>
      <c r="AX32" s="394"/>
      <c r="AY32" s="394"/>
      <c r="AZ32" s="394"/>
      <c r="BA32" s="394"/>
      <c r="BB32" s="394"/>
      <c r="BC32" s="394"/>
      <c r="BD32" s="394"/>
      <c r="BE32" s="394"/>
      <c r="BF32" s="394"/>
      <c r="BG32" s="394"/>
      <c r="BH32" s="394"/>
      <c r="BI32" s="394"/>
      <c r="BJ32" s="394"/>
      <c r="BK32" s="394"/>
      <c r="BL32" s="394"/>
      <c r="BM32" s="394"/>
      <c r="BN32" s="394"/>
      <c r="BO32" s="394"/>
      <c r="BP32" s="394"/>
      <c r="BQ32" s="394"/>
      <c r="BR32" s="394"/>
      <c r="BS32" s="394"/>
      <c r="BT32" s="394"/>
      <c r="BU32" s="394"/>
      <c r="BV32" s="394"/>
      <c r="BW32" s="394"/>
      <c r="BX32" s="394"/>
      <c r="BY32" s="394"/>
      <c r="BZ32" s="394"/>
      <c r="CA32" s="394"/>
      <c r="CB32" s="394"/>
      <c r="CC32" s="394"/>
      <c r="CD32" s="394"/>
      <c r="CE32" s="394"/>
      <c r="CF32" s="394"/>
      <c r="CG32" s="394"/>
      <c r="CH32" s="394"/>
      <c r="CI32" s="394"/>
      <c r="CJ32" s="394"/>
      <c r="CK32" s="394"/>
      <c r="CL32" s="394"/>
      <c r="CM32" s="394"/>
      <c r="CN32" s="394"/>
      <c r="CO32" s="394"/>
      <c r="CP32" s="394"/>
      <c r="CQ32" s="394"/>
      <c r="CR32" s="394"/>
      <c r="CS32" s="394"/>
      <c r="CT32" s="394"/>
      <c r="CU32" s="394"/>
      <c r="CV32" s="394"/>
      <c r="CW32" s="394"/>
      <c r="CX32" s="394"/>
      <c r="CY32" s="394"/>
      <c r="CZ32" s="394"/>
      <c r="DA32" s="394"/>
      <c r="DB32" s="394"/>
      <c r="DC32" s="394"/>
      <c r="DD32" s="394"/>
      <c r="DE32" s="394"/>
      <c r="DF32" s="394"/>
      <c r="DG32" s="394"/>
      <c r="DH32" s="394"/>
      <c r="DI32" s="394"/>
      <c r="DJ32" s="394"/>
      <c r="DK32" s="394"/>
      <c r="DL32" s="394"/>
      <c r="DM32" s="394"/>
      <c r="DN32" s="394"/>
      <c r="DO32" s="394"/>
      <c r="DP32" s="394"/>
      <c r="DQ32" s="394"/>
      <c r="DR32" s="394"/>
      <c r="DS32" s="394"/>
      <c r="DT32" s="394"/>
      <c r="DU32" s="394"/>
      <c r="DV32" s="394"/>
      <c r="DW32" s="394"/>
    </row>
    <row r="33" spans="1:127" ht="15.75" customHeight="1">
      <c r="A33" s="554" t="s">
        <v>341</v>
      </c>
      <c r="B33" s="522"/>
      <c r="C33" s="522"/>
      <c r="D33" s="522"/>
      <c r="E33" s="523"/>
      <c r="F33" s="74">
        <f t="shared" ref="F33:BC33" si="11">SUM(F31:F32)</f>
        <v>500000</v>
      </c>
      <c r="G33" s="75">
        <f>SUM(H33:DW33)</f>
        <v>500000</v>
      </c>
      <c r="H33" s="76">
        <f t="shared" si="11"/>
        <v>0</v>
      </c>
      <c r="I33" s="76">
        <f t="shared" si="11"/>
        <v>500000</v>
      </c>
      <c r="J33" s="76">
        <f t="shared" si="11"/>
        <v>0</v>
      </c>
      <c r="K33" s="76">
        <f t="shared" si="11"/>
        <v>0</v>
      </c>
      <c r="L33" s="76">
        <f t="shared" si="11"/>
        <v>0</v>
      </c>
      <c r="M33" s="76">
        <f t="shared" si="11"/>
        <v>0</v>
      </c>
      <c r="N33" s="76">
        <f t="shared" si="11"/>
        <v>0</v>
      </c>
      <c r="O33" s="76">
        <f t="shared" si="11"/>
        <v>0</v>
      </c>
      <c r="P33" s="76">
        <f t="shared" si="11"/>
        <v>0</v>
      </c>
      <c r="Q33" s="76">
        <f t="shared" si="11"/>
        <v>0</v>
      </c>
      <c r="R33" s="76">
        <f t="shared" si="11"/>
        <v>0</v>
      </c>
      <c r="S33" s="76">
        <f t="shared" si="11"/>
        <v>0</v>
      </c>
      <c r="T33" s="76">
        <f t="shared" si="11"/>
        <v>0</v>
      </c>
      <c r="U33" s="76">
        <f t="shared" si="11"/>
        <v>0</v>
      </c>
      <c r="V33" s="76">
        <f t="shared" si="11"/>
        <v>0</v>
      </c>
      <c r="W33" s="76">
        <f t="shared" si="11"/>
        <v>0</v>
      </c>
      <c r="X33" s="76">
        <f t="shared" si="11"/>
        <v>0</v>
      </c>
      <c r="Y33" s="76">
        <f t="shared" si="11"/>
        <v>0</v>
      </c>
      <c r="Z33" s="76">
        <f t="shared" si="11"/>
        <v>0</v>
      </c>
      <c r="AA33" s="76">
        <f t="shared" si="11"/>
        <v>0</v>
      </c>
      <c r="AB33" s="76">
        <f t="shared" si="11"/>
        <v>0</v>
      </c>
      <c r="AC33" s="76">
        <f t="shared" si="11"/>
        <v>0</v>
      </c>
      <c r="AD33" s="76">
        <f t="shared" si="11"/>
        <v>0</v>
      </c>
      <c r="AE33" s="76">
        <f t="shared" si="11"/>
        <v>0</v>
      </c>
      <c r="AF33" s="76">
        <f t="shared" si="11"/>
        <v>0</v>
      </c>
      <c r="AG33" s="76">
        <f t="shared" si="11"/>
        <v>0</v>
      </c>
      <c r="AH33" s="76">
        <f t="shared" si="11"/>
        <v>0</v>
      </c>
      <c r="AI33" s="76">
        <f t="shared" si="11"/>
        <v>0</v>
      </c>
      <c r="AJ33" s="76">
        <f t="shared" si="11"/>
        <v>0</v>
      </c>
      <c r="AK33" s="76">
        <f t="shared" si="11"/>
        <v>0</v>
      </c>
      <c r="AL33" s="76">
        <f t="shared" si="11"/>
        <v>0</v>
      </c>
      <c r="AM33" s="76">
        <f t="shared" si="11"/>
        <v>0</v>
      </c>
      <c r="AN33" s="76">
        <f t="shared" si="11"/>
        <v>0</v>
      </c>
      <c r="AO33" s="76">
        <f t="shared" si="11"/>
        <v>0</v>
      </c>
      <c r="AP33" s="76">
        <f t="shared" si="11"/>
        <v>0</v>
      </c>
      <c r="AQ33" s="76">
        <f t="shared" si="11"/>
        <v>0</v>
      </c>
      <c r="AR33" s="76">
        <f t="shared" si="11"/>
        <v>0</v>
      </c>
      <c r="AS33" s="76">
        <f t="shared" si="11"/>
        <v>0</v>
      </c>
      <c r="AT33" s="76">
        <f t="shared" si="11"/>
        <v>0</v>
      </c>
      <c r="AU33" s="76">
        <f t="shared" si="11"/>
        <v>0</v>
      </c>
      <c r="AV33" s="76">
        <f t="shared" si="11"/>
        <v>0</v>
      </c>
      <c r="AW33" s="76">
        <f t="shared" si="11"/>
        <v>0</v>
      </c>
      <c r="AX33" s="76">
        <f t="shared" si="11"/>
        <v>0</v>
      </c>
      <c r="AY33" s="76">
        <f t="shared" si="11"/>
        <v>0</v>
      </c>
      <c r="AZ33" s="76">
        <f t="shared" si="11"/>
        <v>0</v>
      </c>
      <c r="BA33" s="76">
        <f t="shared" si="11"/>
        <v>0</v>
      </c>
      <c r="BB33" s="76">
        <f t="shared" si="11"/>
        <v>0</v>
      </c>
      <c r="BC33" s="76">
        <f t="shared" si="11"/>
        <v>0</v>
      </c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</row>
    <row r="34" spans="1:127" ht="15.75" customHeight="1">
      <c r="A34" s="553" t="s">
        <v>342</v>
      </c>
      <c r="B34" s="522"/>
      <c r="C34" s="522"/>
      <c r="D34" s="522"/>
      <c r="E34" s="522"/>
      <c r="F34" s="523"/>
      <c r="G34" s="79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</row>
    <row r="35" spans="1:127" ht="15.75" customHeight="1">
      <c r="A35" s="69">
        <v>1</v>
      </c>
      <c r="B35" s="70" t="s">
        <v>343</v>
      </c>
      <c r="C35" s="413">
        <v>1</v>
      </c>
      <c r="D35" s="77" t="s">
        <v>329</v>
      </c>
      <c r="E35" s="415">
        <v>500000</v>
      </c>
      <c r="F35" s="70">
        <f>E35*C35</f>
        <v>500000</v>
      </c>
      <c r="G35" s="235">
        <f t="shared" ref="G35:G37" si="12">SUM(H35:DW35)</f>
        <v>500000</v>
      </c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>
        <v>250000</v>
      </c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2">
        <v>250000</v>
      </c>
      <c r="AF35" s="394"/>
      <c r="AG35" s="394"/>
      <c r="AH35" s="394"/>
      <c r="AI35" s="394"/>
      <c r="AJ35" s="395"/>
      <c r="AK35" s="394"/>
      <c r="AL35" s="394"/>
      <c r="AM35" s="394"/>
      <c r="AN35" s="394"/>
      <c r="AO35" s="394"/>
      <c r="AP35" s="394"/>
      <c r="AQ35" s="394"/>
      <c r="AR35" s="394"/>
      <c r="AS35" s="394"/>
      <c r="AT35" s="394"/>
      <c r="AU35" s="394"/>
      <c r="AV35" s="395"/>
      <c r="AW35" s="394"/>
      <c r="AX35" s="394"/>
      <c r="AY35" s="394"/>
      <c r="AZ35" s="394"/>
      <c r="BA35" s="394"/>
      <c r="BB35" s="394"/>
      <c r="BC35" s="394"/>
      <c r="BD35" s="394"/>
      <c r="BE35" s="394"/>
      <c r="BF35" s="394"/>
      <c r="BG35" s="394"/>
      <c r="BH35" s="394"/>
      <c r="BI35" s="394"/>
      <c r="BJ35" s="394"/>
      <c r="BK35" s="394"/>
      <c r="BL35" s="394"/>
      <c r="BM35" s="394"/>
      <c r="BN35" s="394"/>
      <c r="BO35" s="394"/>
      <c r="BP35" s="394"/>
      <c r="BQ35" s="394"/>
      <c r="BR35" s="394"/>
      <c r="BS35" s="394"/>
      <c r="BT35" s="394"/>
      <c r="BU35" s="394"/>
      <c r="BV35" s="394"/>
      <c r="BW35" s="394"/>
      <c r="BX35" s="394"/>
      <c r="BY35" s="394"/>
      <c r="BZ35" s="394"/>
      <c r="CA35" s="394"/>
      <c r="CB35" s="394"/>
      <c r="CC35" s="394"/>
      <c r="CD35" s="394"/>
      <c r="CE35" s="394"/>
      <c r="CF35" s="394"/>
      <c r="CG35" s="394"/>
      <c r="CH35" s="394"/>
      <c r="CI35" s="394"/>
      <c r="CJ35" s="394"/>
      <c r="CK35" s="394"/>
      <c r="CL35" s="394"/>
      <c r="CM35" s="394"/>
      <c r="CN35" s="394"/>
      <c r="CO35" s="394"/>
      <c r="CP35" s="394"/>
      <c r="CQ35" s="394"/>
      <c r="CR35" s="394"/>
      <c r="CS35" s="394"/>
      <c r="CT35" s="394"/>
      <c r="CU35" s="394"/>
      <c r="CV35" s="394"/>
      <c r="CW35" s="394"/>
      <c r="CX35" s="394"/>
      <c r="CY35" s="394"/>
      <c r="CZ35" s="394"/>
      <c r="DA35" s="394"/>
      <c r="DB35" s="394"/>
      <c r="DC35" s="394"/>
      <c r="DD35" s="394"/>
      <c r="DE35" s="394"/>
      <c r="DF35" s="394"/>
      <c r="DG35" s="394"/>
      <c r="DH35" s="394"/>
      <c r="DI35" s="394"/>
      <c r="DJ35" s="394"/>
      <c r="DK35" s="394"/>
      <c r="DL35" s="394"/>
      <c r="DM35" s="394"/>
      <c r="DN35" s="394"/>
      <c r="DO35" s="394"/>
      <c r="DP35" s="394"/>
      <c r="DQ35" s="394"/>
      <c r="DR35" s="394"/>
      <c r="DS35" s="394"/>
      <c r="DT35" s="394"/>
      <c r="DU35" s="394"/>
      <c r="DV35" s="394"/>
      <c r="DW35" s="394"/>
    </row>
    <row r="36" spans="1:127" ht="15.75" customHeight="1">
      <c r="A36" s="69">
        <v>2</v>
      </c>
      <c r="B36" s="70" t="s">
        <v>344</v>
      </c>
      <c r="C36" s="413">
        <v>1</v>
      </c>
      <c r="D36" s="77" t="s">
        <v>329</v>
      </c>
      <c r="E36" s="414">
        <f>(F18-60000000)*0</f>
        <v>0</v>
      </c>
      <c r="F36" s="70">
        <f t="shared" ref="F36:F37" si="13">C36*E36</f>
        <v>0</v>
      </c>
      <c r="G36" s="235">
        <f t="shared" si="12"/>
        <v>0</v>
      </c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4"/>
      <c r="AG36" s="394"/>
      <c r="AH36" s="394"/>
      <c r="AI36" s="394"/>
      <c r="AJ36" s="394"/>
      <c r="AK36" s="394"/>
      <c r="AL36" s="394"/>
      <c r="AM36" s="394"/>
      <c r="AN36" s="394"/>
      <c r="AO36" s="394"/>
      <c r="AP36" s="394"/>
      <c r="AQ36" s="394"/>
      <c r="AR36" s="394"/>
      <c r="AS36" s="394"/>
      <c r="AT36" s="394"/>
      <c r="AU36" s="394"/>
      <c r="AV36" s="394"/>
      <c r="AW36" s="394"/>
      <c r="AX36" s="394"/>
      <c r="AY36" s="394"/>
      <c r="AZ36" s="394"/>
      <c r="BA36" s="394"/>
      <c r="BB36" s="394"/>
      <c r="BC36" s="394"/>
      <c r="BD36" s="394"/>
      <c r="BE36" s="394"/>
      <c r="BF36" s="394"/>
      <c r="BG36" s="394"/>
      <c r="BH36" s="394"/>
      <c r="BI36" s="394"/>
      <c r="BJ36" s="394"/>
      <c r="BK36" s="394"/>
      <c r="BL36" s="394"/>
      <c r="BM36" s="394"/>
      <c r="BN36" s="394"/>
      <c r="BO36" s="394"/>
      <c r="BP36" s="394"/>
      <c r="BQ36" s="394"/>
      <c r="BR36" s="394"/>
      <c r="BS36" s="394"/>
      <c r="BT36" s="394"/>
      <c r="BU36" s="394"/>
      <c r="BV36" s="394"/>
      <c r="BW36" s="394"/>
      <c r="BX36" s="394"/>
      <c r="BY36" s="394"/>
      <c r="BZ36" s="394"/>
      <c r="CA36" s="394"/>
      <c r="CB36" s="394"/>
      <c r="CC36" s="394"/>
      <c r="CD36" s="394"/>
      <c r="CE36" s="394"/>
      <c r="CF36" s="394"/>
      <c r="CG36" s="394"/>
      <c r="CH36" s="394"/>
      <c r="CI36" s="394"/>
      <c r="CJ36" s="394"/>
      <c r="CK36" s="394"/>
      <c r="CL36" s="394"/>
      <c r="CM36" s="394"/>
      <c r="CN36" s="394"/>
      <c r="CO36" s="394"/>
      <c r="CP36" s="394"/>
      <c r="CQ36" s="394"/>
      <c r="CR36" s="394"/>
      <c r="CS36" s="394"/>
      <c r="CT36" s="394"/>
      <c r="CU36" s="394"/>
      <c r="CV36" s="394"/>
      <c r="CW36" s="394"/>
      <c r="CX36" s="394"/>
      <c r="CY36" s="394"/>
      <c r="CZ36" s="394"/>
      <c r="DA36" s="394"/>
      <c r="DB36" s="394"/>
      <c r="DC36" s="394"/>
      <c r="DD36" s="394"/>
      <c r="DE36" s="394"/>
      <c r="DF36" s="394"/>
      <c r="DG36" s="394"/>
      <c r="DH36" s="394"/>
      <c r="DI36" s="394"/>
      <c r="DJ36" s="394"/>
      <c r="DK36" s="394"/>
      <c r="DL36" s="394"/>
      <c r="DM36" s="394"/>
      <c r="DN36" s="394"/>
      <c r="DO36" s="394"/>
      <c r="DP36" s="394"/>
      <c r="DQ36" s="394"/>
      <c r="DR36" s="394"/>
      <c r="DS36" s="394"/>
      <c r="DT36" s="394"/>
      <c r="DU36" s="394"/>
      <c r="DV36" s="394"/>
      <c r="DW36" s="394"/>
    </row>
    <row r="37" spans="1:127" ht="15.75" customHeight="1">
      <c r="A37" s="69">
        <v>3</v>
      </c>
      <c r="B37" s="70" t="s">
        <v>345</v>
      </c>
      <c r="C37" s="413">
        <v>0</v>
      </c>
      <c r="D37" s="77" t="s">
        <v>329</v>
      </c>
      <c r="E37" s="414">
        <v>0</v>
      </c>
      <c r="F37" s="70">
        <f t="shared" si="13"/>
        <v>0</v>
      </c>
      <c r="G37" s="235">
        <f t="shared" si="12"/>
        <v>0</v>
      </c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4"/>
      <c r="AG37" s="394"/>
      <c r="AH37" s="394"/>
      <c r="AI37" s="394"/>
      <c r="AJ37" s="394"/>
      <c r="AK37" s="394"/>
      <c r="AL37" s="394"/>
      <c r="AM37" s="394"/>
      <c r="AN37" s="394"/>
      <c r="AO37" s="394"/>
      <c r="AP37" s="394"/>
      <c r="AQ37" s="394"/>
      <c r="AR37" s="394"/>
      <c r="AS37" s="394"/>
      <c r="AT37" s="394"/>
      <c r="AU37" s="394"/>
      <c r="AV37" s="394"/>
      <c r="AW37" s="394"/>
      <c r="AX37" s="394"/>
      <c r="AY37" s="394"/>
      <c r="AZ37" s="394"/>
      <c r="BA37" s="394"/>
      <c r="BB37" s="394"/>
      <c r="BC37" s="394"/>
      <c r="BD37" s="394"/>
      <c r="BE37" s="394"/>
      <c r="BF37" s="394"/>
      <c r="BG37" s="394"/>
      <c r="BH37" s="394"/>
      <c r="BI37" s="394"/>
      <c r="BJ37" s="394"/>
      <c r="BK37" s="394"/>
      <c r="BL37" s="394"/>
      <c r="BM37" s="394"/>
      <c r="BN37" s="394"/>
      <c r="BO37" s="394"/>
      <c r="BP37" s="394"/>
      <c r="BQ37" s="394"/>
      <c r="BR37" s="394"/>
      <c r="BS37" s="394"/>
      <c r="BT37" s="394"/>
      <c r="BU37" s="394"/>
      <c r="BV37" s="394"/>
      <c r="BW37" s="394"/>
      <c r="BX37" s="394"/>
      <c r="BY37" s="394"/>
      <c r="BZ37" s="394"/>
      <c r="CA37" s="394"/>
      <c r="CB37" s="394"/>
      <c r="CC37" s="394"/>
      <c r="CD37" s="394"/>
      <c r="CE37" s="394"/>
      <c r="CF37" s="394"/>
      <c r="CG37" s="394"/>
      <c r="CH37" s="394"/>
      <c r="CI37" s="394"/>
      <c r="CJ37" s="394"/>
      <c r="CK37" s="394"/>
      <c r="CL37" s="394"/>
      <c r="CM37" s="394"/>
      <c r="CN37" s="394"/>
      <c r="CO37" s="394"/>
      <c r="CP37" s="394"/>
      <c r="CQ37" s="394"/>
      <c r="CR37" s="394"/>
      <c r="CS37" s="394"/>
      <c r="CT37" s="394"/>
      <c r="CU37" s="394"/>
      <c r="CV37" s="394"/>
      <c r="CW37" s="394"/>
      <c r="CX37" s="394"/>
      <c r="CY37" s="394"/>
      <c r="CZ37" s="394"/>
      <c r="DA37" s="394"/>
      <c r="DB37" s="394"/>
      <c r="DC37" s="394"/>
      <c r="DD37" s="394"/>
      <c r="DE37" s="394"/>
      <c r="DF37" s="394"/>
      <c r="DG37" s="394"/>
      <c r="DH37" s="394"/>
      <c r="DI37" s="394"/>
      <c r="DJ37" s="394"/>
      <c r="DK37" s="394"/>
      <c r="DL37" s="394"/>
      <c r="DM37" s="394"/>
      <c r="DN37" s="394"/>
      <c r="DO37" s="394"/>
      <c r="DP37" s="394"/>
      <c r="DQ37" s="394"/>
      <c r="DR37" s="394"/>
      <c r="DS37" s="394"/>
      <c r="DT37" s="394"/>
      <c r="DU37" s="394"/>
      <c r="DV37" s="394"/>
      <c r="DW37" s="394"/>
    </row>
    <row r="38" spans="1:127" ht="15.75" customHeight="1">
      <c r="A38" s="554" t="s">
        <v>346</v>
      </c>
      <c r="B38" s="522"/>
      <c r="C38" s="522"/>
      <c r="D38" s="522"/>
      <c r="E38" s="523"/>
      <c r="F38" s="74">
        <f t="shared" ref="F38:BC38" si="14">SUM(F35:F37)</f>
        <v>500000</v>
      </c>
      <c r="G38" s="75">
        <f>SUM(H38:DW38)</f>
        <v>500000</v>
      </c>
      <c r="H38" s="76">
        <f t="shared" si="14"/>
        <v>0</v>
      </c>
      <c r="I38" s="76">
        <f t="shared" si="14"/>
        <v>0</v>
      </c>
      <c r="J38" s="76">
        <f t="shared" si="14"/>
        <v>0</v>
      </c>
      <c r="K38" s="76">
        <f t="shared" si="14"/>
        <v>0</v>
      </c>
      <c r="L38" s="76">
        <f t="shared" si="14"/>
        <v>0</v>
      </c>
      <c r="M38" s="76">
        <f t="shared" si="14"/>
        <v>0</v>
      </c>
      <c r="N38" s="76">
        <f t="shared" si="14"/>
        <v>0</v>
      </c>
      <c r="O38" s="76">
        <f t="shared" si="14"/>
        <v>0</v>
      </c>
      <c r="P38" s="76">
        <f t="shared" si="14"/>
        <v>0</v>
      </c>
      <c r="Q38" s="76">
        <f t="shared" si="14"/>
        <v>0</v>
      </c>
      <c r="R38" s="76">
        <f t="shared" si="14"/>
        <v>0</v>
      </c>
      <c r="S38" s="76">
        <f t="shared" si="14"/>
        <v>250000</v>
      </c>
      <c r="T38" s="76">
        <f t="shared" si="14"/>
        <v>0</v>
      </c>
      <c r="U38" s="76">
        <f t="shared" si="14"/>
        <v>0</v>
      </c>
      <c r="V38" s="76">
        <f t="shared" si="14"/>
        <v>0</v>
      </c>
      <c r="W38" s="76">
        <f t="shared" si="14"/>
        <v>0</v>
      </c>
      <c r="X38" s="76">
        <f t="shared" si="14"/>
        <v>0</v>
      </c>
      <c r="Y38" s="76">
        <f t="shared" si="14"/>
        <v>0</v>
      </c>
      <c r="Z38" s="76">
        <f t="shared" si="14"/>
        <v>0</v>
      </c>
      <c r="AA38" s="76">
        <f t="shared" si="14"/>
        <v>0</v>
      </c>
      <c r="AB38" s="76">
        <f t="shared" si="14"/>
        <v>0</v>
      </c>
      <c r="AC38" s="76">
        <f t="shared" si="14"/>
        <v>0</v>
      </c>
      <c r="AD38" s="76">
        <f t="shared" si="14"/>
        <v>0</v>
      </c>
      <c r="AE38" s="76">
        <f t="shared" si="14"/>
        <v>250000</v>
      </c>
      <c r="AF38" s="76">
        <f t="shared" si="14"/>
        <v>0</v>
      </c>
      <c r="AG38" s="76">
        <f t="shared" si="14"/>
        <v>0</v>
      </c>
      <c r="AH38" s="76">
        <f t="shared" si="14"/>
        <v>0</v>
      </c>
      <c r="AI38" s="76">
        <f t="shared" si="14"/>
        <v>0</v>
      </c>
      <c r="AJ38" s="76">
        <f t="shared" si="14"/>
        <v>0</v>
      </c>
      <c r="AK38" s="76">
        <f t="shared" si="14"/>
        <v>0</v>
      </c>
      <c r="AL38" s="76">
        <f t="shared" si="14"/>
        <v>0</v>
      </c>
      <c r="AM38" s="76">
        <f t="shared" si="14"/>
        <v>0</v>
      </c>
      <c r="AN38" s="76">
        <f t="shared" si="14"/>
        <v>0</v>
      </c>
      <c r="AO38" s="76">
        <f t="shared" si="14"/>
        <v>0</v>
      </c>
      <c r="AP38" s="76">
        <f t="shared" si="14"/>
        <v>0</v>
      </c>
      <c r="AQ38" s="76">
        <f t="shared" si="14"/>
        <v>0</v>
      </c>
      <c r="AR38" s="76">
        <f t="shared" si="14"/>
        <v>0</v>
      </c>
      <c r="AS38" s="76">
        <f t="shared" si="14"/>
        <v>0</v>
      </c>
      <c r="AT38" s="76">
        <f t="shared" si="14"/>
        <v>0</v>
      </c>
      <c r="AU38" s="76">
        <f t="shared" si="14"/>
        <v>0</v>
      </c>
      <c r="AV38" s="76">
        <f t="shared" si="14"/>
        <v>0</v>
      </c>
      <c r="AW38" s="76">
        <f t="shared" si="14"/>
        <v>0</v>
      </c>
      <c r="AX38" s="76">
        <f t="shared" si="14"/>
        <v>0</v>
      </c>
      <c r="AY38" s="76">
        <f t="shared" si="14"/>
        <v>0</v>
      </c>
      <c r="AZ38" s="76">
        <f t="shared" si="14"/>
        <v>0</v>
      </c>
      <c r="BA38" s="76">
        <f t="shared" si="14"/>
        <v>0</v>
      </c>
      <c r="BB38" s="76">
        <f t="shared" si="14"/>
        <v>0</v>
      </c>
      <c r="BC38" s="76">
        <f t="shared" si="14"/>
        <v>0</v>
      </c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</row>
    <row r="39" spans="1:127" s="232" customFormat="1" ht="15.75" customHeight="1">
      <c r="A39" s="554" t="s">
        <v>347</v>
      </c>
      <c r="B39" s="555"/>
      <c r="C39" s="555"/>
      <c r="D39" s="555"/>
      <c r="E39" s="556"/>
      <c r="F39" s="80">
        <f t="shared" ref="F39" si="15">F20+F29+F33+F38</f>
        <v>1340850000</v>
      </c>
      <c r="G39" s="75">
        <f>SUM(H39:DW39)</f>
        <v>1340850000</v>
      </c>
      <c r="H39" s="231">
        <f>H20+H29+H33+H38</f>
        <v>135525000</v>
      </c>
      <c r="I39" s="231">
        <f t="shared" ref="I39:BT39" si="16">I20+I29+I33+I38</f>
        <v>8500000</v>
      </c>
      <c r="J39" s="231">
        <f t="shared" si="16"/>
        <v>25000000</v>
      </c>
      <c r="K39" s="231">
        <f t="shared" si="16"/>
        <v>0</v>
      </c>
      <c r="L39" s="231">
        <f t="shared" si="16"/>
        <v>0</v>
      </c>
      <c r="M39" s="231">
        <f t="shared" si="16"/>
        <v>25000000</v>
      </c>
      <c r="N39" s="231">
        <f t="shared" si="16"/>
        <v>0</v>
      </c>
      <c r="O39" s="231">
        <f t="shared" si="16"/>
        <v>0</v>
      </c>
      <c r="P39" s="231">
        <f t="shared" si="16"/>
        <v>25000000</v>
      </c>
      <c r="Q39" s="231">
        <f t="shared" si="16"/>
        <v>0</v>
      </c>
      <c r="R39" s="231">
        <f t="shared" si="16"/>
        <v>0</v>
      </c>
      <c r="S39" s="231">
        <f t="shared" si="16"/>
        <v>25250000</v>
      </c>
      <c r="T39" s="231">
        <f t="shared" si="16"/>
        <v>0</v>
      </c>
      <c r="U39" s="231">
        <f t="shared" si="16"/>
        <v>0</v>
      </c>
      <c r="V39" s="231">
        <f t="shared" si="16"/>
        <v>25000000</v>
      </c>
      <c r="W39" s="231">
        <f t="shared" si="16"/>
        <v>0</v>
      </c>
      <c r="X39" s="231">
        <f t="shared" si="16"/>
        <v>0</v>
      </c>
      <c r="Y39" s="231">
        <f t="shared" si="16"/>
        <v>25000000</v>
      </c>
      <c r="Z39" s="231">
        <f t="shared" si="16"/>
        <v>0</v>
      </c>
      <c r="AA39" s="231">
        <f t="shared" si="16"/>
        <v>0</v>
      </c>
      <c r="AB39" s="231">
        <f t="shared" si="16"/>
        <v>25000000</v>
      </c>
      <c r="AC39" s="231">
        <f t="shared" si="16"/>
        <v>0</v>
      </c>
      <c r="AD39" s="231">
        <f t="shared" si="16"/>
        <v>0</v>
      </c>
      <c r="AE39" s="231">
        <f t="shared" si="16"/>
        <v>25250000</v>
      </c>
      <c r="AF39" s="231">
        <f t="shared" si="16"/>
        <v>25000000</v>
      </c>
      <c r="AG39" s="231">
        <f t="shared" si="16"/>
        <v>25000000</v>
      </c>
      <c r="AH39" s="231">
        <f t="shared" si="16"/>
        <v>25000000</v>
      </c>
      <c r="AI39" s="231">
        <f t="shared" si="16"/>
        <v>25000000</v>
      </c>
      <c r="AJ39" s="231">
        <f t="shared" si="16"/>
        <v>25000000</v>
      </c>
      <c r="AK39" s="231">
        <f t="shared" si="16"/>
        <v>25000000</v>
      </c>
      <c r="AL39" s="231">
        <f t="shared" si="16"/>
        <v>25000000</v>
      </c>
      <c r="AM39" s="231">
        <f t="shared" si="16"/>
        <v>25000000</v>
      </c>
      <c r="AN39" s="231">
        <f t="shared" si="16"/>
        <v>25000000</v>
      </c>
      <c r="AO39" s="231">
        <f t="shared" si="16"/>
        <v>25000000</v>
      </c>
      <c r="AP39" s="231">
        <f t="shared" si="16"/>
        <v>25000000</v>
      </c>
      <c r="AQ39" s="231">
        <f t="shared" si="16"/>
        <v>25000000</v>
      </c>
      <c r="AR39" s="231">
        <f t="shared" si="16"/>
        <v>25000000</v>
      </c>
      <c r="AS39" s="231">
        <f t="shared" si="16"/>
        <v>25000000</v>
      </c>
      <c r="AT39" s="231">
        <f t="shared" si="16"/>
        <v>25000000</v>
      </c>
      <c r="AU39" s="231">
        <f t="shared" si="16"/>
        <v>25000000</v>
      </c>
      <c r="AV39" s="231">
        <f t="shared" si="16"/>
        <v>25000000</v>
      </c>
      <c r="AW39" s="231">
        <f t="shared" si="16"/>
        <v>25000000</v>
      </c>
      <c r="AX39" s="231">
        <f t="shared" si="16"/>
        <v>25000000</v>
      </c>
      <c r="AY39" s="231">
        <f t="shared" si="16"/>
        <v>25000000</v>
      </c>
      <c r="AZ39" s="231">
        <f t="shared" si="16"/>
        <v>25000000</v>
      </c>
      <c r="BA39" s="231">
        <f t="shared" si="16"/>
        <v>25000000</v>
      </c>
      <c r="BB39" s="231">
        <f t="shared" si="16"/>
        <v>25000000</v>
      </c>
      <c r="BC39" s="231">
        <f t="shared" si="16"/>
        <v>25000000</v>
      </c>
      <c r="BD39" s="231">
        <f t="shared" si="16"/>
        <v>21325000</v>
      </c>
      <c r="BE39" s="231">
        <f t="shared" si="16"/>
        <v>25000000</v>
      </c>
      <c r="BF39" s="231">
        <f t="shared" si="16"/>
        <v>25000000</v>
      </c>
      <c r="BG39" s="231">
        <f t="shared" si="16"/>
        <v>25000000</v>
      </c>
      <c r="BH39" s="231">
        <f t="shared" si="16"/>
        <v>25000000</v>
      </c>
      <c r="BI39" s="231">
        <f t="shared" si="16"/>
        <v>25000000</v>
      </c>
      <c r="BJ39" s="231">
        <f t="shared" si="16"/>
        <v>25000000</v>
      </c>
      <c r="BK39" s="231">
        <f t="shared" si="16"/>
        <v>25000000</v>
      </c>
      <c r="BL39" s="231">
        <f t="shared" si="16"/>
        <v>25000000</v>
      </c>
      <c r="BM39" s="231">
        <f t="shared" si="16"/>
        <v>25000000</v>
      </c>
      <c r="BN39" s="231">
        <f t="shared" si="16"/>
        <v>25000000</v>
      </c>
      <c r="BO39" s="231">
        <f t="shared" si="16"/>
        <v>25000000</v>
      </c>
      <c r="BP39" s="231">
        <f t="shared" si="16"/>
        <v>25000000</v>
      </c>
      <c r="BQ39" s="231">
        <f t="shared" si="16"/>
        <v>25000000</v>
      </c>
      <c r="BR39" s="231">
        <f t="shared" si="16"/>
        <v>25000000</v>
      </c>
      <c r="BS39" s="231">
        <f t="shared" si="16"/>
        <v>25000000</v>
      </c>
      <c r="BT39" s="231">
        <f t="shared" si="16"/>
        <v>0</v>
      </c>
      <c r="BU39" s="231">
        <f t="shared" ref="BU39:DW39" si="17">BU20+BU29+BU33+BU38</f>
        <v>0</v>
      </c>
      <c r="BV39" s="231">
        <f t="shared" si="17"/>
        <v>0</v>
      </c>
      <c r="BW39" s="231">
        <f t="shared" si="17"/>
        <v>0</v>
      </c>
      <c r="BX39" s="231">
        <f t="shared" si="17"/>
        <v>0</v>
      </c>
      <c r="BY39" s="231">
        <f t="shared" si="17"/>
        <v>0</v>
      </c>
      <c r="BZ39" s="231">
        <f t="shared" si="17"/>
        <v>0</v>
      </c>
      <c r="CA39" s="231">
        <f t="shared" si="17"/>
        <v>0</v>
      </c>
      <c r="CB39" s="231">
        <f t="shared" si="17"/>
        <v>0</v>
      </c>
      <c r="CC39" s="231">
        <f t="shared" si="17"/>
        <v>0</v>
      </c>
      <c r="CD39" s="231">
        <f t="shared" si="17"/>
        <v>0</v>
      </c>
      <c r="CE39" s="231">
        <f t="shared" si="17"/>
        <v>0</v>
      </c>
      <c r="CF39" s="231">
        <f t="shared" si="17"/>
        <v>0</v>
      </c>
      <c r="CG39" s="231">
        <f t="shared" si="17"/>
        <v>0</v>
      </c>
      <c r="CH39" s="231">
        <f t="shared" si="17"/>
        <v>0</v>
      </c>
      <c r="CI39" s="231">
        <f t="shared" si="17"/>
        <v>0</v>
      </c>
      <c r="CJ39" s="231">
        <f t="shared" si="17"/>
        <v>0</v>
      </c>
      <c r="CK39" s="231">
        <f t="shared" si="17"/>
        <v>0</v>
      </c>
      <c r="CL39" s="231">
        <f t="shared" si="17"/>
        <v>0</v>
      </c>
      <c r="CM39" s="231">
        <f t="shared" si="17"/>
        <v>0</v>
      </c>
      <c r="CN39" s="231">
        <f t="shared" si="17"/>
        <v>0</v>
      </c>
      <c r="CO39" s="231">
        <f t="shared" si="17"/>
        <v>0</v>
      </c>
      <c r="CP39" s="231">
        <f t="shared" si="17"/>
        <v>0</v>
      </c>
      <c r="CQ39" s="231">
        <f t="shared" si="17"/>
        <v>0</v>
      </c>
      <c r="CR39" s="231">
        <f t="shared" si="17"/>
        <v>0</v>
      </c>
      <c r="CS39" s="231">
        <f t="shared" si="17"/>
        <v>0</v>
      </c>
      <c r="CT39" s="231">
        <f t="shared" si="17"/>
        <v>0</v>
      </c>
      <c r="CU39" s="231">
        <f t="shared" si="17"/>
        <v>0</v>
      </c>
      <c r="CV39" s="231">
        <f t="shared" si="17"/>
        <v>0</v>
      </c>
      <c r="CW39" s="231">
        <f t="shared" si="17"/>
        <v>0</v>
      </c>
      <c r="CX39" s="231">
        <f t="shared" si="17"/>
        <v>0</v>
      </c>
      <c r="CY39" s="231">
        <f t="shared" si="17"/>
        <v>0</v>
      </c>
      <c r="CZ39" s="231">
        <f t="shared" si="17"/>
        <v>0</v>
      </c>
      <c r="DA39" s="231">
        <f t="shared" si="17"/>
        <v>0</v>
      </c>
      <c r="DB39" s="231">
        <f t="shared" si="17"/>
        <v>0</v>
      </c>
      <c r="DC39" s="231">
        <f t="shared" si="17"/>
        <v>0</v>
      </c>
      <c r="DD39" s="231">
        <f t="shared" si="17"/>
        <v>0</v>
      </c>
      <c r="DE39" s="231">
        <f t="shared" si="17"/>
        <v>0</v>
      </c>
      <c r="DF39" s="231">
        <f t="shared" si="17"/>
        <v>0</v>
      </c>
      <c r="DG39" s="231">
        <f t="shared" si="17"/>
        <v>0</v>
      </c>
      <c r="DH39" s="231">
        <f t="shared" si="17"/>
        <v>0</v>
      </c>
      <c r="DI39" s="231">
        <f t="shared" si="17"/>
        <v>0</v>
      </c>
      <c r="DJ39" s="231">
        <f t="shared" si="17"/>
        <v>0</v>
      </c>
      <c r="DK39" s="231">
        <f t="shared" si="17"/>
        <v>0</v>
      </c>
      <c r="DL39" s="231">
        <f t="shared" si="17"/>
        <v>0</v>
      </c>
      <c r="DM39" s="231">
        <f t="shared" si="17"/>
        <v>0</v>
      </c>
      <c r="DN39" s="231">
        <f t="shared" si="17"/>
        <v>0</v>
      </c>
      <c r="DO39" s="231">
        <f t="shared" si="17"/>
        <v>0</v>
      </c>
      <c r="DP39" s="231">
        <f t="shared" si="17"/>
        <v>0</v>
      </c>
      <c r="DQ39" s="231">
        <f t="shared" si="17"/>
        <v>0</v>
      </c>
      <c r="DR39" s="231">
        <f t="shared" si="17"/>
        <v>0</v>
      </c>
      <c r="DS39" s="231">
        <f t="shared" si="17"/>
        <v>0</v>
      </c>
      <c r="DT39" s="231">
        <f t="shared" si="17"/>
        <v>0</v>
      </c>
      <c r="DU39" s="231">
        <f t="shared" si="17"/>
        <v>0</v>
      </c>
      <c r="DV39" s="231">
        <f t="shared" si="17"/>
        <v>0</v>
      </c>
      <c r="DW39" s="231">
        <f t="shared" si="17"/>
        <v>0</v>
      </c>
    </row>
    <row r="40" spans="1:127" ht="15.75" customHeight="1" thickBot="1">
      <c r="A40" s="557" t="s">
        <v>348</v>
      </c>
      <c r="B40" s="551"/>
      <c r="C40" s="551"/>
      <c r="D40" s="549"/>
      <c r="E40" s="82" t="s">
        <v>5</v>
      </c>
      <c r="F40" s="83">
        <f t="shared" ref="F40:G40" si="18">F39/F14</f>
        <v>1092787.2860635696</v>
      </c>
      <c r="G40" s="84">
        <f t="shared" si="18"/>
        <v>1092787.2860635696</v>
      </c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</row>
    <row r="41" spans="1:127" ht="15.75" customHeight="1">
      <c r="A41" s="55"/>
      <c r="B41" s="54"/>
      <c r="C41" s="85"/>
      <c r="D41" s="86"/>
      <c r="E41" s="54"/>
      <c r="F41" s="54"/>
      <c r="G41" s="54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</row>
    <row r="42" spans="1:127" ht="15.75" customHeight="1">
      <c r="A42" s="87" t="s">
        <v>349</v>
      </c>
      <c r="B42" s="57" t="s">
        <v>664</v>
      </c>
      <c r="C42" s="88"/>
      <c r="D42" s="86"/>
      <c r="E42" s="54"/>
      <c r="F42" s="54"/>
      <c r="G42" s="54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</row>
    <row r="43" spans="1:127" ht="15.75" customHeight="1">
      <c r="A43" s="62" t="s">
        <v>31</v>
      </c>
      <c r="B43" s="62" t="s">
        <v>322</v>
      </c>
      <c r="C43" s="62" t="s">
        <v>323</v>
      </c>
      <c r="D43" s="62" t="s">
        <v>324</v>
      </c>
      <c r="E43" s="62" t="s">
        <v>325</v>
      </c>
      <c r="F43" s="62" t="s">
        <v>350</v>
      </c>
      <c r="G43" s="531" t="s">
        <v>620</v>
      </c>
      <c r="H43" s="89">
        <v>1</v>
      </c>
      <c r="I43" s="64">
        <f t="shared" ref="I43:DW43" si="19">H43+1</f>
        <v>2</v>
      </c>
      <c r="J43" s="64">
        <f t="shared" si="19"/>
        <v>3</v>
      </c>
      <c r="K43" s="64">
        <f t="shared" si="19"/>
        <v>4</v>
      </c>
      <c r="L43" s="64">
        <f t="shared" si="19"/>
        <v>5</v>
      </c>
      <c r="M43" s="64">
        <f t="shared" si="19"/>
        <v>6</v>
      </c>
      <c r="N43" s="64">
        <f t="shared" si="19"/>
        <v>7</v>
      </c>
      <c r="O43" s="64">
        <f t="shared" si="19"/>
        <v>8</v>
      </c>
      <c r="P43" s="64">
        <f t="shared" si="19"/>
        <v>9</v>
      </c>
      <c r="Q43" s="64">
        <f t="shared" si="19"/>
        <v>10</v>
      </c>
      <c r="R43" s="64">
        <f t="shared" si="19"/>
        <v>11</v>
      </c>
      <c r="S43" s="64">
        <f t="shared" si="19"/>
        <v>12</v>
      </c>
      <c r="T43" s="64">
        <f t="shared" si="19"/>
        <v>13</v>
      </c>
      <c r="U43" s="64">
        <f t="shared" si="19"/>
        <v>14</v>
      </c>
      <c r="V43" s="64">
        <f t="shared" si="19"/>
        <v>15</v>
      </c>
      <c r="W43" s="64">
        <f t="shared" si="19"/>
        <v>16</v>
      </c>
      <c r="X43" s="64">
        <f t="shared" si="19"/>
        <v>17</v>
      </c>
      <c r="Y43" s="64">
        <f t="shared" si="19"/>
        <v>18</v>
      </c>
      <c r="Z43" s="64">
        <f t="shared" si="19"/>
        <v>19</v>
      </c>
      <c r="AA43" s="64">
        <f t="shared" si="19"/>
        <v>20</v>
      </c>
      <c r="AB43" s="64">
        <f t="shared" si="19"/>
        <v>21</v>
      </c>
      <c r="AC43" s="64">
        <f t="shared" si="19"/>
        <v>22</v>
      </c>
      <c r="AD43" s="64">
        <f t="shared" si="19"/>
        <v>23</v>
      </c>
      <c r="AE43" s="64">
        <f t="shared" si="19"/>
        <v>24</v>
      </c>
      <c r="AF43" s="64">
        <f t="shared" si="19"/>
        <v>25</v>
      </c>
      <c r="AG43" s="64">
        <f t="shared" si="19"/>
        <v>26</v>
      </c>
      <c r="AH43" s="64">
        <f t="shared" si="19"/>
        <v>27</v>
      </c>
      <c r="AI43" s="64">
        <f t="shared" si="19"/>
        <v>28</v>
      </c>
      <c r="AJ43" s="64">
        <f t="shared" si="19"/>
        <v>29</v>
      </c>
      <c r="AK43" s="64">
        <f t="shared" si="19"/>
        <v>30</v>
      </c>
      <c r="AL43" s="64">
        <f t="shared" si="19"/>
        <v>31</v>
      </c>
      <c r="AM43" s="64">
        <f t="shared" si="19"/>
        <v>32</v>
      </c>
      <c r="AN43" s="64">
        <f t="shared" si="19"/>
        <v>33</v>
      </c>
      <c r="AO43" s="64">
        <f t="shared" si="19"/>
        <v>34</v>
      </c>
      <c r="AP43" s="64">
        <f t="shared" si="19"/>
        <v>35</v>
      </c>
      <c r="AQ43" s="64">
        <f t="shared" si="19"/>
        <v>36</v>
      </c>
      <c r="AR43" s="64">
        <f t="shared" si="19"/>
        <v>37</v>
      </c>
      <c r="AS43" s="64">
        <f t="shared" si="19"/>
        <v>38</v>
      </c>
      <c r="AT43" s="64">
        <f t="shared" si="19"/>
        <v>39</v>
      </c>
      <c r="AU43" s="64">
        <f t="shared" si="19"/>
        <v>40</v>
      </c>
      <c r="AV43" s="64">
        <f t="shared" si="19"/>
        <v>41</v>
      </c>
      <c r="AW43" s="64">
        <f t="shared" si="19"/>
        <v>42</v>
      </c>
      <c r="AX43" s="64">
        <f t="shared" si="19"/>
        <v>43</v>
      </c>
      <c r="AY43" s="64">
        <f t="shared" si="19"/>
        <v>44</v>
      </c>
      <c r="AZ43" s="64">
        <f t="shared" si="19"/>
        <v>45</v>
      </c>
      <c r="BA43" s="64">
        <f t="shared" si="19"/>
        <v>46</v>
      </c>
      <c r="BB43" s="64">
        <f t="shared" si="19"/>
        <v>47</v>
      </c>
      <c r="BC43" s="64">
        <f t="shared" si="19"/>
        <v>48</v>
      </c>
      <c r="BD43" s="64">
        <f t="shared" si="19"/>
        <v>49</v>
      </c>
      <c r="BE43" s="64">
        <f t="shared" si="19"/>
        <v>50</v>
      </c>
      <c r="BF43" s="64">
        <f t="shared" si="19"/>
        <v>51</v>
      </c>
      <c r="BG43" s="64">
        <f t="shared" si="19"/>
        <v>52</v>
      </c>
      <c r="BH43" s="64">
        <f t="shared" si="19"/>
        <v>53</v>
      </c>
      <c r="BI43" s="64">
        <f t="shared" si="19"/>
        <v>54</v>
      </c>
      <c r="BJ43" s="64">
        <f t="shared" si="19"/>
        <v>55</v>
      </c>
      <c r="BK43" s="64">
        <f t="shared" si="19"/>
        <v>56</v>
      </c>
      <c r="BL43" s="64">
        <f t="shared" si="19"/>
        <v>57</v>
      </c>
      <c r="BM43" s="64">
        <f t="shared" si="19"/>
        <v>58</v>
      </c>
      <c r="BN43" s="64">
        <f t="shared" si="19"/>
        <v>59</v>
      </c>
      <c r="BO43" s="64">
        <f t="shared" si="19"/>
        <v>60</v>
      </c>
      <c r="BP43" s="64">
        <f t="shared" si="19"/>
        <v>61</v>
      </c>
      <c r="BQ43" s="64">
        <f t="shared" si="19"/>
        <v>62</v>
      </c>
      <c r="BR43" s="64">
        <f t="shared" si="19"/>
        <v>63</v>
      </c>
      <c r="BS43" s="64">
        <f t="shared" si="19"/>
        <v>64</v>
      </c>
      <c r="BT43" s="64">
        <f t="shared" si="19"/>
        <v>65</v>
      </c>
      <c r="BU43" s="64">
        <f t="shared" si="19"/>
        <v>66</v>
      </c>
      <c r="BV43" s="64">
        <f t="shared" si="19"/>
        <v>67</v>
      </c>
      <c r="BW43" s="64">
        <f t="shared" si="19"/>
        <v>68</v>
      </c>
      <c r="BX43" s="64">
        <f t="shared" si="19"/>
        <v>69</v>
      </c>
      <c r="BY43" s="64">
        <f t="shared" si="19"/>
        <v>70</v>
      </c>
      <c r="BZ43" s="64">
        <f t="shared" si="19"/>
        <v>71</v>
      </c>
      <c r="CA43" s="64">
        <f t="shared" si="19"/>
        <v>72</v>
      </c>
      <c r="CB43" s="64">
        <f t="shared" si="19"/>
        <v>73</v>
      </c>
      <c r="CC43" s="64">
        <f t="shared" si="19"/>
        <v>74</v>
      </c>
      <c r="CD43" s="64">
        <f t="shared" si="19"/>
        <v>75</v>
      </c>
      <c r="CE43" s="64">
        <f t="shared" si="19"/>
        <v>76</v>
      </c>
      <c r="CF43" s="64">
        <f t="shared" si="19"/>
        <v>77</v>
      </c>
      <c r="CG43" s="64">
        <f t="shared" si="19"/>
        <v>78</v>
      </c>
      <c r="CH43" s="64">
        <f t="shared" si="19"/>
        <v>79</v>
      </c>
      <c r="CI43" s="64">
        <f t="shared" si="19"/>
        <v>80</v>
      </c>
      <c r="CJ43" s="64">
        <f t="shared" si="19"/>
        <v>81</v>
      </c>
      <c r="CK43" s="64">
        <f t="shared" si="19"/>
        <v>82</v>
      </c>
      <c r="CL43" s="64">
        <f t="shared" si="19"/>
        <v>83</v>
      </c>
      <c r="CM43" s="64">
        <f t="shared" si="19"/>
        <v>84</v>
      </c>
      <c r="CN43" s="64">
        <f t="shared" si="19"/>
        <v>85</v>
      </c>
      <c r="CO43" s="64">
        <f t="shared" si="19"/>
        <v>86</v>
      </c>
      <c r="CP43" s="64">
        <f t="shared" si="19"/>
        <v>87</v>
      </c>
      <c r="CQ43" s="64">
        <f t="shared" si="19"/>
        <v>88</v>
      </c>
      <c r="CR43" s="64">
        <f t="shared" si="19"/>
        <v>89</v>
      </c>
      <c r="CS43" s="64">
        <f t="shared" si="19"/>
        <v>90</v>
      </c>
      <c r="CT43" s="64">
        <f t="shared" si="19"/>
        <v>91</v>
      </c>
      <c r="CU43" s="64">
        <f t="shared" si="19"/>
        <v>92</v>
      </c>
      <c r="CV43" s="64">
        <f t="shared" si="19"/>
        <v>93</v>
      </c>
      <c r="CW43" s="64">
        <f t="shared" si="19"/>
        <v>94</v>
      </c>
      <c r="CX43" s="64">
        <f t="shared" si="19"/>
        <v>95</v>
      </c>
      <c r="CY43" s="64">
        <f t="shared" si="19"/>
        <v>96</v>
      </c>
      <c r="CZ43" s="64">
        <f t="shared" si="19"/>
        <v>97</v>
      </c>
      <c r="DA43" s="64">
        <f t="shared" si="19"/>
        <v>98</v>
      </c>
      <c r="DB43" s="64">
        <f t="shared" si="19"/>
        <v>99</v>
      </c>
      <c r="DC43" s="64">
        <f t="shared" si="19"/>
        <v>100</v>
      </c>
      <c r="DD43" s="64">
        <f t="shared" si="19"/>
        <v>101</v>
      </c>
      <c r="DE43" s="64">
        <f t="shared" si="19"/>
        <v>102</v>
      </c>
      <c r="DF43" s="64">
        <f t="shared" si="19"/>
        <v>103</v>
      </c>
      <c r="DG43" s="64">
        <f t="shared" si="19"/>
        <v>104</v>
      </c>
      <c r="DH43" s="64">
        <f t="shared" si="19"/>
        <v>105</v>
      </c>
      <c r="DI43" s="64">
        <f t="shared" si="19"/>
        <v>106</v>
      </c>
      <c r="DJ43" s="64">
        <f t="shared" si="19"/>
        <v>107</v>
      </c>
      <c r="DK43" s="64">
        <f t="shared" si="19"/>
        <v>108</v>
      </c>
      <c r="DL43" s="64">
        <f t="shared" si="19"/>
        <v>109</v>
      </c>
      <c r="DM43" s="64">
        <f t="shared" si="19"/>
        <v>110</v>
      </c>
      <c r="DN43" s="64">
        <f t="shared" si="19"/>
        <v>111</v>
      </c>
      <c r="DO43" s="64">
        <f t="shared" si="19"/>
        <v>112</v>
      </c>
      <c r="DP43" s="64">
        <f t="shared" si="19"/>
        <v>113</v>
      </c>
      <c r="DQ43" s="64">
        <f t="shared" si="19"/>
        <v>114</v>
      </c>
      <c r="DR43" s="64">
        <f t="shared" si="19"/>
        <v>115</v>
      </c>
      <c r="DS43" s="64">
        <f t="shared" si="19"/>
        <v>116</v>
      </c>
      <c r="DT43" s="64">
        <f t="shared" si="19"/>
        <v>117</v>
      </c>
      <c r="DU43" s="64">
        <f t="shared" si="19"/>
        <v>118</v>
      </c>
      <c r="DV43" s="64">
        <f t="shared" si="19"/>
        <v>119</v>
      </c>
      <c r="DW43" s="64">
        <f t="shared" si="19"/>
        <v>120</v>
      </c>
    </row>
    <row r="44" spans="1:127" ht="15.75" customHeight="1">
      <c r="A44" s="65"/>
      <c r="B44" s="65"/>
      <c r="C44" s="65"/>
      <c r="D44" s="65"/>
      <c r="E44" s="65"/>
      <c r="F44" s="65"/>
      <c r="G44" s="532"/>
      <c r="H44" s="66" t="s">
        <v>41</v>
      </c>
      <c r="I44" s="67" t="s">
        <v>42</v>
      </c>
      <c r="J44" s="67" t="s">
        <v>43</v>
      </c>
      <c r="K44" s="67" t="s">
        <v>44</v>
      </c>
      <c r="L44" s="67" t="s">
        <v>45</v>
      </c>
      <c r="M44" s="67" t="s">
        <v>46</v>
      </c>
      <c r="N44" s="67" t="s">
        <v>47</v>
      </c>
      <c r="O44" s="67" t="s">
        <v>48</v>
      </c>
      <c r="P44" s="67" t="s">
        <v>49</v>
      </c>
      <c r="Q44" s="67" t="s">
        <v>50</v>
      </c>
      <c r="R44" s="67" t="s">
        <v>51</v>
      </c>
      <c r="S44" s="67" t="s">
        <v>52</v>
      </c>
      <c r="T44" s="67" t="s">
        <v>53</v>
      </c>
      <c r="U44" s="67" t="s">
        <v>54</v>
      </c>
      <c r="V44" s="67" t="s">
        <v>55</v>
      </c>
      <c r="W44" s="67" t="s">
        <v>56</v>
      </c>
      <c r="X44" s="67" t="s">
        <v>57</v>
      </c>
      <c r="Y44" s="67" t="s">
        <v>58</v>
      </c>
      <c r="Z44" s="67" t="s">
        <v>59</v>
      </c>
      <c r="AA44" s="67" t="s">
        <v>60</v>
      </c>
      <c r="AB44" s="67" t="s">
        <v>61</v>
      </c>
      <c r="AC44" s="67" t="s">
        <v>62</v>
      </c>
      <c r="AD44" s="67" t="s">
        <v>63</v>
      </c>
      <c r="AE44" s="67" t="s">
        <v>64</v>
      </c>
      <c r="AF44" s="67" t="s">
        <v>65</v>
      </c>
      <c r="AG44" s="67" t="s">
        <v>66</v>
      </c>
      <c r="AH44" s="67" t="s">
        <v>67</v>
      </c>
      <c r="AI44" s="67" t="s">
        <v>68</v>
      </c>
      <c r="AJ44" s="67" t="s">
        <v>69</v>
      </c>
      <c r="AK44" s="67" t="s">
        <v>70</v>
      </c>
      <c r="AL44" s="67" t="s">
        <v>71</v>
      </c>
      <c r="AM44" s="67" t="s">
        <v>72</v>
      </c>
      <c r="AN44" s="67" t="s">
        <v>73</v>
      </c>
      <c r="AO44" s="67" t="s">
        <v>74</v>
      </c>
      <c r="AP44" s="67" t="s">
        <v>75</v>
      </c>
      <c r="AQ44" s="67" t="s">
        <v>76</v>
      </c>
      <c r="AR44" s="67" t="s">
        <v>77</v>
      </c>
      <c r="AS44" s="67" t="s">
        <v>78</v>
      </c>
      <c r="AT44" s="67" t="s">
        <v>79</v>
      </c>
      <c r="AU44" s="67" t="s">
        <v>80</v>
      </c>
      <c r="AV44" s="67" t="s">
        <v>81</v>
      </c>
      <c r="AW44" s="67" t="s">
        <v>82</v>
      </c>
      <c r="AX44" s="67" t="s">
        <v>83</v>
      </c>
      <c r="AY44" s="67" t="s">
        <v>84</v>
      </c>
      <c r="AZ44" s="67" t="s">
        <v>85</v>
      </c>
      <c r="BA44" s="67" t="s">
        <v>86</v>
      </c>
      <c r="BB44" s="67" t="s">
        <v>87</v>
      </c>
      <c r="BC44" s="67" t="s">
        <v>88</v>
      </c>
      <c r="BD44" s="67" t="s">
        <v>89</v>
      </c>
      <c r="BE44" s="67" t="s">
        <v>90</v>
      </c>
      <c r="BF44" s="67" t="s">
        <v>91</v>
      </c>
      <c r="BG44" s="67" t="s">
        <v>92</v>
      </c>
      <c r="BH44" s="67" t="s">
        <v>93</v>
      </c>
      <c r="BI44" s="67" t="s">
        <v>94</v>
      </c>
      <c r="BJ44" s="67" t="s">
        <v>95</v>
      </c>
      <c r="BK44" s="67" t="s">
        <v>96</v>
      </c>
      <c r="BL44" s="67" t="s">
        <v>97</v>
      </c>
      <c r="BM44" s="67" t="s">
        <v>98</v>
      </c>
      <c r="BN44" s="67" t="s">
        <v>99</v>
      </c>
      <c r="BO44" s="67" t="s">
        <v>100</v>
      </c>
      <c r="BP44" s="67" t="s">
        <v>101</v>
      </c>
      <c r="BQ44" s="67" t="s">
        <v>102</v>
      </c>
      <c r="BR44" s="67" t="s">
        <v>103</v>
      </c>
      <c r="BS44" s="67" t="s">
        <v>104</v>
      </c>
      <c r="BT44" s="67" t="s">
        <v>105</v>
      </c>
      <c r="BU44" s="67" t="s">
        <v>106</v>
      </c>
      <c r="BV44" s="67" t="s">
        <v>107</v>
      </c>
      <c r="BW44" s="67" t="s">
        <v>108</v>
      </c>
      <c r="BX44" s="67" t="s">
        <v>109</v>
      </c>
      <c r="BY44" s="67" t="s">
        <v>110</v>
      </c>
      <c r="BZ44" s="67" t="s">
        <v>111</v>
      </c>
      <c r="CA44" s="67" t="s">
        <v>112</v>
      </c>
      <c r="CB44" s="67" t="s">
        <v>113</v>
      </c>
      <c r="CC44" s="67" t="s">
        <v>114</v>
      </c>
      <c r="CD44" s="67" t="s">
        <v>115</v>
      </c>
      <c r="CE44" s="67" t="s">
        <v>116</v>
      </c>
      <c r="CF44" s="67" t="s">
        <v>117</v>
      </c>
      <c r="CG44" s="67" t="s">
        <v>118</v>
      </c>
      <c r="CH44" s="67" t="s">
        <v>119</v>
      </c>
      <c r="CI44" s="67" t="s">
        <v>120</v>
      </c>
      <c r="CJ44" s="67" t="s">
        <v>121</v>
      </c>
      <c r="CK44" s="67" t="s">
        <v>122</v>
      </c>
      <c r="CL44" s="67" t="s">
        <v>123</v>
      </c>
      <c r="CM44" s="67" t="s">
        <v>124</v>
      </c>
      <c r="CN44" s="67" t="s">
        <v>125</v>
      </c>
      <c r="CO44" s="67" t="s">
        <v>126</v>
      </c>
      <c r="CP44" s="67" t="s">
        <v>127</v>
      </c>
      <c r="CQ44" s="67" t="s">
        <v>128</v>
      </c>
      <c r="CR44" s="67" t="s">
        <v>129</v>
      </c>
      <c r="CS44" s="67" t="s">
        <v>130</v>
      </c>
      <c r="CT44" s="67" t="s">
        <v>131</v>
      </c>
      <c r="CU44" s="67" t="s">
        <v>132</v>
      </c>
      <c r="CV44" s="67" t="s">
        <v>133</v>
      </c>
      <c r="CW44" s="67" t="s">
        <v>134</v>
      </c>
      <c r="CX44" s="67" t="s">
        <v>135</v>
      </c>
      <c r="CY44" s="67" t="s">
        <v>136</v>
      </c>
      <c r="CZ44" s="67" t="s">
        <v>137</v>
      </c>
      <c r="DA44" s="67" t="s">
        <v>138</v>
      </c>
      <c r="DB44" s="67" t="s">
        <v>139</v>
      </c>
      <c r="DC44" s="67" t="s">
        <v>140</v>
      </c>
      <c r="DD44" s="67" t="s">
        <v>141</v>
      </c>
      <c r="DE44" s="67" t="s">
        <v>142</v>
      </c>
      <c r="DF44" s="67" t="s">
        <v>143</v>
      </c>
      <c r="DG44" s="67" t="s">
        <v>144</v>
      </c>
      <c r="DH44" s="67" t="s">
        <v>145</v>
      </c>
      <c r="DI44" s="67" t="s">
        <v>146</v>
      </c>
      <c r="DJ44" s="67" t="s">
        <v>147</v>
      </c>
      <c r="DK44" s="67" t="s">
        <v>148</v>
      </c>
      <c r="DL44" s="67" t="s">
        <v>149</v>
      </c>
      <c r="DM44" s="67" t="s">
        <v>150</v>
      </c>
      <c r="DN44" s="67" t="s">
        <v>151</v>
      </c>
      <c r="DO44" s="67" t="s">
        <v>152</v>
      </c>
      <c r="DP44" s="67" t="s">
        <v>153</v>
      </c>
      <c r="DQ44" s="67" t="s">
        <v>154</v>
      </c>
      <c r="DR44" s="67" t="s">
        <v>155</v>
      </c>
      <c r="DS44" s="67" t="s">
        <v>156</v>
      </c>
      <c r="DT44" s="67" t="s">
        <v>157</v>
      </c>
      <c r="DU44" s="67" t="s">
        <v>158</v>
      </c>
      <c r="DV44" s="67" t="s">
        <v>159</v>
      </c>
      <c r="DW44" s="67" t="s">
        <v>160</v>
      </c>
    </row>
    <row r="45" spans="1:127" ht="15.75" customHeight="1">
      <c r="A45" s="69">
        <v>1</v>
      </c>
      <c r="B45" s="70" t="s">
        <v>351</v>
      </c>
      <c r="C45" s="416">
        <v>1</v>
      </c>
      <c r="D45" s="77" t="s">
        <v>329</v>
      </c>
      <c r="E45" s="395">
        <v>5000000</v>
      </c>
      <c r="F45" s="70">
        <f>C45*E45</f>
        <v>5000000</v>
      </c>
      <c r="G45" s="235">
        <f t="shared" ref="G45:G49" si="20">SUM(H45:DW45)</f>
        <v>5000000</v>
      </c>
      <c r="H45" s="392"/>
      <c r="I45" s="392">
        <v>5000000</v>
      </c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  <c r="Z45" s="392"/>
      <c r="AA45" s="392"/>
      <c r="AB45" s="392"/>
      <c r="AC45" s="392"/>
      <c r="AD45" s="392"/>
      <c r="AE45" s="392"/>
      <c r="AF45" s="394"/>
      <c r="AG45" s="394"/>
      <c r="AH45" s="394"/>
      <c r="AI45" s="394"/>
      <c r="AJ45" s="394"/>
      <c r="AK45" s="394"/>
      <c r="AL45" s="394"/>
      <c r="AM45" s="394"/>
      <c r="AN45" s="394"/>
      <c r="AO45" s="394"/>
      <c r="AP45" s="394"/>
      <c r="AQ45" s="394"/>
      <c r="AR45" s="394"/>
      <c r="AS45" s="394"/>
      <c r="AT45" s="394"/>
      <c r="AU45" s="394"/>
      <c r="AV45" s="394"/>
      <c r="AW45" s="394"/>
      <c r="AX45" s="394"/>
      <c r="AY45" s="394"/>
      <c r="AZ45" s="394"/>
      <c r="BA45" s="394"/>
      <c r="BB45" s="394"/>
      <c r="BC45" s="394"/>
      <c r="BD45" s="394"/>
      <c r="BE45" s="394"/>
      <c r="BF45" s="394"/>
      <c r="BG45" s="394"/>
      <c r="BH45" s="394"/>
      <c r="BI45" s="394"/>
      <c r="BJ45" s="394"/>
      <c r="BK45" s="394"/>
      <c r="BL45" s="394"/>
      <c r="BM45" s="394"/>
      <c r="BN45" s="394"/>
      <c r="BO45" s="394"/>
      <c r="BP45" s="394"/>
      <c r="BQ45" s="394"/>
      <c r="BR45" s="394"/>
      <c r="BS45" s="394"/>
      <c r="BT45" s="394"/>
      <c r="BU45" s="394"/>
      <c r="BV45" s="394"/>
      <c r="BW45" s="394"/>
      <c r="BX45" s="394"/>
      <c r="BY45" s="394"/>
      <c r="BZ45" s="394"/>
      <c r="CA45" s="394"/>
      <c r="CB45" s="394"/>
      <c r="CC45" s="394"/>
      <c r="CD45" s="394"/>
      <c r="CE45" s="394"/>
      <c r="CF45" s="394"/>
      <c r="CG45" s="394"/>
      <c r="CH45" s="394"/>
      <c r="CI45" s="394"/>
      <c r="CJ45" s="394"/>
      <c r="CK45" s="394"/>
      <c r="CL45" s="394"/>
      <c r="CM45" s="394"/>
      <c r="CN45" s="394"/>
      <c r="CO45" s="394"/>
      <c r="CP45" s="394"/>
      <c r="CQ45" s="394"/>
      <c r="CR45" s="394"/>
      <c r="CS45" s="394"/>
      <c r="CT45" s="394"/>
      <c r="CU45" s="394"/>
      <c r="CV45" s="394"/>
      <c r="CW45" s="394"/>
      <c r="CX45" s="394"/>
      <c r="CY45" s="394"/>
      <c r="CZ45" s="394"/>
      <c r="DA45" s="394"/>
      <c r="DB45" s="394"/>
      <c r="DC45" s="394"/>
      <c r="DD45" s="394"/>
      <c r="DE45" s="394"/>
      <c r="DF45" s="394"/>
      <c r="DG45" s="394"/>
      <c r="DH45" s="394"/>
      <c r="DI45" s="394"/>
      <c r="DJ45" s="394"/>
      <c r="DK45" s="394"/>
      <c r="DL45" s="394"/>
      <c r="DM45" s="394"/>
      <c r="DN45" s="394"/>
      <c r="DO45" s="394"/>
      <c r="DP45" s="394"/>
      <c r="DQ45" s="394"/>
      <c r="DR45" s="394"/>
      <c r="DS45" s="394"/>
      <c r="DT45" s="394"/>
      <c r="DU45" s="394"/>
      <c r="DV45" s="394"/>
      <c r="DW45" s="394"/>
    </row>
    <row r="46" spans="1:127" ht="15.75" customHeight="1">
      <c r="A46" s="69">
        <v>2</v>
      </c>
      <c r="B46" s="70" t="s">
        <v>352</v>
      </c>
      <c r="C46" s="416">
        <v>1</v>
      </c>
      <c r="D46" s="77" t="s">
        <v>353</v>
      </c>
      <c r="E46" s="395">
        <v>500000</v>
      </c>
      <c r="F46" s="70">
        <f>E46*C46</f>
        <v>500000</v>
      </c>
      <c r="G46" s="235">
        <f t="shared" si="20"/>
        <v>500000</v>
      </c>
      <c r="H46" s="392"/>
      <c r="I46" s="392">
        <v>500000</v>
      </c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392"/>
      <c r="AB46" s="392"/>
      <c r="AC46" s="392"/>
      <c r="AD46" s="392"/>
      <c r="AE46" s="392"/>
      <c r="AF46" s="394"/>
      <c r="AG46" s="394"/>
      <c r="AH46" s="394"/>
      <c r="AI46" s="394"/>
      <c r="AJ46" s="394"/>
      <c r="AK46" s="394"/>
      <c r="AL46" s="394"/>
      <c r="AM46" s="394"/>
      <c r="AN46" s="394"/>
      <c r="AO46" s="394"/>
      <c r="AP46" s="394"/>
      <c r="AQ46" s="394"/>
      <c r="AR46" s="394"/>
      <c r="AS46" s="394"/>
      <c r="AT46" s="394"/>
      <c r="AU46" s="394"/>
      <c r="AV46" s="394"/>
      <c r="AW46" s="394"/>
      <c r="AX46" s="394"/>
      <c r="AY46" s="394"/>
      <c r="AZ46" s="394"/>
      <c r="BA46" s="394"/>
      <c r="BB46" s="394"/>
      <c r="BC46" s="394"/>
      <c r="BD46" s="394"/>
      <c r="BE46" s="394"/>
      <c r="BF46" s="394"/>
      <c r="BG46" s="394"/>
      <c r="BH46" s="394"/>
      <c r="BI46" s="394"/>
      <c r="BJ46" s="394"/>
      <c r="BK46" s="394"/>
      <c r="BL46" s="394"/>
      <c r="BM46" s="394"/>
      <c r="BN46" s="394"/>
      <c r="BO46" s="394"/>
      <c r="BP46" s="394"/>
      <c r="BQ46" s="394"/>
      <c r="BR46" s="394"/>
      <c r="BS46" s="394"/>
      <c r="BT46" s="394"/>
      <c r="BU46" s="394"/>
      <c r="BV46" s="394"/>
      <c r="BW46" s="394"/>
      <c r="BX46" s="394"/>
      <c r="BY46" s="394"/>
      <c r="BZ46" s="394"/>
      <c r="CA46" s="394"/>
      <c r="CB46" s="394"/>
      <c r="CC46" s="394"/>
      <c r="CD46" s="394"/>
      <c r="CE46" s="394"/>
      <c r="CF46" s="394"/>
      <c r="CG46" s="394"/>
      <c r="CH46" s="394"/>
      <c r="CI46" s="394"/>
      <c r="CJ46" s="394"/>
      <c r="CK46" s="394"/>
      <c r="CL46" s="394"/>
      <c r="CM46" s="394"/>
      <c r="CN46" s="394"/>
      <c r="CO46" s="394"/>
      <c r="CP46" s="394"/>
      <c r="CQ46" s="394"/>
      <c r="CR46" s="394"/>
      <c r="CS46" s="394"/>
      <c r="CT46" s="394"/>
      <c r="CU46" s="394"/>
      <c r="CV46" s="394"/>
      <c r="CW46" s="394"/>
      <c r="CX46" s="394"/>
      <c r="CY46" s="394"/>
      <c r="CZ46" s="394"/>
      <c r="DA46" s="394"/>
      <c r="DB46" s="394"/>
      <c r="DC46" s="394"/>
      <c r="DD46" s="394"/>
      <c r="DE46" s="394"/>
      <c r="DF46" s="394"/>
      <c r="DG46" s="394"/>
      <c r="DH46" s="394"/>
      <c r="DI46" s="394"/>
      <c r="DJ46" s="394"/>
      <c r="DK46" s="394"/>
      <c r="DL46" s="394"/>
      <c r="DM46" s="394"/>
      <c r="DN46" s="394"/>
      <c r="DO46" s="394"/>
      <c r="DP46" s="394"/>
      <c r="DQ46" s="394"/>
      <c r="DR46" s="394"/>
      <c r="DS46" s="394"/>
      <c r="DT46" s="394"/>
      <c r="DU46" s="394"/>
      <c r="DV46" s="394"/>
      <c r="DW46" s="394"/>
    </row>
    <row r="47" spans="1:127" ht="15.75" customHeight="1">
      <c r="A47" s="69">
        <v>3</v>
      </c>
      <c r="B47" s="70" t="s">
        <v>354</v>
      </c>
      <c r="C47" s="416">
        <v>0</v>
      </c>
      <c r="D47" s="77" t="s">
        <v>355</v>
      </c>
      <c r="E47" s="395">
        <v>1750000</v>
      </c>
      <c r="F47" s="70">
        <f>C47*E47</f>
        <v>0</v>
      </c>
      <c r="G47" s="235">
        <f t="shared" si="20"/>
        <v>0</v>
      </c>
      <c r="H47" s="392"/>
      <c r="I47" s="392"/>
      <c r="J47" s="392">
        <f>F47</f>
        <v>0</v>
      </c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392"/>
      <c r="Z47" s="392"/>
      <c r="AA47" s="392"/>
      <c r="AB47" s="392"/>
      <c r="AC47" s="392"/>
      <c r="AD47" s="392"/>
      <c r="AE47" s="392"/>
      <c r="AF47" s="394"/>
      <c r="AG47" s="394"/>
      <c r="AH47" s="394"/>
      <c r="AI47" s="394"/>
      <c r="AJ47" s="394"/>
      <c r="AK47" s="394"/>
      <c r="AL47" s="394"/>
      <c r="AM47" s="394"/>
      <c r="AN47" s="394"/>
      <c r="AO47" s="394"/>
      <c r="AP47" s="394"/>
      <c r="AQ47" s="394"/>
      <c r="AR47" s="394"/>
      <c r="AS47" s="394"/>
      <c r="AT47" s="394"/>
      <c r="AU47" s="394"/>
      <c r="AV47" s="394"/>
      <c r="AW47" s="394"/>
      <c r="AX47" s="394"/>
      <c r="AY47" s="394"/>
      <c r="AZ47" s="394"/>
      <c r="BA47" s="394"/>
      <c r="BB47" s="394"/>
      <c r="BC47" s="394"/>
      <c r="BD47" s="394"/>
      <c r="BE47" s="394"/>
      <c r="BF47" s="394"/>
      <c r="BG47" s="394"/>
      <c r="BH47" s="394"/>
      <c r="BI47" s="394"/>
      <c r="BJ47" s="394"/>
      <c r="BK47" s="394"/>
      <c r="BL47" s="394"/>
      <c r="BM47" s="394"/>
      <c r="BN47" s="394"/>
      <c r="BO47" s="394"/>
      <c r="BP47" s="394"/>
      <c r="BQ47" s="394"/>
      <c r="BR47" s="394"/>
      <c r="BS47" s="394"/>
      <c r="BT47" s="394"/>
      <c r="BU47" s="394"/>
      <c r="BV47" s="394"/>
      <c r="BW47" s="394"/>
      <c r="BX47" s="394"/>
      <c r="BY47" s="394"/>
      <c r="BZ47" s="394"/>
      <c r="CA47" s="394"/>
      <c r="CB47" s="394"/>
      <c r="CC47" s="394"/>
      <c r="CD47" s="394"/>
      <c r="CE47" s="394"/>
      <c r="CF47" s="394"/>
      <c r="CG47" s="394"/>
      <c r="CH47" s="394"/>
      <c r="CI47" s="394"/>
      <c r="CJ47" s="394"/>
      <c r="CK47" s="394"/>
      <c r="CL47" s="394"/>
      <c r="CM47" s="394"/>
      <c r="CN47" s="394"/>
      <c r="CO47" s="394"/>
      <c r="CP47" s="394"/>
      <c r="CQ47" s="394"/>
      <c r="CR47" s="394"/>
      <c r="CS47" s="394"/>
      <c r="CT47" s="394"/>
      <c r="CU47" s="394"/>
      <c r="CV47" s="394"/>
      <c r="CW47" s="394"/>
      <c r="CX47" s="394"/>
      <c r="CY47" s="394"/>
      <c r="CZ47" s="394"/>
      <c r="DA47" s="394"/>
      <c r="DB47" s="394"/>
      <c r="DC47" s="394"/>
      <c r="DD47" s="394"/>
      <c r="DE47" s="394"/>
      <c r="DF47" s="394"/>
      <c r="DG47" s="394"/>
      <c r="DH47" s="394"/>
      <c r="DI47" s="394"/>
      <c r="DJ47" s="394"/>
      <c r="DK47" s="394"/>
      <c r="DL47" s="394"/>
      <c r="DM47" s="394"/>
      <c r="DN47" s="394"/>
      <c r="DO47" s="394"/>
      <c r="DP47" s="394"/>
      <c r="DQ47" s="394"/>
      <c r="DR47" s="394"/>
      <c r="DS47" s="394"/>
      <c r="DT47" s="394"/>
      <c r="DU47" s="394"/>
      <c r="DV47" s="394"/>
      <c r="DW47" s="394"/>
    </row>
    <row r="48" spans="1:127" ht="15.75" customHeight="1">
      <c r="A48" s="69">
        <v>4</v>
      </c>
      <c r="B48" s="70" t="s">
        <v>356</v>
      </c>
      <c r="C48" s="417">
        <v>0</v>
      </c>
      <c r="D48" s="77" t="s">
        <v>5</v>
      </c>
      <c r="E48" s="413">
        <f>C18</f>
        <v>2045</v>
      </c>
      <c r="F48" s="71">
        <f t="shared" ref="F48:F49" si="21">E48*C48</f>
        <v>0</v>
      </c>
      <c r="G48" s="235">
        <f t="shared" si="20"/>
        <v>0</v>
      </c>
      <c r="H48" s="392"/>
      <c r="I48" s="392"/>
      <c r="J48" s="392"/>
      <c r="K48" s="392">
        <f>F48</f>
        <v>0</v>
      </c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392"/>
      <c r="Z48" s="392"/>
      <c r="AA48" s="392"/>
      <c r="AB48" s="392"/>
      <c r="AC48" s="392"/>
      <c r="AD48" s="392"/>
      <c r="AE48" s="392"/>
      <c r="AF48" s="394"/>
      <c r="AG48" s="394"/>
      <c r="AH48" s="394"/>
      <c r="AI48" s="394"/>
      <c r="AJ48" s="394"/>
      <c r="AK48" s="394"/>
      <c r="AL48" s="394"/>
      <c r="AM48" s="394"/>
      <c r="AN48" s="394"/>
      <c r="AO48" s="394"/>
      <c r="AP48" s="394"/>
      <c r="AQ48" s="394"/>
      <c r="AR48" s="394"/>
      <c r="AS48" s="394"/>
      <c r="AT48" s="394"/>
      <c r="AU48" s="394"/>
      <c r="AV48" s="394"/>
      <c r="AW48" s="394"/>
      <c r="AX48" s="394"/>
      <c r="AY48" s="394"/>
      <c r="AZ48" s="394"/>
      <c r="BA48" s="394"/>
      <c r="BB48" s="394"/>
      <c r="BC48" s="394"/>
      <c r="BD48" s="394"/>
      <c r="BE48" s="394"/>
      <c r="BF48" s="394"/>
      <c r="BG48" s="394"/>
      <c r="BH48" s="394"/>
      <c r="BI48" s="394"/>
      <c r="BJ48" s="394"/>
      <c r="BK48" s="394"/>
      <c r="BL48" s="394"/>
      <c r="BM48" s="394"/>
      <c r="BN48" s="394"/>
      <c r="BO48" s="394"/>
      <c r="BP48" s="394"/>
      <c r="BQ48" s="394"/>
      <c r="BR48" s="394"/>
      <c r="BS48" s="394"/>
      <c r="BT48" s="394"/>
      <c r="BU48" s="394"/>
      <c r="BV48" s="394"/>
      <c r="BW48" s="394"/>
      <c r="BX48" s="394"/>
      <c r="BY48" s="394"/>
      <c r="BZ48" s="394"/>
      <c r="CA48" s="394"/>
      <c r="CB48" s="394"/>
      <c r="CC48" s="394"/>
      <c r="CD48" s="394"/>
      <c r="CE48" s="394"/>
      <c r="CF48" s="394"/>
      <c r="CG48" s="394"/>
      <c r="CH48" s="394"/>
      <c r="CI48" s="394"/>
      <c r="CJ48" s="394"/>
      <c r="CK48" s="394"/>
      <c r="CL48" s="394"/>
      <c r="CM48" s="394"/>
      <c r="CN48" s="394"/>
      <c r="CO48" s="394"/>
      <c r="CP48" s="394"/>
      <c r="CQ48" s="394"/>
      <c r="CR48" s="394"/>
      <c r="CS48" s="394"/>
      <c r="CT48" s="394"/>
      <c r="CU48" s="394"/>
      <c r="CV48" s="394"/>
      <c r="CW48" s="394"/>
      <c r="CX48" s="394"/>
      <c r="CY48" s="394"/>
      <c r="CZ48" s="394"/>
      <c r="DA48" s="394"/>
      <c r="DB48" s="394"/>
      <c r="DC48" s="394"/>
      <c r="DD48" s="394"/>
      <c r="DE48" s="394"/>
      <c r="DF48" s="394"/>
      <c r="DG48" s="394"/>
      <c r="DH48" s="394"/>
      <c r="DI48" s="394"/>
      <c r="DJ48" s="394"/>
      <c r="DK48" s="394"/>
      <c r="DL48" s="394"/>
      <c r="DM48" s="394"/>
      <c r="DN48" s="394"/>
      <c r="DO48" s="394"/>
      <c r="DP48" s="394"/>
      <c r="DQ48" s="394"/>
      <c r="DR48" s="394"/>
      <c r="DS48" s="394"/>
      <c r="DT48" s="394"/>
      <c r="DU48" s="394"/>
      <c r="DV48" s="394"/>
      <c r="DW48" s="394"/>
    </row>
    <row r="49" spans="1:127" ht="15.75" customHeight="1">
      <c r="A49" s="69">
        <v>5</v>
      </c>
      <c r="B49" s="70" t="s">
        <v>357</v>
      </c>
      <c r="C49" s="416">
        <v>1</v>
      </c>
      <c r="D49" s="77" t="s">
        <v>329</v>
      </c>
      <c r="E49" s="413">
        <v>10000000</v>
      </c>
      <c r="F49" s="70">
        <f t="shared" si="21"/>
        <v>10000000</v>
      </c>
      <c r="G49" s="235">
        <f t="shared" si="20"/>
        <v>10000000</v>
      </c>
      <c r="H49" s="392"/>
      <c r="I49" s="392">
        <v>10000000</v>
      </c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92"/>
      <c r="AB49" s="392"/>
      <c r="AC49" s="392"/>
      <c r="AD49" s="392"/>
      <c r="AE49" s="392"/>
      <c r="AF49" s="394"/>
      <c r="AG49" s="394"/>
      <c r="AH49" s="394"/>
      <c r="AI49" s="394"/>
      <c r="AJ49" s="394"/>
      <c r="AK49" s="394"/>
      <c r="AL49" s="394"/>
      <c r="AM49" s="394"/>
      <c r="AN49" s="394"/>
      <c r="AO49" s="394"/>
      <c r="AP49" s="394"/>
      <c r="AQ49" s="394"/>
      <c r="AR49" s="394"/>
      <c r="AS49" s="394"/>
      <c r="AT49" s="394"/>
      <c r="AU49" s="394"/>
      <c r="AV49" s="394"/>
      <c r="AW49" s="394"/>
      <c r="AX49" s="394"/>
      <c r="AY49" s="394"/>
      <c r="AZ49" s="394"/>
      <c r="BA49" s="394"/>
      <c r="BB49" s="394"/>
      <c r="BC49" s="394"/>
      <c r="BD49" s="394"/>
      <c r="BE49" s="394"/>
      <c r="BF49" s="394"/>
      <c r="BG49" s="394"/>
      <c r="BH49" s="394"/>
      <c r="BI49" s="394"/>
      <c r="BJ49" s="394"/>
      <c r="BK49" s="394"/>
      <c r="BL49" s="394"/>
      <c r="BM49" s="394"/>
      <c r="BN49" s="394"/>
      <c r="BO49" s="394"/>
      <c r="BP49" s="394"/>
      <c r="BQ49" s="394"/>
      <c r="BR49" s="394"/>
      <c r="BS49" s="394"/>
      <c r="BT49" s="394"/>
      <c r="BU49" s="394"/>
      <c r="BV49" s="394"/>
      <c r="BW49" s="394"/>
      <c r="BX49" s="394"/>
      <c r="BY49" s="394"/>
      <c r="BZ49" s="394"/>
      <c r="CA49" s="394"/>
      <c r="CB49" s="394"/>
      <c r="CC49" s="394"/>
      <c r="CD49" s="394"/>
      <c r="CE49" s="394"/>
      <c r="CF49" s="394"/>
      <c r="CG49" s="394"/>
      <c r="CH49" s="394"/>
      <c r="CI49" s="394"/>
      <c r="CJ49" s="394"/>
      <c r="CK49" s="394"/>
      <c r="CL49" s="394"/>
      <c r="CM49" s="394"/>
      <c r="CN49" s="394"/>
      <c r="CO49" s="394"/>
      <c r="CP49" s="394"/>
      <c r="CQ49" s="394"/>
      <c r="CR49" s="394"/>
      <c r="CS49" s="394"/>
      <c r="CT49" s="394"/>
      <c r="CU49" s="394"/>
      <c r="CV49" s="394"/>
      <c r="CW49" s="394"/>
      <c r="CX49" s="394"/>
      <c r="CY49" s="394"/>
      <c r="CZ49" s="394"/>
      <c r="DA49" s="394"/>
      <c r="DB49" s="394"/>
      <c r="DC49" s="394"/>
      <c r="DD49" s="394"/>
      <c r="DE49" s="394"/>
      <c r="DF49" s="394"/>
      <c r="DG49" s="394"/>
      <c r="DH49" s="394"/>
      <c r="DI49" s="394"/>
      <c r="DJ49" s="394"/>
      <c r="DK49" s="394"/>
      <c r="DL49" s="394"/>
      <c r="DM49" s="394"/>
      <c r="DN49" s="394"/>
      <c r="DO49" s="394"/>
      <c r="DP49" s="394"/>
      <c r="DQ49" s="394"/>
      <c r="DR49" s="394"/>
      <c r="DS49" s="394"/>
      <c r="DT49" s="394"/>
      <c r="DU49" s="394"/>
      <c r="DV49" s="394"/>
      <c r="DW49" s="394"/>
    </row>
    <row r="50" spans="1:127" s="232" customFormat="1" ht="15.75" customHeight="1">
      <c r="A50" s="554" t="s">
        <v>358</v>
      </c>
      <c r="B50" s="555"/>
      <c r="C50" s="555"/>
      <c r="D50" s="555"/>
      <c r="E50" s="556"/>
      <c r="F50" s="90">
        <f t="shared" ref="F50:BQ50" si="22">SUM(F45:F49)</f>
        <v>15500000</v>
      </c>
      <c r="G50" s="75">
        <f>SUM(H50:DW50)</f>
        <v>15500000</v>
      </c>
      <c r="H50" s="231">
        <f>SUM(H45:H49)</f>
        <v>0</v>
      </c>
      <c r="I50" s="231">
        <f t="shared" si="22"/>
        <v>15500000</v>
      </c>
      <c r="J50" s="231">
        <f t="shared" si="22"/>
        <v>0</v>
      </c>
      <c r="K50" s="231">
        <f t="shared" si="22"/>
        <v>0</v>
      </c>
      <c r="L50" s="231">
        <f t="shared" si="22"/>
        <v>0</v>
      </c>
      <c r="M50" s="231">
        <f t="shared" si="22"/>
        <v>0</v>
      </c>
      <c r="N50" s="231">
        <f t="shared" si="22"/>
        <v>0</v>
      </c>
      <c r="O50" s="231">
        <f t="shared" si="22"/>
        <v>0</v>
      </c>
      <c r="P50" s="231">
        <f t="shared" si="22"/>
        <v>0</v>
      </c>
      <c r="Q50" s="231">
        <f t="shared" si="22"/>
        <v>0</v>
      </c>
      <c r="R50" s="231">
        <f t="shared" si="22"/>
        <v>0</v>
      </c>
      <c r="S50" s="231">
        <f t="shared" si="22"/>
        <v>0</v>
      </c>
      <c r="T50" s="231">
        <f t="shared" si="22"/>
        <v>0</v>
      </c>
      <c r="U50" s="231">
        <f t="shared" si="22"/>
        <v>0</v>
      </c>
      <c r="V50" s="231">
        <f t="shared" si="22"/>
        <v>0</v>
      </c>
      <c r="W50" s="231">
        <f t="shared" si="22"/>
        <v>0</v>
      </c>
      <c r="X50" s="231">
        <f t="shared" si="22"/>
        <v>0</v>
      </c>
      <c r="Y50" s="231">
        <f t="shared" si="22"/>
        <v>0</v>
      </c>
      <c r="Z50" s="231">
        <f t="shared" si="22"/>
        <v>0</v>
      </c>
      <c r="AA50" s="231">
        <f t="shared" si="22"/>
        <v>0</v>
      </c>
      <c r="AB50" s="231">
        <f t="shared" si="22"/>
        <v>0</v>
      </c>
      <c r="AC50" s="231">
        <f t="shared" si="22"/>
        <v>0</v>
      </c>
      <c r="AD50" s="231">
        <f t="shared" si="22"/>
        <v>0</v>
      </c>
      <c r="AE50" s="231">
        <f t="shared" si="22"/>
        <v>0</v>
      </c>
      <c r="AF50" s="231">
        <f t="shared" si="22"/>
        <v>0</v>
      </c>
      <c r="AG50" s="231">
        <f t="shared" si="22"/>
        <v>0</v>
      </c>
      <c r="AH50" s="231">
        <f t="shared" si="22"/>
        <v>0</v>
      </c>
      <c r="AI50" s="231">
        <f t="shared" si="22"/>
        <v>0</v>
      </c>
      <c r="AJ50" s="231">
        <f t="shared" si="22"/>
        <v>0</v>
      </c>
      <c r="AK50" s="231">
        <f t="shared" si="22"/>
        <v>0</v>
      </c>
      <c r="AL50" s="231">
        <f t="shared" si="22"/>
        <v>0</v>
      </c>
      <c r="AM50" s="231">
        <f t="shared" si="22"/>
        <v>0</v>
      </c>
      <c r="AN50" s="231">
        <f t="shared" si="22"/>
        <v>0</v>
      </c>
      <c r="AO50" s="231">
        <f t="shared" si="22"/>
        <v>0</v>
      </c>
      <c r="AP50" s="231">
        <f t="shared" si="22"/>
        <v>0</v>
      </c>
      <c r="AQ50" s="231">
        <f t="shared" si="22"/>
        <v>0</v>
      </c>
      <c r="AR50" s="231">
        <f t="shared" si="22"/>
        <v>0</v>
      </c>
      <c r="AS50" s="231">
        <f t="shared" si="22"/>
        <v>0</v>
      </c>
      <c r="AT50" s="231">
        <f t="shared" si="22"/>
        <v>0</v>
      </c>
      <c r="AU50" s="231">
        <f t="shared" si="22"/>
        <v>0</v>
      </c>
      <c r="AV50" s="231">
        <f t="shared" si="22"/>
        <v>0</v>
      </c>
      <c r="AW50" s="231">
        <f t="shared" si="22"/>
        <v>0</v>
      </c>
      <c r="AX50" s="231">
        <f t="shared" si="22"/>
        <v>0</v>
      </c>
      <c r="AY50" s="231">
        <f t="shared" si="22"/>
        <v>0</v>
      </c>
      <c r="AZ50" s="231">
        <f t="shared" si="22"/>
        <v>0</v>
      </c>
      <c r="BA50" s="231">
        <f t="shared" si="22"/>
        <v>0</v>
      </c>
      <c r="BB50" s="231">
        <f t="shared" si="22"/>
        <v>0</v>
      </c>
      <c r="BC50" s="231">
        <f t="shared" si="22"/>
        <v>0</v>
      </c>
      <c r="BD50" s="231">
        <f t="shared" si="22"/>
        <v>0</v>
      </c>
      <c r="BE50" s="231">
        <f t="shared" si="22"/>
        <v>0</v>
      </c>
      <c r="BF50" s="231">
        <f t="shared" si="22"/>
        <v>0</v>
      </c>
      <c r="BG50" s="231">
        <f t="shared" si="22"/>
        <v>0</v>
      </c>
      <c r="BH50" s="231">
        <f t="shared" si="22"/>
        <v>0</v>
      </c>
      <c r="BI50" s="231">
        <f t="shared" si="22"/>
        <v>0</v>
      </c>
      <c r="BJ50" s="231">
        <f t="shared" si="22"/>
        <v>0</v>
      </c>
      <c r="BK50" s="231">
        <f t="shared" si="22"/>
        <v>0</v>
      </c>
      <c r="BL50" s="231">
        <f t="shared" si="22"/>
        <v>0</v>
      </c>
      <c r="BM50" s="231">
        <f t="shared" si="22"/>
        <v>0</v>
      </c>
      <c r="BN50" s="231">
        <f t="shared" si="22"/>
        <v>0</v>
      </c>
      <c r="BO50" s="231">
        <f t="shared" si="22"/>
        <v>0</v>
      </c>
      <c r="BP50" s="231">
        <f t="shared" si="22"/>
        <v>0</v>
      </c>
      <c r="BQ50" s="231">
        <f t="shared" si="22"/>
        <v>0</v>
      </c>
      <c r="BR50" s="231">
        <f t="shared" ref="BR50:DW50" si="23">SUM(BR45:BR49)</f>
        <v>0</v>
      </c>
      <c r="BS50" s="231">
        <f t="shared" si="23"/>
        <v>0</v>
      </c>
      <c r="BT50" s="231">
        <f t="shared" si="23"/>
        <v>0</v>
      </c>
      <c r="BU50" s="231">
        <f t="shared" si="23"/>
        <v>0</v>
      </c>
      <c r="BV50" s="231">
        <f t="shared" si="23"/>
        <v>0</v>
      </c>
      <c r="BW50" s="231">
        <f t="shared" si="23"/>
        <v>0</v>
      </c>
      <c r="BX50" s="231">
        <f t="shared" si="23"/>
        <v>0</v>
      </c>
      <c r="BY50" s="231">
        <f t="shared" si="23"/>
        <v>0</v>
      </c>
      <c r="BZ50" s="231">
        <f t="shared" si="23"/>
        <v>0</v>
      </c>
      <c r="CA50" s="231">
        <f t="shared" si="23"/>
        <v>0</v>
      </c>
      <c r="CB50" s="231">
        <f t="shared" si="23"/>
        <v>0</v>
      </c>
      <c r="CC50" s="231">
        <f t="shared" si="23"/>
        <v>0</v>
      </c>
      <c r="CD50" s="231">
        <f t="shared" si="23"/>
        <v>0</v>
      </c>
      <c r="CE50" s="231">
        <f t="shared" si="23"/>
        <v>0</v>
      </c>
      <c r="CF50" s="231">
        <f t="shared" si="23"/>
        <v>0</v>
      </c>
      <c r="CG50" s="231">
        <f t="shared" si="23"/>
        <v>0</v>
      </c>
      <c r="CH50" s="231">
        <f t="shared" si="23"/>
        <v>0</v>
      </c>
      <c r="CI50" s="231">
        <f t="shared" si="23"/>
        <v>0</v>
      </c>
      <c r="CJ50" s="231">
        <f t="shared" si="23"/>
        <v>0</v>
      </c>
      <c r="CK50" s="231">
        <f t="shared" si="23"/>
        <v>0</v>
      </c>
      <c r="CL50" s="231">
        <f t="shared" si="23"/>
        <v>0</v>
      </c>
      <c r="CM50" s="231">
        <f t="shared" si="23"/>
        <v>0</v>
      </c>
      <c r="CN50" s="231">
        <f t="shared" si="23"/>
        <v>0</v>
      </c>
      <c r="CO50" s="231">
        <f t="shared" si="23"/>
        <v>0</v>
      </c>
      <c r="CP50" s="231">
        <f t="shared" si="23"/>
        <v>0</v>
      </c>
      <c r="CQ50" s="231">
        <f t="shared" si="23"/>
        <v>0</v>
      </c>
      <c r="CR50" s="231">
        <f t="shared" si="23"/>
        <v>0</v>
      </c>
      <c r="CS50" s="231">
        <f t="shared" si="23"/>
        <v>0</v>
      </c>
      <c r="CT50" s="231">
        <f t="shared" si="23"/>
        <v>0</v>
      </c>
      <c r="CU50" s="231">
        <f t="shared" si="23"/>
        <v>0</v>
      </c>
      <c r="CV50" s="231">
        <f t="shared" si="23"/>
        <v>0</v>
      </c>
      <c r="CW50" s="231">
        <f t="shared" si="23"/>
        <v>0</v>
      </c>
      <c r="CX50" s="231">
        <f t="shared" si="23"/>
        <v>0</v>
      </c>
      <c r="CY50" s="231">
        <f t="shared" si="23"/>
        <v>0</v>
      </c>
      <c r="CZ50" s="231">
        <f t="shared" si="23"/>
        <v>0</v>
      </c>
      <c r="DA50" s="231">
        <f t="shared" si="23"/>
        <v>0</v>
      </c>
      <c r="DB50" s="231">
        <f t="shared" si="23"/>
        <v>0</v>
      </c>
      <c r="DC50" s="231">
        <f t="shared" si="23"/>
        <v>0</v>
      </c>
      <c r="DD50" s="231">
        <f t="shared" si="23"/>
        <v>0</v>
      </c>
      <c r="DE50" s="231">
        <f t="shared" si="23"/>
        <v>0</v>
      </c>
      <c r="DF50" s="231">
        <f t="shared" si="23"/>
        <v>0</v>
      </c>
      <c r="DG50" s="231">
        <f t="shared" si="23"/>
        <v>0</v>
      </c>
      <c r="DH50" s="231">
        <f t="shared" si="23"/>
        <v>0</v>
      </c>
      <c r="DI50" s="231">
        <f t="shared" si="23"/>
        <v>0</v>
      </c>
      <c r="DJ50" s="231">
        <f t="shared" si="23"/>
        <v>0</v>
      </c>
      <c r="DK50" s="231">
        <f t="shared" si="23"/>
        <v>0</v>
      </c>
      <c r="DL50" s="231">
        <f t="shared" si="23"/>
        <v>0</v>
      </c>
      <c r="DM50" s="231">
        <f t="shared" si="23"/>
        <v>0</v>
      </c>
      <c r="DN50" s="231">
        <f t="shared" si="23"/>
        <v>0</v>
      </c>
      <c r="DO50" s="231">
        <f t="shared" si="23"/>
        <v>0</v>
      </c>
      <c r="DP50" s="231">
        <f t="shared" si="23"/>
        <v>0</v>
      </c>
      <c r="DQ50" s="231">
        <f t="shared" si="23"/>
        <v>0</v>
      </c>
      <c r="DR50" s="231">
        <f t="shared" si="23"/>
        <v>0</v>
      </c>
      <c r="DS50" s="231">
        <f t="shared" si="23"/>
        <v>0</v>
      </c>
      <c r="DT50" s="231">
        <f t="shared" si="23"/>
        <v>0</v>
      </c>
      <c r="DU50" s="231">
        <f t="shared" si="23"/>
        <v>0</v>
      </c>
      <c r="DV50" s="231">
        <f t="shared" si="23"/>
        <v>0</v>
      </c>
      <c r="DW50" s="231">
        <f t="shared" si="23"/>
        <v>0</v>
      </c>
    </row>
    <row r="51" spans="1:127" ht="15.75" customHeight="1" thickBot="1">
      <c r="A51" s="557" t="s">
        <v>359</v>
      </c>
      <c r="B51" s="551"/>
      <c r="C51" s="551"/>
      <c r="D51" s="549"/>
      <c r="E51" s="91" t="s">
        <v>5</v>
      </c>
      <c r="F51" s="92">
        <f t="shared" ref="F51:G51" si="24">F50/F14</f>
        <v>12632.436837815811</v>
      </c>
      <c r="G51" s="93">
        <f t="shared" si="24"/>
        <v>12632.436837815811</v>
      </c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</row>
    <row r="52" spans="1:127" ht="15.75" customHeight="1">
      <c r="A52" s="55"/>
      <c r="B52" s="54"/>
      <c r="C52" s="85"/>
      <c r="D52" s="86"/>
      <c r="E52" s="54"/>
      <c r="F52" s="54"/>
      <c r="G52" s="54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</row>
    <row r="53" spans="1:127" ht="15.75" customHeight="1">
      <c r="A53" s="87" t="s">
        <v>360</v>
      </c>
      <c r="B53" s="57" t="s">
        <v>26</v>
      </c>
      <c r="C53" s="85"/>
      <c r="D53" s="86"/>
      <c r="E53" s="54"/>
      <c r="F53" s="54"/>
      <c r="G53" s="54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</row>
    <row r="54" spans="1:127" ht="15.75" customHeight="1">
      <c r="A54" s="62" t="s">
        <v>31</v>
      </c>
      <c r="B54" s="62" t="s">
        <v>322</v>
      </c>
      <c r="C54" s="62" t="s">
        <v>323</v>
      </c>
      <c r="D54" s="62" t="s">
        <v>324</v>
      </c>
      <c r="E54" s="62" t="s">
        <v>325</v>
      </c>
      <c r="F54" s="62" t="s">
        <v>350</v>
      </c>
      <c r="G54" s="531" t="s">
        <v>620</v>
      </c>
      <c r="H54" s="89">
        <v>1</v>
      </c>
      <c r="I54" s="64">
        <f t="shared" ref="I54:DW54" si="25">H54+1</f>
        <v>2</v>
      </c>
      <c r="J54" s="64">
        <f t="shared" si="25"/>
        <v>3</v>
      </c>
      <c r="K54" s="64">
        <f t="shared" si="25"/>
        <v>4</v>
      </c>
      <c r="L54" s="64">
        <f t="shared" si="25"/>
        <v>5</v>
      </c>
      <c r="M54" s="64">
        <f t="shared" si="25"/>
        <v>6</v>
      </c>
      <c r="N54" s="64">
        <f t="shared" si="25"/>
        <v>7</v>
      </c>
      <c r="O54" s="64">
        <f t="shared" si="25"/>
        <v>8</v>
      </c>
      <c r="P54" s="64">
        <f t="shared" si="25"/>
        <v>9</v>
      </c>
      <c r="Q54" s="64">
        <f t="shared" si="25"/>
        <v>10</v>
      </c>
      <c r="R54" s="64">
        <f t="shared" si="25"/>
        <v>11</v>
      </c>
      <c r="S54" s="64">
        <f t="shared" si="25"/>
        <v>12</v>
      </c>
      <c r="T54" s="64">
        <f t="shared" si="25"/>
        <v>13</v>
      </c>
      <c r="U54" s="64">
        <f t="shared" si="25"/>
        <v>14</v>
      </c>
      <c r="V54" s="64">
        <f t="shared" si="25"/>
        <v>15</v>
      </c>
      <c r="W54" s="64">
        <f t="shared" si="25"/>
        <v>16</v>
      </c>
      <c r="X54" s="64">
        <f t="shared" si="25"/>
        <v>17</v>
      </c>
      <c r="Y54" s="64">
        <f t="shared" si="25"/>
        <v>18</v>
      </c>
      <c r="Z54" s="64">
        <f t="shared" si="25"/>
        <v>19</v>
      </c>
      <c r="AA54" s="64">
        <f t="shared" si="25"/>
        <v>20</v>
      </c>
      <c r="AB54" s="64">
        <f t="shared" si="25"/>
        <v>21</v>
      </c>
      <c r="AC54" s="64">
        <f t="shared" si="25"/>
        <v>22</v>
      </c>
      <c r="AD54" s="64">
        <f t="shared" si="25"/>
        <v>23</v>
      </c>
      <c r="AE54" s="64">
        <f t="shared" si="25"/>
        <v>24</v>
      </c>
      <c r="AF54" s="64">
        <f t="shared" si="25"/>
        <v>25</v>
      </c>
      <c r="AG54" s="64">
        <f t="shared" si="25"/>
        <v>26</v>
      </c>
      <c r="AH54" s="64">
        <f t="shared" si="25"/>
        <v>27</v>
      </c>
      <c r="AI54" s="64">
        <f t="shared" si="25"/>
        <v>28</v>
      </c>
      <c r="AJ54" s="64">
        <f t="shared" si="25"/>
        <v>29</v>
      </c>
      <c r="AK54" s="64">
        <f t="shared" si="25"/>
        <v>30</v>
      </c>
      <c r="AL54" s="64">
        <f t="shared" si="25"/>
        <v>31</v>
      </c>
      <c r="AM54" s="64">
        <f t="shared" si="25"/>
        <v>32</v>
      </c>
      <c r="AN54" s="64">
        <f t="shared" si="25"/>
        <v>33</v>
      </c>
      <c r="AO54" s="64">
        <f t="shared" si="25"/>
        <v>34</v>
      </c>
      <c r="AP54" s="64">
        <f t="shared" si="25"/>
        <v>35</v>
      </c>
      <c r="AQ54" s="64">
        <f t="shared" si="25"/>
        <v>36</v>
      </c>
      <c r="AR54" s="64">
        <f t="shared" si="25"/>
        <v>37</v>
      </c>
      <c r="AS54" s="64">
        <f t="shared" si="25"/>
        <v>38</v>
      </c>
      <c r="AT54" s="64">
        <f t="shared" si="25"/>
        <v>39</v>
      </c>
      <c r="AU54" s="64">
        <f t="shared" si="25"/>
        <v>40</v>
      </c>
      <c r="AV54" s="64">
        <f t="shared" si="25"/>
        <v>41</v>
      </c>
      <c r="AW54" s="64">
        <f t="shared" si="25"/>
        <v>42</v>
      </c>
      <c r="AX54" s="64">
        <f t="shared" si="25"/>
        <v>43</v>
      </c>
      <c r="AY54" s="64">
        <f t="shared" si="25"/>
        <v>44</v>
      </c>
      <c r="AZ54" s="64">
        <f t="shared" si="25"/>
        <v>45</v>
      </c>
      <c r="BA54" s="64">
        <f t="shared" si="25"/>
        <v>46</v>
      </c>
      <c r="BB54" s="64">
        <f t="shared" si="25"/>
        <v>47</v>
      </c>
      <c r="BC54" s="64">
        <f t="shared" si="25"/>
        <v>48</v>
      </c>
      <c r="BD54" s="64">
        <f t="shared" si="25"/>
        <v>49</v>
      </c>
      <c r="BE54" s="64">
        <f t="shared" si="25"/>
        <v>50</v>
      </c>
      <c r="BF54" s="64">
        <f t="shared" si="25"/>
        <v>51</v>
      </c>
      <c r="BG54" s="64">
        <f t="shared" si="25"/>
        <v>52</v>
      </c>
      <c r="BH54" s="64">
        <f t="shared" si="25"/>
        <v>53</v>
      </c>
      <c r="BI54" s="64">
        <f t="shared" si="25"/>
        <v>54</v>
      </c>
      <c r="BJ54" s="64">
        <f t="shared" si="25"/>
        <v>55</v>
      </c>
      <c r="BK54" s="64">
        <f t="shared" si="25"/>
        <v>56</v>
      </c>
      <c r="BL54" s="64">
        <f t="shared" si="25"/>
        <v>57</v>
      </c>
      <c r="BM54" s="64">
        <f t="shared" si="25"/>
        <v>58</v>
      </c>
      <c r="BN54" s="64">
        <f t="shared" si="25"/>
        <v>59</v>
      </c>
      <c r="BO54" s="64">
        <f t="shared" si="25"/>
        <v>60</v>
      </c>
      <c r="BP54" s="64">
        <f t="shared" si="25"/>
        <v>61</v>
      </c>
      <c r="BQ54" s="64">
        <f t="shared" si="25"/>
        <v>62</v>
      </c>
      <c r="BR54" s="64">
        <f t="shared" si="25"/>
        <v>63</v>
      </c>
      <c r="BS54" s="64">
        <f t="shared" si="25"/>
        <v>64</v>
      </c>
      <c r="BT54" s="64">
        <f t="shared" si="25"/>
        <v>65</v>
      </c>
      <c r="BU54" s="64">
        <f t="shared" si="25"/>
        <v>66</v>
      </c>
      <c r="BV54" s="64">
        <f t="shared" si="25"/>
        <v>67</v>
      </c>
      <c r="BW54" s="64">
        <f t="shared" si="25"/>
        <v>68</v>
      </c>
      <c r="BX54" s="64">
        <f t="shared" si="25"/>
        <v>69</v>
      </c>
      <c r="BY54" s="64">
        <f t="shared" si="25"/>
        <v>70</v>
      </c>
      <c r="BZ54" s="64">
        <f t="shared" si="25"/>
        <v>71</v>
      </c>
      <c r="CA54" s="64">
        <f t="shared" si="25"/>
        <v>72</v>
      </c>
      <c r="CB54" s="64">
        <f t="shared" si="25"/>
        <v>73</v>
      </c>
      <c r="CC54" s="64">
        <f t="shared" si="25"/>
        <v>74</v>
      </c>
      <c r="CD54" s="64">
        <f t="shared" si="25"/>
        <v>75</v>
      </c>
      <c r="CE54" s="64">
        <f t="shared" si="25"/>
        <v>76</v>
      </c>
      <c r="CF54" s="64">
        <f t="shared" si="25"/>
        <v>77</v>
      </c>
      <c r="CG54" s="64">
        <f t="shared" si="25"/>
        <v>78</v>
      </c>
      <c r="CH54" s="64">
        <f t="shared" si="25"/>
        <v>79</v>
      </c>
      <c r="CI54" s="64">
        <f t="shared" si="25"/>
        <v>80</v>
      </c>
      <c r="CJ54" s="64">
        <f t="shared" si="25"/>
        <v>81</v>
      </c>
      <c r="CK54" s="64">
        <f t="shared" si="25"/>
        <v>82</v>
      </c>
      <c r="CL54" s="64">
        <f t="shared" si="25"/>
        <v>83</v>
      </c>
      <c r="CM54" s="64">
        <f t="shared" si="25"/>
        <v>84</v>
      </c>
      <c r="CN54" s="64">
        <f t="shared" si="25"/>
        <v>85</v>
      </c>
      <c r="CO54" s="64">
        <f t="shared" si="25"/>
        <v>86</v>
      </c>
      <c r="CP54" s="64">
        <f t="shared" si="25"/>
        <v>87</v>
      </c>
      <c r="CQ54" s="64">
        <f t="shared" si="25"/>
        <v>88</v>
      </c>
      <c r="CR54" s="64">
        <f t="shared" si="25"/>
        <v>89</v>
      </c>
      <c r="CS54" s="64">
        <f t="shared" si="25"/>
        <v>90</v>
      </c>
      <c r="CT54" s="64">
        <f t="shared" si="25"/>
        <v>91</v>
      </c>
      <c r="CU54" s="64">
        <f t="shared" si="25"/>
        <v>92</v>
      </c>
      <c r="CV54" s="64">
        <f t="shared" si="25"/>
        <v>93</v>
      </c>
      <c r="CW54" s="64">
        <f t="shared" si="25"/>
        <v>94</v>
      </c>
      <c r="CX54" s="64">
        <f t="shared" si="25"/>
        <v>95</v>
      </c>
      <c r="CY54" s="64">
        <f t="shared" si="25"/>
        <v>96</v>
      </c>
      <c r="CZ54" s="64">
        <f t="shared" si="25"/>
        <v>97</v>
      </c>
      <c r="DA54" s="64">
        <f t="shared" si="25"/>
        <v>98</v>
      </c>
      <c r="DB54" s="64">
        <f t="shared" si="25"/>
        <v>99</v>
      </c>
      <c r="DC54" s="64">
        <f t="shared" si="25"/>
        <v>100</v>
      </c>
      <c r="DD54" s="64">
        <f t="shared" si="25"/>
        <v>101</v>
      </c>
      <c r="DE54" s="64">
        <f t="shared" si="25"/>
        <v>102</v>
      </c>
      <c r="DF54" s="64">
        <f t="shared" si="25"/>
        <v>103</v>
      </c>
      <c r="DG54" s="64">
        <f t="shared" si="25"/>
        <v>104</v>
      </c>
      <c r="DH54" s="64">
        <f t="shared" si="25"/>
        <v>105</v>
      </c>
      <c r="DI54" s="64">
        <f t="shared" si="25"/>
        <v>106</v>
      </c>
      <c r="DJ54" s="64">
        <f t="shared" si="25"/>
        <v>107</v>
      </c>
      <c r="DK54" s="64">
        <f t="shared" si="25"/>
        <v>108</v>
      </c>
      <c r="DL54" s="64">
        <f t="shared" si="25"/>
        <v>109</v>
      </c>
      <c r="DM54" s="64">
        <f t="shared" si="25"/>
        <v>110</v>
      </c>
      <c r="DN54" s="64">
        <f t="shared" si="25"/>
        <v>111</v>
      </c>
      <c r="DO54" s="64">
        <f t="shared" si="25"/>
        <v>112</v>
      </c>
      <c r="DP54" s="64">
        <f t="shared" si="25"/>
        <v>113</v>
      </c>
      <c r="DQ54" s="64">
        <f t="shared" si="25"/>
        <v>114</v>
      </c>
      <c r="DR54" s="64">
        <f t="shared" si="25"/>
        <v>115</v>
      </c>
      <c r="DS54" s="64">
        <f t="shared" si="25"/>
        <v>116</v>
      </c>
      <c r="DT54" s="64">
        <f t="shared" si="25"/>
        <v>117</v>
      </c>
      <c r="DU54" s="64">
        <f t="shared" si="25"/>
        <v>118</v>
      </c>
      <c r="DV54" s="64">
        <f t="shared" si="25"/>
        <v>119</v>
      </c>
      <c r="DW54" s="64">
        <f t="shared" si="25"/>
        <v>120</v>
      </c>
    </row>
    <row r="55" spans="1:127" ht="15.75" customHeight="1">
      <c r="A55" s="65"/>
      <c r="B55" s="65"/>
      <c r="C55" s="65"/>
      <c r="D55" s="65"/>
      <c r="E55" s="65"/>
      <c r="F55" s="65"/>
      <c r="G55" s="532"/>
      <c r="H55" s="66" t="s">
        <v>41</v>
      </c>
      <c r="I55" s="67" t="s">
        <v>42</v>
      </c>
      <c r="J55" s="67" t="s">
        <v>43</v>
      </c>
      <c r="K55" s="67" t="s">
        <v>44</v>
      </c>
      <c r="L55" s="67" t="s">
        <v>45</v>
      </c>
      <c r="M55" s="67" t="s">
        <v>46</v>
      </c>
      <c r="N55" s="67" t="s">
        <v>47</v>
      </c>
      <c r="O55" s="67" t="s">
        <v>48</v>
      </c>
      <c r="P55" s="67" t="s">
        <v>49</v>
      </c>
      <c r="Q55" s="67" t="s">
        <v>50</v>
      </c>
      <c r="R55" s="67" t="s">
        <v>51</v>
      </c>
      <c r="S55" s="67" t="s">
        <v>52</v>
      </c>
      <c r="T55" s="67" t="s">
        <v>53</v>
      </c>
      <c r="U55" s="67" t="s">
        <v>54</v>
      </c>
      <c r="V55" s="67" t="s">
        <v>55</v>
      </c>
      <c r="W55" s="67" t="s">
        <v>56</v>
      </c>
      <c r="X55" s="67" t="s">
        <v>57</v>
      </c>
      <c r="Y55" s="67" t="s">
        <v>58</v>
      </c>
      <c r="Z55" s="67" t="s">
        <v>59</v>
      </c>
      <c r="AA55" s="67" t="s">
        <v>60</v>
      </c>
      <c r="AB55" s="67" t="s">
        <v>61</v>
      </c>
      <c r="AC55" s="67" t="s">
        <v>62</v>
      </c>
      <c r="AD55" s="67" t="s">
        <v>63</v>
      </c>
      <c r="AE55" s="67" t="s">
        <v>64</v>
      </c>
      <c r="AF55" s="67" t="s">
        <v>65</v>
      </c>
      <c r="AG55" s="67" t="s">
        <v>66</v>
      </c>
      <c r="AH55" s="67" t="s">
        <v>67</v>
      </c>
      <c r="AI55" s="67" t="s">
        <v>68</v>
      </c>
      <c r="AJ55" s="67" t="s">
        <v>69</v>
      </c>
      <c r="AK55" s="67" t="s">
        <v>70</v>
      </c>
      <c r="AL55" s="67" t="s">
        <v>71</v>
      </c>
      <c r="AM55" s="67" t="s">
        <v>72</v>
      </c>
      <c r="AN55" s="67" t="s">
        <v>73</v>
      </c>
      <c r="AO55" s="67" t="s">
        <v>74</v>
      </c>
      <c r="AP55" s="67" t="s">
        <v>75</v>
      </c>
      <c r="AQ55" s="67" t="s">
        <v>76</v>
      </c>
      <c r="AR55" s="67" t="s">
        <v>77</v>
      </c>
      <c r="AS55" s="67" t="s">
        <v>78</v>
      </c>
      <c r="AT55" s="67" t="s">
        <v>79</v>
      </c>
      <c r="AU55" s="67" t="s">
        <v>80</v>
      </c>
      <c r="AV55" s="67" t="s">
        <v>81</v>
      </c>
      <c r="AW55" s="67" t="s">
        <v>82</v>
      </c>
      <c r="AX55" s="67" t="s">
        <v>83</v>
      </c>
      <c r="AY55" s="67" t="s">
        <v>84</v>
      </c>
      <c r="AZ55" s="67" t="s">
        <v>85</v>
      </c>
      <c r="BA55" s="67" t="s">
        <v>86</v>
      </c>
      <c r="BB55" s="67" t="s">
        <v>87</v>
      </c>
      <c r="BC55" s="67" t="s">
        <v>88</v>
      </c>
      <c r="BD55" s="67" t="s">
        <v>89</v>
      </c>
      <c r="BE55" s="67" t="s">
        <v>90</v>
      </c>
      <c r="BF55" s="67" t="s">
        <v>91</v>
      </c>
      <c r="BG55" s="67" t="s">
        <v>92</v>
      </c>
      <c r="BH55" s="67" t="s">
        <v>93</v>
      </c>
      <c r="BI55" s="67" t="s">
        <v>94</v>
      </c>
      <c r="BJ55" s="67" t="s">
        <v>95</v>
      </c>
      <c r="BK55" s="67" t="s">
        <v>96</v>
      </c>
      <c r="BL55" s="67" t="s">
        <v>97</v>
      </c>
      <c r="BM55" s="67" t="s">
        <v>98</v>
      </c>
      <c r="BN55" s="67" t="s">
        <v>99</v>
      </c>
      <c r="BO55" s="67" t="s">
        <v>100</v>
      </c>
      <c r="BP55" s="67" t="s">
        <v>101</v>
      </c>
      <c r="BQ55" s="67" t="s">
        <v>102</v>
      </c>
      <c r="BR55" s="67" t="s">
        <v>103</v>
      </c>
      <c r="BS55" s="67" t="s">
        <v>104</v>
      </c>
      <c r="BT55" s="67" t="s">
        <v>105</v>
      </c>
      <c r="BU55" s="67" t="s">
        <v>106</v>
      </c>
      <c r="BV55" s="67" t="s">
        <v>107</v>
      </c>
      <c r="BW55" s="67" t="s">
        <v>108</v>
      </c>
      <c r="BX55" s="67" t="s">
        <v>109</v>
      </c>
      <c r="BY55" s="67" t="s">
        <v>110</v>
      </c>
      <c r="BZ55" s="67" t="s">
        <v>111</v>
      </c>
      <c r="CA55" s="67" t="s">
        <v>112</v>
      </c>
      <c r="CB55" s="67" t="s">
        <v>113</v>
      </c>
      <c r="CC55" s="67" t="s">
        <v>114</v>
      </c>
      <c r="CD55" s="67" t="s">
        <v>115</v>
      </c>
      <c r="CE55" s="67" t="s">
        <v>116</v>
      </c>
      <c r="CF55" s="67" t="s">
        <v>117</v>
      </c>
      <c r="CG55" s="67" t="s">
        <v>118</v>
      </c>
      <c r="CH55" s="67" t="s">
        <v>119</v>
      </c>
      <c r="CI55" s="67" t="s">
        <v>120</v>
      </c>
      <c r="CJ55" s="67" t="s">
        <v>121</v>
      </c>
      <c r="CK55" s="67" t="s">
        <v>122</v>
      </c>
      <c r="CL55" s="67" t="s">
        <v>123</v>
      </c>
      <c r="CM55" s="67" t="s">
        <v>124</v>
      </c>
      <c r="CN55" s="67" t="s">
        <v>125</v>
      </c>
      <c r="CO55" s="67" t="s">
        <v>126</v>
      </c>
      <c r="CP55" s="67" t="s">
        <v>127</v>
      </c>
      <c r="CQ55" s="67" t="s">
        <v>128</v>
      </c>
      <c r="CR55" s="67" t="s">
        <v>129</v>
      </c>
      <c r="CS55" s="67" t="s">
        <v>130</v>
      </c>
      <c r="CT55" s="67" t="s">
        <v>131</v>
      </c>
      <c r="CU55" s="67" t="s">
        <v>132</v>
      </c>
      <c r="CV55" s="67" t="s">
        <v>133</v>
      </c>
      <c r="CW55" s="67" t="s">
        <v>134</v>
      </c>
      <c r="CX55" s="67" t="s">
        <v>135</v>
      </c>
      <c r="CY55" s="67" t="s">
        <v>136</v>
      </c>
      <c r="CZ55" s="67" t="s">
        <v>137</v>
      </c>
      <c r="DA55" s="67" t="s">
        <v>138</v>
      </c>
      <c r="DB55" s="67" t="s">
        <v>139</v>
      </c>
      <c r="DC55" s="67" t="s">
        <v>140</v>
      </c>
      <c r="DD55" s="67" t="s">
        <v>141</v>
      </c>
      <c r="DE55" s="67" t="s">
        <v>142</v>
      </c>
      <c r="DF55" s="67" t="s">
        <v>143</v>
      </c>
      <c r="DG55" s="67" t="s">
        <v>144</v>
      </c>
      <c r="DH55" s="67" t="s">
        <v>145</v>
      </c>
      <c r="DI55" s="67" t="s">
        <v>146</v>
      </c>
      <c r="DJ55" s="67" t="s">
        <v>147</v>
      </c>
      <c r="DK55" s="67" t="s">
        <v>148</v>
      </c>
      <c r="DL55" s="67" t="s">
        <v>149</v>
      </c>
      <c r="DM55" s="67" t="s">
        <v>150</v>
      </c>
      <c r="DN55" s="67" t="s">
        <v>151</v>
      </c>
      <c r="DO55" s="67" t="s">
        <v>152</v>
      </c>
      <c r="DP55" s="67" t="s">
        <v>153</v>
      </c>
      <c r="DQ55" s="67" t="s">
        <v>154</v>
      </c>
      <c r="DR55" s="67" t="s">
        <v>155</v>
      </c>
      <c r="DS55" s="67" t="s">
        <v>156</v>
      </c>
      <c r="DT55" s="67" t="s">
        <v>157</v>
      </c>
      <c r="DU55" s="67" t="s">
        <v>158</v>
      </c>
      <c r="DV55" s="67" t="s">
        <v>159</v>
      </c>
      <c r="DW55" s="67" t="s">
        <v>160</v>
      </c>
    </row>
    <row r="56" spans="1:127" ht="15.75" customHeight="1">
      <c r="A56" s="553" t="s">
        <v>361</v>
      </c>
      <c r="B56" s="522"/>
      <c r="C56" s="522"/>
      <c r="D56" s="522"/>
      <c r="E56" s="522"/>
      <c r="F56" s="523"/>
      <c r="G56" s="79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</row>
    <row r="57" spans="1:127" ht="15.75" customHeight="1">
      <c r="A57" s="69">
        <v>1</v>
      </c>
      <c r="B57" s="70" t="s">
        <v>496</v>
      </c>
      <c r="C57" s="413">
        <v>1</v>
      </c>
      <c r="D57" s="72" t="s">
        <v>329</v>
      </c>
      <c r="E57" s="416">
        <v>2000000</v>
      </c>
      <c r="F57" s="77">
        <f t="shared" ref="F57:F59" si="26">C57*E57</f>
        <v>2000000</v>
      </c>
      <c r="G57" s="235">
        <f t="shared" ref="G57:G76" si="27">SUM(H57:DW57)</f>
        <v>2000000</v>
      </c>
      <c r="H57" s="392"/>
      <c r="I57" s="392">
        <v>2000000</v>
      </c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92"/>
      <c r="AA57" s="392"/>
      <c r="AB57" s="392"/>
      <c r="AC57" s="392"/>
      <c r="AD57" s="392"/>
      <c r="AE57" s="392"/>
      <c r="AF57" s="394"/>
      <c r="AG57" s="394"/>
      <c r="AH57" s="394"/>
      <c r="AI57" s="394"/>
      <c r="AJ57" s="394"/>
      <c r="AK57" s="394"/>
      <c r="AL57" s="394"/>
      <c r="AM57" s="394"/>
      <c r="AN57" s="394"/>
      <c r="AO57" s="394"/>
      <c r="AP57" s="394"/>
      <c r="AQ57" s="394"/>
      <c r="AR57" s="394"/>
      <c r="AS57" s="394"/>
      <c r="AT57" s="394"/>
      <c r="AU57" s="394"/>
      <c r="AV57" s="394"/>
      <c r="AW57" s="394"/>
      <c r="AX57" s="394"/>
      <c r="AY57" s="394"/>
      <c r="AZ57" s="394"/>
      <c r="BA57" s="394"/>
      <c r="BB57" s="394"/>
      <c r="BC57" s="394"/>
      <c r="BD57" s="394"/>
      <c r="BE57" s="394"/>
      <c r="BF57" s="394"/>
      <c r="BG57" s="394"/>
      <c r="BH57" s="394"/>
      <c r="BI57" s="394"/>
      <c r="BJ57" s="394"/>
      <c r="BK57" s="394"/>
      <c r="BL57" s="394"/>
      <c r="BM57" s="394"/>
      <c r="BN57" s="394"/>
      <c r="BO57" s="394"/>
      <c r="BP57" s="394"/>
      <c r="BQ57" s="394"/>
      <c r="BR57" s="394"/>
      <c r="BS57" s="394"/>
      <c r="BT57" s="394"/>
      <c r="BU57" s="394"/>
      <c r="BV57" s="394"/>
      <c r="BW57" s="394"/>
      <c r="BX57" s="394"/>
      <c r="BY57" s="394"/>
      <c r="BZ57" s="394"/>
      <c r="CA57" s="394"/>
      <c r="CB57" s="394"/>
      <c r="CC57" s="394"/>
      <c r="CD57" s="394"/>
      <c r="CE57" s="394"/>
      <c r="CF57" s="394"/>
      <c r="CG57" s="394"/>
      <c r="CH57" s="394"/>
      <c r="CI57" s="394"/>
      <c r="CJ57" s="394"/>
      <c r="CK57" s="394"/>
      <c r="CL57" s="394"/>
      <c r="CM57" s="394"/>
      <c r="CN57" s="394"/>
      <c r="CO57" s="394"/>
      <c r="CP57" s="394"/>
      <c r="CQ57" s="394"/>
      <c r="CR57" s="394"/>
      <c r="CS57" s="394"/>
      <c r="CT57" s="394"/>
      <c r="CU57" s="394"/>
      <c r="CV57" s="394"/>
      <c r="CW57" s="394"/>
      <c r="CX57" s="394"/>
      <c r="CY57" s="394"/>
      <c r="CZ57" s="394"/>
      <c r="DA57" s="394"/>
      <c r="DB57" s="394"/>
      <c r="DC57" s="394"/>
      <c r="DD57" s="394"/>
      <c r="DE57" s="394"/>
      <c r="DF57" s="394"/>
      <c r="DG57" s="394"/>
      <c r="DH57" s="394"/>
      <c r="DI57" s="394"/>
      <c r="DJ57" s="394"/>
      <c r="DK57" s="394"/>
      <c r="DL57" s="394"/>
      <c r="DM57" s="394"/>
      <c r="DN57" s="394"/>
      <c r="DO57" s="394"/>
      <c r="DP57" s="394"/>
      <c r="DQ57" s="394"/>
      <c r="DR57" s="394"/>
      <c r="DS57" s="394"/>
      <c r="DT57" s="394"/>
      <c r="DU57" s="394"/>
      <c r="DV57" s="394"/>
      <c r="DW57" s="394"/>
    </row>
    <row r="58" spans="1:127" ht="15.75" customHeight="1">
      <c r="A58" s="69">
        <v>2</v>
      </c>
      <c r="B58" s="70" t="s">
        <v>362</v>
      </c>
      <c r="C58" s="418">
        <v>0</v>
      </c>
      <c r="D58" s="72" t="s">
        <v>4</v>
      </c>
      <c r="E58" s="416">
        <v>15000</v>
      </c>
      <c r="F58" s="77">
        <f t="shared" si="26"/>
        <v>0</v>
      </c>
      <c r="G58" s="235">
        <f t="shared" si="27"/>
        <v>0</v>
      </c>
      <c r="H58" s="392"/>
      <c r="I58" s="392">
        <f>F58</f>
        <v>0</v>
      </c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92"/>
      <c r="AA58" s="392"/>
      <c r="AB58" s="392"/>
      <c r="AC58" s="392"/>
      <c r="AD58" s="392"/>
      <c r="AE58" s="392"/>
      <c r="AF58" s="394"/>
      <c r="AG58" s="394"/>
      <c r="AH58" s="394"/>
      <c r="AI58" s="394"/>
      <c r="AJ58" s="394"/>
      <c r="AK58" s="394"/>
      <c r="AL58" s="394"/>
      <c r="AM58" s="394"/>
      <c r="AN58" s="394"/>
      <c r="AO58" s="394"/>
      <c r="AP58" s="394"/>
      <c r="AQ58" s="394"/>
      <c r="AR58" s="394"/>
      <c r="AS58" s="394"/>
      <c r="AT58" s="394"/>
      <c r="AU58" s="394"/>
      <c r="AV58" s="394"/>
      <c r="AW58" s="394"/>
      <c r="AX58" s="394"/>
      <c r="AY58" s="394"/>
      <c r="AZ58" s="394"/>
      <c r="BA58" s="394"/>
      <c r="BB58" s="394"/>
      <c r="BC58" s="394"/>
      <c r="BD58" s="394"/>
      <c r="BE58" s="394"/>
      <c r="BF58" s="394"/>
      <c r="BG58" s="394"/>
      <c r="BH58" s="394"/>
      <c r="BI58" s="394"/>
      <c r="BJ58" s="394"/>
      <c r="BK58" s="394"/>
      <c r="BL58" s="394"/>
      <c r="BM58" s="394"/>
      <c r="BN58" s="394"/>
      <c r="BO58" s="394"/>
      <c r="BP58" s="394"/>
      <c r="BQ58" s="394"/>
      <c r="BR58" s="394"/>
      <c r="BS58" s="394"/>
      <c r="BT58" s="394"/>
      <c r="BU58" s="394"/>
      <c r="BV58" s="394"/>
      <c r="BW58" s="394"/>
      <c r="BX58" s="394"/>
      <c r="BY58" s="394"/>
      <c r="BZ58" s="394"/>
      <c r="CA58" s="394"/>
      <c r="CB58" s="394"/>
      <c r="CC58" s="394"/>
      <c r="CD58" s="394"/>
      <c r="CE58" s="394"/>
      <c r="CF58" s="394"/>
      <c r="CG58" s="394"/>
      <c r="CH58" s="394"/>
      <c r="CI58" s="394"/>
      <c r="CJ58" s="394"/>
      <c r="CK58" s="394"/>
      <c r="CL58" s="394"/>
      <c r="CM58" s="394"/>
      <c r="CN58" s="394"/>
      <c r="CO58" s="394"/>
      <c r="CP58" s="394"/>
      <c r="CQ58" s="394"/>
      <c r="CR58" s="394"/>
      <c r="CS58" s="394"/>
      <c r="CT58" s="394"/>
      <c r="CU58" s="394"/>
      <c r="CV58" s="394"/>
      <c r="CW58" s="394"/>
      <c r="CX58" s="394"/>
      <c r="CY58" s="394"/>
      <c r="CZ58" s="394"/>
      <c r="DA58" s="394"/>
      <c r="DB58" s="394"/>
      <c r="DC58" s="394"/>
      <c r="DD58" s="394"/>
      <c r="DE58" s="394"/>
      <c r="DF58" s="394"/>
      <c r="DG58" s="394"/>
      <c r="DH58" s="394"/>
      <c r="DI58" s="394"/>
      <c r="DJ58" s="394"/>
      <c r="DK58" s="394"/>
      <c r="DL58" s="394"/>
      <c r="DM58" s="394"/>
      <c r="DN58" s="394"/>
      <c r="DO58" s="394"/>
      <c r="DP58" s="394"/>
      <c r="DQ58" s="394"/>
      <c r="DR58" s="394"/>
      <c r="DS58" s="394"/>
      <c r="DT58" s="394"/>
      <c r="DU58" s="394"/>
      <c r="DV58" s="394"/>
      <c r="DW58" s="394"/>
    </row>
    <row r="59" spans="1:127" ht="15.75" customHeight="1">
      <c r="A59" s="69">
        <v>3</v>
      </c>
      <c r="B59" s="70" t="s">
        <v>363</v>
      </c>
      <c r="C59" s="413">
        <v>1</v>
      </c>
      <c r="D59" s="72" t="s">
        <v>329</v>
      </c>
      <c r="E59" s="416">
        <v>20000000</v>
      </c>
      <c r="F59" s="77">
        <f t="shared" si="26"/>
        <v>20000000</v>
      </c>
      <c r="G59" s="235">
        <f t="shared" si="27"/>
        <v>20000000</v>
      </c>
      <c r="H59" s="392"/>
      <c r="I59" s="392">
        <v>5000000</v>
      </c>
      <c r="J59" s="392">
        <v>5000000</v>
      </c>
      <c r="K59" s="392">
        <v>5000000</v>
      </c>
      <c r="L59" s="392">
        <v>5000000</v>
      </c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92"/>
      <c r="AB59" s="392"/>
      <c r="AC59" s="392"/>
      <c r="AD59" s="392"/>
      <c r="AE59" s="392"/>
      <c r="AF59" s="394"/>
      <c r="AG59" s="394"/>
      <c r="AH59" s="394"/>
      <c r="AI59" s="394"/>
      <c r="AJ59" s="394"/>
      <c r="AK59" s="394"/>
      <c r="AL59" s="394"/>
      <c r="AM59" s="394"/>
      <c r="AN59" s="394"/>
      <c r="AO59" s="394"/>
      <c r="AP59" s="394"/>
      <c r="AQ59" s="394"/>
      <c r="AR59" s="394"/>
      <c r="AS59" s="394"/>
      <c r="AT59" s="394"/>
      <c r="AU59" s="394"/>
      <c r="AV59" s="394"/>
      <c r="AW59" s="394"/>
      <c r="AX59" s="394"/>
      <c r="AY59" s="394"/>
      <c r="AZ59" s="394"/>
      <c r="BA59" s="394"/>
      <c r="BB59" s="394"/>
      <c r="BC59" s="394"/>
      <c r="BD59" s="394"/>
      <c r="BE59" s="394"/>
      <c r="BF59" s="394"/>
      <c r="BG59" s="394"/>
      <c r="BH59" s="394"/>
      <c r="BI59" s="394"/>
      <c r="BJ59" s="394"/>
      <c r="BK59" s="394"/>
      <c r="BL59" s="394"/>
      <c r="BM59" s="394"/>
      <c r="BN59" s="394"/>
      <c r="BO59" s="394"/>
      <c r="BP59" s="394"/>
      <c r="BQ59" s="394"/>
      <c r="BR59" s="394"/>
      <c r="BS59" s="394"/>
      <c r="BT59" s="394"/>
      <c r="BU59" s="394"/>
      <c r="BV59" s="394"/>
      <c r="BW59" s="394"/>
      <c r="BX59" s="394"/>
      <c r="BY59" s="394"/>
      <c r="BZ59" s="394"/>
      <c r="CA59" s="394"/>
      <c r="CB59" s="394"/>
      <c r="CC59" s="394"/>
      <c r="CD59" s="394"/>
      <c r="CE59" s="394"/>
      <c r="CF59" s="394"/>
      <c r="CG59" s="394"/>
      <c r="CH59" s="394"/>
      <c r="CI59" s="394"/>
      <c r="CJ59" s="394"/>
      <c r="CK59" s="394"/>
      <c r="CL59" s="394"/>
      <c r="CM59" s="394"/>
      <c r="CN59" s="394"/>
      <c r="CO59" s="394"/>
      <c r="CP59" s="394"/>
      <c r="CQ59" s="394"/>
      <c r="CR59" s="394"/>
      <c r="CS59" s="394"/>
      <c r="CT59" s="394"/>
      <c r="CU59" s="394"/>
      <c r="CV59" s="394"/>
      <c r="CW59" s="394"/>
      <c r="CX59" s="394"/>
      <c r="CY59" s="394"/>
      <c r="CZ59" s="394"/>
      <c r="DA59" s="394"/>
      <c r="DB59" s="394"/>
      <c r="DC59" s="394"/>
      <c r="DD59" s="394"/>
      <c r="DE59" s="394"/>
      <c r="DF59" s="394"/>
      <c r="DG59" s="394"/>
      <c r="DH59" s="394"/>
      <c r="DI59" s="394"/>
      <c r="DJ59" s="394"/>
      <c r="DK59" s="394"/>
      <c r="DL59" s="394"/>
      <c r="DM59" s="394"/>
      <c r="DN59" s="394"/>
      <c r="DO59" s="394"/>
      <c r="DP59" s="394"/>
      <c r="DQ59" s="394"/>
      <c r="DR59" s="394"/>
      <c r="DS59" s="394"/>
      <c r="DT59" s="394"/>
      <c r="DU59" s="394"/>
      <c r="DV59" s="394"/>
      <c r="DW59" s="394"/>
    </row>
    <row r="60" spans="1:127" ht="15.75" customHeight="1">
      <c r="A60" s="69">
        <v>4</v>
      </c>
      <c r="B60" s="70" t="s">
        <v>364</v>
      </c>
      <c r="C60" s="413">
        <v>1</v>
      </c>
      <c r="D60" s="72" t="s">
        <v>329</v>
      </c>
      <c r="E60" s="416">
        <v>5000000</v>
      </c>
      <c r="F60" s="77">
        <f>E60*C60</f>
        <v>5000000</v>
      </c>
      <c r="G60" s="235">
        <f t="shared" si="27"/>
        <v>5000000</v>
      </c>
      <c r="H60" s="392"/>
      <c r="I60" s="392"/>
      <c r="J60" s="392">
        <v>5000000</v>
      </c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4"/>
      <c r="AG60" s="394"/>
      <c r="AH60" s="394"/>
      <c r="AI60" s="394"/>
      <c r="AJ60" s="394"/>
      <c r="AK60" s="394"/>
      <c r="AL60" s="394"/>
      <c r="AM60" s="394"/>
      <c r="AN60" s="394"/>
      <c r="AO60" s="394"/>
      <c r="AP60" s="394"/>
      <c r="AQ60" s="394"/>
      <c r="AR60" s="394"/>
      <c r="AS60" s="394"/>
      <c r="AT60" s="394"/>
      <c r="AU60" s="394"/>
      <c r="AV60" s="394"/>
      <c r="AW60" s="394"/>
      <c r="AX60" s="394"/>
      <c r="AY60" s="394"/>
      <c r="AZ60" s="394"/>
      <c r="BA60" s="394"/>
      <c r="BB60" s="394"/>
      <c r="BC60" s="394"/>
      <c r="BD60" s="394"/>
      <c r="BE60" s="394"/>
      <c r="BF60" s="394"/>
      <c r="BG60" s="394"/>
      <c r="BH60" s="394"/>
      <c r="BI60" s="394"/>
      <c r="BJ60" s="394"/>
      <c r="BK60" s="394"/>
      <c r="BL60" s="394"/>
      <c r="BM60" s="394"/>
      <c r="BN60" s="394"/>
      <c r="BO60" s="394"/>
      <c r="BP60" s="394"/>
      <c r="BQ60" s="394"/>
      <c r="BR60" s="394"/>
      <c r="BS60" s="394"/>
      <c r="BT60" s="394"/>
      <c r="BU60" s="394"/>
      <c r="BV60" s="394"/>
      <c r="BW60" s="394"/>
      <c r="BX60" s="394"/>
      <c r="BY60" s="394"/>
      <c r="BZ60" s="394"/>
      <c r="CA60" s="394"/>
      <c r="CB60" s="394"/>
      <c r="CC60" s="394"/>
      <c r="CD60" s="394"/>
      <c r="CE60" s="394"/>
      <c r="CF60" s="394"/>
      <c r="CG60" s="394"/>
      <c r="CH60" s="394"/>
      <c r="CI60" s="394"/>
      <c r="CJ60" s="394"/>
      <c r="CK60" s="394"/>
      <c r="CL60" s="394"/>
      <c r="CM60" s="394"/>
      <c r="CN60" s="394"/>
      <c r="CO60" s="394"/>
      <c r="CP60" s="394"/>
      <c r="CQ60" s="394"/>
      <c r="CR60" s="394"/>
      <c r="CS60" s="394"/>
      <c r="CT60" s="394"/>
      <c r="CU60" s="394"/>
      <c r="CV60" s="394"/>
      <c r="CW60" s="394"/>
      <c r="CX60" s="394"/>
      <c r="CY60" s="394"/>
      <c r="CZ60" s="394"/>
      <c r="DA60" s="394"/>
      <c r="DB60" s="394"/>
      <c r="DC60" s="394"/>
      <c r="DD60" s="394"/>
      <c r="DE60" s="394"/>
      <c r="DF60" s="394"/>
      <c r="DG60" s="394"/>
      <c r="DH60" s="394"/>
      <c r="DI60" s="394"/>
      <c r="DJ60" s="394"/>
      <c r="DK60" s="394"/>
      <c r="DL60" s="394"/>
      <c r="DM60" s="394"/>
      <c r="DN60" s="394"/>
      <c r="DO60" s="394"/>
      <c r="DP60" s="394"/>
      <c r="DQ60" s="394"/>
      <c r="DR60" s="394"/>
      <c r="DS60" s="394"/>
      <c r="DT60" s="394"/>
      <c r="DU60" s="394"/>
      <c r="DV60" s="394"/>
      <c r="DW60" s="394"/>
    </row>
    <row r="61" spans="1:127" ht="15.75" customHeight="1">
      <c r="A61" s="69">
        <v>5</v>
      </c>
      <c r="B61" s="70" t="s">
        <v>365</v>
      </c>
      <c r="C61" s="413"/>
      <c r="D61" s="72"/>
      <c r="E61" s="395"/>
      <c r="F61" s="77"/>
      <c r="G61" s="235">
        <f t="shared" si="27"/>
        <v>0</v>
      </c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392"/>
      <c r="X61" s="392"/>
      <c r="Y61" s="392"/>
      <c r="Z61" s="392"/>
      <c r="AA61" s="392"/>
      <c r="AB61" s="392"/>
      <c r="AC61" s="392"/>
      <c r="AD61" s="392"/>
      <c r="AE61" s="392"/>
      <c r="AF61" s="394"/>
      <c r="AG61" s="394"/>
      <c r="AH61" s="394"/>
      <c r="AI61" s="394"/>
      <c r="AJ61" s="394"/>
      <c r="AK61" s="394"/>
      <c r="AL61" s="394"/>
      <c r="AM61" s="394"/>
      <c r="AN61" s="394"/>
      <c r="AO61" s="394"/>
      <c r="AP61" s="394"/>
      <c r="AQ61" s="394"/>
      <c r="AR61" s="394"/>
      <c r="AS61" s="394"/>
      <c r="AT61" s="394"/>
      <c r="AU61" s="394"/>
      <c r="AV61" s="394"/>
      <c r="AW61" s="394"/>
      <c r="AX61" s="394"/>
      <c r="AY61" s="394"/>
      <c r="AZ61" s="394"/>
      <c r="BA61" s="394"/>
      <c r="BB61" s="394"/>
      <c r="BC61" s="394"/>
      <c r="BD61" s="394"/>
      <c r="BE61" s="394"/>
      <c r="BF61" s="394"/>
      <c r="BG61" s="394"/>
      <c r="BH61" s="394"/>
      <c r="BI61" s="394"/>
      <c r="BJ61" s="394"/>
      <c r="BK61" s="394"/>
      <c r="BL61" s="394"/>
      <c r="BM61" s="394"/>
      <c r="BN61" s="394"/>
      <c r="BO61" s="394"/>
      <c r="BP61" s="394"/>
      <c r="BQ61" s="394"/>
      <c r="BR61" s="394"/>
      <c r="BS61" s="394"/>
      <c r="BT61" s="394"/>
      <c r="BU61" s="394"/>
      <c r="BV61" s="394"/>
      <c r="BW61" s="394"/>
      <c r="BX61" s="394"/>
      <c r="BY61" s="394"/>
      <c r="BZ61" s="394"/>
      <c r="CA61" s="394"/>
      <c r="CB61" s="394"/>
      <c r="CC61" s="394"/>
      <c r="CD61" s="394"/>
      <c r="CE61" s="394"/>
      <c r="CF61" s="394"/>
      <c r="CG61" s="394"/>
      <c r="CH61" s="394"/>
      <c r="CI61" s="394"/>
      <c r="CJ61" s="394"/>
      <c r="CK61" s="394"/>
      <c r="CL61" s="394"/>
      <c r="CM61" s="394"/>
      <c r="CN61" s="394"/>
      <c r="CO61" s="394"/>
      <c r="CP61" s="394"/>
      <c r="CQ61" s="394"/>
      <c r="CR61" s="394"/>
      <c r="CS61" s="394"/>
      <c r="CT61" s="394"/>
      <c r="CU61" s="394"/>
      <c r="CV61" s="394"/>
      <c r="CW61" s="394"/>
      <c r="CX61" s="394"/>
      <c r="CY61" s="394"/>
      <c r="CZ61" s="394"/>
      <c r="DA61" s="394"/>
      <c r="DB61" s="394"/>
      <c r="DC61" s="394"/>
      <c r="DD61" s="394"/>
      <c r="DE61" s="394"/>
      <c r="DF61" s="394"/>
      <c r="DG61" s="394"/>
      <c r="DH61" s="394"/>
      <c r="DI61" s="394"/>
      <c r="DJ61" s="394"/>
      <c r="DK61" s="394"/>
      <c r="DL61" s="394"/>
      <c r="DM61" s="394"/>
      <c r="DN61" s="394"/>
      <c r="DO61" s="394"/>
      <c r="DP61" s="394"/>
      <c r="DQ61" s="394"/>
      <c r="DR61" s="394"/>
      <c r="DS61" s="394"/>
      <c r="DT61" s="394"/>
      <c r="DU61" s="394"/>
      <c r="DV61" s="394"/>
      <c r="DW61" s="394"/>
    </row>
    <row r="62" spans="1:127" ht="15.75" customHeight="1">
      <c r="A62" s="69"/>
      <c r="B62" s="70" t="s">
        <v>497</v>
      </c>
      <c r="C62" s="418">
        <v>220</v>
      </c>
      <c r="D62" s="72" t="s">
        <v>366</v>
      </c>
      <c r="E62" s="395">
        <v>150000</v>
      </c>
      <c r="F62" s="77">
        <f>C62*E62</f>
        <v>33000000</v>
      </c>
      <c r="G62" s="235">
        <f t="shared" si="27"/>
        <v>33000000</v>
      </c>
      <c r="H62" s="392"/>
      <c r="I62" s="392"/>
      <c r="J62" s="392"/>
      <c r="K62" s="392">
        <f>33000000/4</f>
        <v>8250000</v>
      </c>
      <c r="L62" s="392">
        <f t="shared" ref="L62:N62" si="28">33000000/4</f>
        <v>8250000</v>
      </c>
      <c r="M62" s="392">
        <f t="shared" si="28"/>
        <v>8250000</v>
      </c>
      <c r="N62" s="392">
        <f t="shared" si="28"/>
        <v>8250000</v>
      </c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392"/>
      <c r="Z62" s="392"/>
      <c r="AA62" s="392"/>
      <c r="AB62" s="392"/>
      <c r="AC62" s="392"/>
      <c r="AD62" s="392"/>
      <c r="AE62" s="392"/>
      <c r="AF62" s="394"/>
      <c r="AG62" s="394"/>
      <c r="AH62" s="394"/>
      <c r="AI62" s="394"/>
      <c r="AJ62" s="394"/>
      <c r="AK62" s="394"/>
      <c r="AL62" s="394"/>
      <c r="AM62" s="394"/>
      <c r="AN62" s="394"/>
      <c r="AO62" s="394"/>
      <c r="AP62" s="394"/>
      <c r="AQ62" s="394"/>
      <c r="AR62" s="394"/>
      <c r="AS62" s="394"/>
      <c r="AT62" s="394"/>
      <c r="AU62" s="394"/>
      <c r="AV62" s="394"/>
      <c r="AW62" s="394"/>
      <c r="AX62" s="394"/>
      <c r="AY62" s="394"/>
      <c r="AZ62" s="394"/>
      <c r="BA62" s="394"/>
      <c r="BB62" s="394"/>
      <c r="BC62" s="394"/>
      <c r="BD62" s="394"/>
      <c r="BE62" s="394"/>
      <c r="BF62" s="394"/>
      <c r="BG62" s="394"/>
      <c r="BH62" s="394"/>
      <c r="BI62" s="394"/>
      <c r="BJ62" s="394"/>
      <c r="BK62" s="394"/>
      <c r="BL62" s="394"/>
      <c r="BM62" s="394"/>
      <c r="BN62" s="394"/>
      <c r="BO62" s="394"/>
      <c r="BP62" s="394"/>
      <c r="BQ62" s="394"/>
      <c r="BR62" s="394"/>
      <c r="BS62" s="394"/>
      <c r="BT62" s="394"/>
      <c r="BU62" s="394"/>
      <c r="BV62" s="394"/>
      <c r="BW62" s="394"/>
      <c r="BX62" s="394"/>
      <c r="BY62" s="394"/>
      <c r="BZ62" s="394"/>
      <c r="CA62" s="394"/>
      <c r="CB62" s="394"/>
      <c r="CC62" s="394"/>
      <c r="CD62" s="394"/>
      <c r="CE62" s="394"/>
      <c r="CF62" s="394"/>
      <c r="CG62" s="394"/>
      <c r="CH62" s="394"/>
      <c r="CI62" s="394"/>
      <c r="CJ62" s="394"/>
      <c r="CK62" s="394"/>
      <c r="CL62" s="394"/>
      <c r="CM62" s="394"/>
      <c r="CN62" s="394"/>
      <c r="CO62" s="394"/>
      <c r="CP62" s="394"/>
      <c r="CQ62" s="394"/>
      <c r="CR62" s="394"/>
      <c r="CS62" s="394"/>
      <c r="CT62" s="394"/>
      <c r="CU62" s="394"/>
      <c r="CV62" s="394"/>
      <c r="CW62" s="394"/>
      <c r="CX62" s="394"/>
      <c r="CY62" s="394"/>
      <c r="CZ62" s="394"/>
      <c r="DA62" s="394"/>
      <c r="DB62" s="394"/>
      <c r="DC62" s="394"/>
      <c r="DD62" s="394"/>
      <c r="DE62" s="394"/>
      <c r="DF62" s="394"/>
      <c r="DG62" s="394"/>
      <c r="DH62" s="394"/>
      <c r="DI62" s="394"/>
      <c r="DJ62" s="394"/>
      <c r="DK62" s="394"/>
      <c r="DL62" s="394"/>
      <c r="DM62" s="394"/>
      <c r="DN62" s="394"/>
      <c r="DO62" s="394"/>
      <c r="DP62" s="394"/>
      <c r="DQ62" s="394"/>
      <c r="DR62" s="394"/>
      <c r="DS62" s="394"/>
      <c r="DT62" s="394"/>
      <c r="DU62" s="394"/>
      <c r="DV62" s="394"/>
      <c r="DW62" s="394"/>
    </row>
    <row r="63" spans="1:127" ht="15.75" customHeight="1">
      <c r="A63" s="69">
        <v>6</v>
      </c>
      <c r="B63" s="70" t="s">
        <v>367</v>
      </c>
      <c r="C63" s="418"/>
      <c r="D63" s="72"/>
      <c r="E63" s="395"/>
      <c r="F63" s="77"/>
      <c r="G63" s="235">
        <f t="shared" si="27"/>
        <v>0</v>
      </c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92"/>
      <c r="AA63" s="392"/>
      <c r="AB63" s="392"/>
      <c r="AC63" s="392"/>
      <c r="AD63" s="392"/>
      <c r="AE63" s="392"/>
      <c r="AF63" s="394"/>
      <c r="AG63" s="394"/>
      <c r="AH63" s="394"/>
      <c r="AI63" s="394"/>
      <c r="AJ63" s="394"/>
      <c r="AK63" s="394"/>
      <c r="AL63" s="394"/>
      <c r="AM63" s="394"/>
      <c r="AN63" s="394"/>
      <c r="AO63" s="394"/>
      <c r="AP63" s="394"/>
      <c r="AQ63" s="394"/>
      <c r="AR63" s="394"/>
      <c r="AS63" s="394"/>
      <c r="AT63" s="394"/>
      <c r="AU63" s="394"/>
      <c r="AV63" s="394"/>
      <c r="AW63" s="394"/>
      <c r="AX63" s="394"/>
      <c r="AY63" s="394"/>
      <c r="AZ63" s="394"/>
      <c r="BA63" s="394"/>
      <c r="BB63" s="394"/>
      <c r="BC63" s="394"/>
      <c r="BD63" s="394"/>
      <c r="BE63" s="394"/>
      <c r="BF63" s="394"/>
      <c r="BG63" s="394"/>
      <c r="BH63" s="394"/>
      <c r="BI63" s="394"/>
      <c r="BJ63" s="394"/>
      <c r="BK63" s="394"/>
      <c r="BL63" s="394"/>
      <c r="BM63" s="394"/>
      <c r="BN63" s="394"/>
      <c r="BO63" s="394"/>
      <c r="BP63" s="394"/>
      <c r="BQ63" s="394"/>
      <c r="BR63" s="394"/>
      <c r="BS63" s="394"/>
      <c r="BT63" s="394"/>
      <c r="BU63" s="394"/>
      <c r="BV63" s="394"/>
      <c r="BW63" s="394"/>
      <c r="BX63" s="394"/>
      <c r="BY63" s="394"/>
      <c r="BZ63" s="394"/>
      <c r="CA63" s="394"/>
      <c r="CB63" s="394"/>
      <c r="CC63" s="394"/>
      <c r="CD63" s="394"/>
      <c r="CE63" s="394"/>
      <c r="CF63" s="394"/>
      <c r="CG63" s="394"/>
      <c r="CH63" s="394"/>
      <c r="CI63" s="394"/>
      <c r="CJ63" s="394"/>
      <c r="CK63" s="394"/>
      <c r="CL63" s="394"/>
      <c r="CM63" s="394"/>
      <c r="CN63" s="394"/>
      <c r="CO63" s="394"/>
      <c r="CP63" s="394"/>
      <c r="CQ63" s="394"/>
      <c r="CR63" s="394"/>
      <c r="CS63" s="394"/>
      <c r="CT63" s="394"/>
      <c r="CU63" s="394"/>
      <c r="CV63" s="394"/>
      <c r="CW63" s="394"/>
      <c r="CX63" s="394"/>
      <c r="CY63" s="394"/>
      <c r="CZ63" s="394"/>
      <c r="DA63" s="394"/>
      <c r="DB63" s="394"/>
      <c r="DC63" s="394"/>
      <c r="DD63" s="394"/>
      <c r="DE63" s="394"/>
      <c r="DF63" s="394"/>
      <c r="DG63" s="394"/>
      <c r="DH63" s="394"/>
      <c r="DI63" s="394"/>
      <c r="DJ63" s="394"/>
      <c r="DK63" s="394"/>
      <c r="DL63" s="394"/>
      <c r="DM63" s="394"/>
      <c r="DN63" s="394"/>
      <c r="DO63" s="394"/>
      <c r="DP63" s="394"/>
      <c r="DQ63" s="394"/>
      <c r="DR63" s="394"/>
      <c r="DS63" s="394"/>
      <c r="DT63" s="394"/>
      <c r="DU63" s="394"/>
      <c r="DV63" s="394"/>
      <c r="DW63" s="394"/>
    </row>
    <row r="64" spans="1:127" ht="15.75" customHeight="1">
      <c r="A64" s="69"/>
      <c r="B64" s="70" t="s">
        <v>368</v>
      </c>
      <c r="C64" s="418">
        <v>32</v>
      </c>
      <c r="D64" s="72" t="s">
        <v>369</v>
      </c>
      <c r="E64" s="395">
        <v>15000</v>
      </c>
      <c r="F64" s="77">
        <f>E64*C64</f>
        <v>480000</v>
      </c>
      <c r="G64" s="235">
        <f t="shared" si="27"/>
        <v>480000</v>
      </c>
      <c r="H64" s="392"/>
      <c r="I64" s="392"/>
      <c r="J64" s="392"/>
      <c r="K64" s="392"/>
      <c r="L64" s="392">
        <v>480000</v>
      </c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4"/>
      <c r="BG64" s="394"/>
      <c r="BH64" s="394"/>
      <c r="BI64" s="394"/>
      <c r="BJ64" s="394"/>
      <c r="BK64" s="394"/>
      <c r="BL64" s="394"/>
      <c r="BM64" s="394"/>
      <c r="BN64" s="394"/>
      <c r="BO64" s="394"/>
      <c r="BP64" s="394"/>
      <c r="BQ64" s="394"/>
      <c r="BR64" s="394"/>
      <c r="BS64" s="394"/>
      <c r="BT64" s="394"/>
      <c r="BU64" s="394"/>
      <c r="BV64" s="394"/>
      <c r="BW64" s="394"/>
      <c r="BX64" s="394"/>
      <c r="BY64" s="394"/>
      <c r="BZ64" s="394"/>
      <c r="CA64" s="394"/>
      <c r="CB64" s="394"/>
      <c r="CC64" s="394"/>
      <c r="CD64" s="394"/>
      <c r="CE64" s="394"/>
      <c r="CF64" s="394"/>
      <c r="CG64" s="394"/>
      <c r="CH64" s="394"/>
      <c r="CI64" s="394"/>
      <c r="CJ64" s="394"/>
      <c r="CK64" s="394"/>
      <c r="CL64" s="394"/>
      <c r="CM64" s="394"/>
      <c r="CN64" s="394"/>
      <c r="CO64" s="394"/>
      <c r="CP64" s="394"/>
      <c r="CQ64" s="394"/>
      <c r="CR64" s="394"/>
      <c r="CS64" s="394"/>
      <c r="CT64" s="394"/>
      <c r="CU64" s="394"/>
      <c r="CV64" s="394"/>
      <c r="CW64" s="394"/>
      <c r="CX64" s="394"/>
      <c r="CY64" s="394"/>
      <c r="CZ64" s="394"/>
      <c r="DA64" s="394"/>
      <c r="DB64" s="394"/>
      <c r="DC64" s="394"/>
      <c r="DD64" s="394"/>
      <c r="DE64" s="394"/>
      <c r="DF64" s="394"/>
      <c r="DG64" s="394"/>
      <c r="DH64" s="394"/>
      <c r="DI64" s="394"/>
      <c r="DJ64" s="394"/>
      <c r="DK64" s="394"/>
      <c r="DL64" s="394"/>
      <c r="DM64" s="394"/>
      <c r="DN64" s="394"/>
      <c r="DO64" s="394"/>
      <c r="DP64" s="394"/>
      <c r="DQ64" s="394"/>
      <c r="DR64" s="394"/>
      <c r="DS64" s="394"/>
      <c r="DT64" s="394"/>
      <c r="DU64" s="394"/>
      <c r="DV64" s="394"/>
      <c r="DW64" s="394"/>
    </row>
    <row r="65" spans="1:127" ht="15.75" customHeight="1">
      <c r="A65" s="69"/>
      <c r="B65" s="70" t="s">
        <v>370</v>
      </c>
      <c r="C65" s="418">
        <v>126</v>
      </c>
      <c r="D65" s="72" t="s">
        <v>366</v>
      </c>
      <c r="E65" s="395">
        <v>215000</v>
      </c>
      <c r="F65" s="77">
        <f t="shared" ref="F65:F66" si="29">C65*E65</f>
        <v>27090000</v>
      </c>
      <c r="G65" s="235">
        <f t="shared" si="27"/>
        <v>27090000</v>
      </c>
      <c r="H65" s="392"/>
      <c r="I65" s="392"/>
      <c r="J65" s="392"/>
      <c r="K65" s="392"/>
      <c r="L65" s="392"/>
      <c r="M65" s="392">
        <f>27090000/4</f>
        <v>6772500</v>
      </c>
      <c r="N65" s="392">
        <f t="shared" ref="N65:P65" si="30">27090000/4</f>
        <v>6772500</v>
      </c>
      <c r="O65" s="392">
        <f t="shared" si="30"/>
        <v>6772500</v>
      </c>
      <c r="P65" s="392">
        <f t="shared" si="30"/>
        <v>6772500</v>
      </c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92"/>
      <c r="AB65" s="392"/>
      <c r="AC65" s="392"/>
      <c r="AD65" s="392"/>
      <c r="AE65" s="392"/>
      <c r="AF65" s="394"/>
      <c r="AG65" s="394"/>
      <c r="AH65" s="394"/>
      <c r="AI65" s="394"/>
      <c r="AJ65" s="394"/>
      <c r="AK65" s="394"/>
      <c r="AL65" s="394"/>
      <c r="AM65" s="394"/>
      <c r="AN65" s="394"/>
      <c r="AO65" s="394"/>
      <c r="AP65" s="394"/>
      <c r="AQ65" s="394"/>
      <c r="AR65" s="394"/>
      <c r="AS65" s="394"/>
      <c r="AT65" s="394"/>
      <c r="AU65" s="394"/>
      <c r="AV65" s="394"/>
      <c r="AW65" s="394"/>
      <c r="AX65" s="394"/>
      <c r="AY65" s="394"/>
      <c r="AZ65" s="394"/>
      <c r="BA65" s="394"/>
      <c r="BB65" s="394"/>
      <c r="BC65" s="394"/>
      <c r="BD65" s="394"/>
      <c r="BE65" s="394"/>
      <c r="BF65" s="394"/>
      <c r="BG65" s="394"/>
      <c r="BH65" s="394"/>
      <c r="BI65" s="394"/>
      <c r="BJ65" s="394"/>
      <c r="BK65" s="394"/>
      <c r="BL65" s="394"/>
      <c r="BM65" s="394"/>
      <c r="BN65" s="394"/>
      <c r="BO65" s="394"/>
      <c r="BP65" s="394"/>
      <c r="BQ65" s="394"/>
      <c r="BR65" s="394"/>
      <c r="BS65" s="394"/>
      <c r="BT65" s="394"/>
      <c r="BU65" s="394"/>
      <c r="BV65" s="394"/>
      <c r="BW65" s="394"/>
      <c r="BX65" s="394"/>
      <c r="BY65" s="394"/>
      <c r="BZ65" s="394"/>
      <c r="CA65" s="394"/>
      <c r="CB65" s="394"/>
      <c r="CC65" s="394"/>
      <c r="CD65" s="394"/>
      <c r="CE65" s="394"/>
      <c r="CF65" s="394"/>
      <c r="CG65" s="394"/>
      <c r="CH65" s="394"/>
      <c r="CI65" s="394"/>
      <c r="CJ65" s="394"/>
      <c r="CK65" s="394"/>
      <c r="CL65" s="394"/>
      <c r="CM65" s="394"/>
      <c r="CN65" s="394"/>
      <c r="CO65" s="394"/>
      <c r="CP65" s="394"/>
      <c r="CQ65" s="394"/>
      <c r="CR65" s="394"/>
      <c r="CS65" s="394"/>
      <c r="CT65" s="394"/>
      <c r="CU65" s="394"/>
      <c r="CV65" s="394"/>
      <c r="CW65" s="394"/>
      <c r="CX65" s="394"/>
      <c r="CY65" s="394"/>
      <c r="CZ65" s="394"/>
      <c r="DA65" s="394"/>
      <c r="DB65" s="394"/>
      <c r="DC65" s="394"/>
      <c r="DD65" s="394"/>
      <c r="DE65" s="394"/>
      <c r="DF65" s="394"/>
      <c r="DG65" s="394"/>
      <c r="DH65" s="394"/>
      <c r="DI65" s="394"/>
      <c r="DJ65" s="394"/>
      <c r="DK65" s="394"/>
      <c r="DL65" s="394"/>
      <c r="DM65" s="394"/>
      <c r="DN65" s="394"/>
      <c r="DO65" s="394"/>
      <c r="DP65" s="394"/>
      <c r="DQ65" s="394"/>
      <c r="DR65" s="394"/>
      <c r="DS65" s="394"/>
      <c r="DT65" s="394"/>
      <c r="DU65" s="394"/>
      <c r="DV65" s="394"/>
      <c r="DW65" s="394"/>
    </row>
    <row r="66" spans="1:127" ht="15.75" customHeight="1">
      <c r="A66" s="69">
        <v>7</v>
      </c>
      <c r="B66" s="70" t="s">
        <v>371</v>
      </c>
      <c r="C66" s="418"/>
      <c r="D66" s="72"/>
      <c r="E66" s="416"/>
      <c r="F66" s="77">
        <f t="shared" si="29"/>
        <v>0</v>
      </c>
      <c r="G66" s="235">
        <f t="shared" si="27"/>
        <v>0</v>
      </c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92"/>
      <c r="AA66" s="392"/>
      <c r="AB66" s="392"/>
      <c r="AC66" s="392"/>
      <c r="AD66" s="392"/>
      <c r="AE66" s="392"/>
      <c r="AF66" s="394"/>
      <c r="AG66" s="394"/>
      <c r="AH66" s="394"/>
      <c r="AI66" s="394"/>
      <c r="AJ66" s="394"/>
      <c r="AK66" s="394"/>
      <c r="AL66" s="394"/>
      <c r="AM66" s="394"/>
      <c r="AN66" s="394"/>
      <c r="AO66" s="394"/>
      <c r="AP66" s="394"/>
      <c r="AQ66" s="394"/>
      <c r="AR66" s="394"/>
      <c r="AS66" s="394"/>
      <c r="AT66" s="394"/>
      <c r="AU66" s="394"/>
      <c r="AV66" s="394"/>
      <c r="AW66" s="394"/>
      <c r="AX66" s="394"/>
      <c r="AY66" s="394"/>
      <c r="AZ66" s="394"/>
      <c r="BA66" s="394"/>
      <c r="BB66" s="394"/>
      <c r="BC66" s="394"/>
      <c r="BD66" s="394"/>
      <c r="BE66" s="394"/>
      <c r="BF66" s="394"/>
      <c r="BG66" s="394"/>
      <c r="BH66" s="394"/>
      <c r="BI66" s="394"/>
      <c r="BJ66" s="394"/>
      <c r="BK66" s="394"/>
      <c r="BL66" s="394"/>
      <c r="BM66" s="394"/>
      <c r="BN66" s="394"/>
      <c r="BO66" s="394"/>
      <c r="BP66" s="394"/>
      <c r="BQ66" s="394"/>
      <c r="BR66" s="394"/>
      <c r="BS66" s="394"/>
      <c r="BT66" s="394"/>
      <c r="BU66" s="394"/>
      <c r="BV66" s="394"/>
      <c r="BW66" s="394"/>
      <c r="BX66" s="394"/>
      <c r="BY66" s="394"/>
      <c r="BZ66" s="394"/>
      <c r="CA66" s="394"/>
      <c r="CB66" s="394"/>
      <c r="CC66" s="394"/>
      <c r="CD66" s="394"/>
      <c r="CE66" s="394"/>
      <c r="CF66" s="394"/>
      <c r="CG66" s="394"/>
      <c r="CH66" s="394"/>
      <c r="CI66" s="394"/>
      <c r="CJ66" s="394"/>
      <c r="CK66" s="394"/>
      <c r="CL66" s="394"/>
      <c r="CM66" s="394"/>
      <c r="CN66" s="394"/>
      <c r="CO66" s="394"/>
      <c r="CP66" s="394"/>
      <c r="CQ66" s="394"/>
      <c r="CR66" s="394"/>
      <c r="CS66" s="394"/>
      <c r="CT66" s="394"/>
      <c r="CU66" s="394"/>
      <c r="CV66" s="394"/>
      <c r="CW66" s="394"/>
      <c r="CX66" s="394"/>
      <c r="CY66" s="394"/>
      <c r="CZ66" s="394"/>
      <c r="DA66" s="394"/>
      <c r="DB66" s="394"/>
      <c r="DC66" s="394"/>
      <c r="DD66" s="394"/>
      <c r="DE66" s="394"/>
      <c r="DF66" s="394"/>
      <c r="DG66" s="394"/>
      <c r="DH66" s="394"/>
      <c r="DI66" s="394"/>
      <c r="DJ66" s="394"/>
      <c r="DK66" s="394"/>
      <c r="DL66" s="394"/>
      <c r="DM66" s="394"/>
      <c r="DN66" s="394"/>
      <c r="DO66" s="394"/>
      <c r="DP66" s="394"/>
      <c r="DQ66" s="394"/>
      <c r="DR66" s="394"/>
      <c r="DS66" s="394"/>
      <c r="DT66" s="394"/>
      <c r="DU66" s="394"/>
      <c r="DV66" s="394"/>
      <c r="DW66" s="394"/>
    </row>
    <row r="67" spans="1:127" ht="15.75" customHeight="1">
      <c r="A67" s="69"/>
      <c r="B67" s="70" t="s">
        <v>372</v>
      </c>
      <c r="C67" s="418">
        <v>1</v>
      </c>
      <c r="D67" s="72" t="s">
        <v>329</v>
      </c>
      <c r="E67" s="416">
        <v>40000000</v>
      </c>
      <c r="F67" s="77" t="s">
        <v>373</v>
      </c>
      <c r="G67" s="235">
        <f t="shared" si="27"/>
        <v>0</v>
      </c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4"/>
      <c r="BG67" s="394"/>
      <c r="BH67" s="394"/>
      <c r="BI67" s="394"/>
      <c r="BJ67" s="394"/>
      <c r="BK67" s="394"/>
      <c r="BL67" s="394"/>
      <c r="BM67" s="394"/>
      <c r="BN67" s="394"/>
      <c r="BO67" s="394"/>
      <c r="BP67" s="394"/>
      <c r="BQ67" s="394"/>
      <c r="BR67" s="394"/>
      <c r="BS67" s="394"/>
      <c r="BT67" s="394"/>
      <c r="BU67" s="394"/>
      <c r="BV67" s="394"/>
      <c r="BW67" s="394"/>
      <c r="BX67" s="394"/>
      <c r="BY67" s="394"/>
      <c r="BZ67" s="394"/>
      <c r="CA67" s="394"/>
      <c r="CB67" s="394"/>
      <c r="CC67" s="394"/>
      <c r="CD67" s="394"/>
      <c r="CE67" s="394"/>
      <c r="CF67" s="394"/>
      <c r="CG67" s="394"/>
      <c r="CH67" s="394"/>
      <c r="CI67" s="394"/>
      <c r="CJ67" s="394"/>
      <c r="CK67" s="394"/>
      <c r="CL67" s="394"/>
      <c r="CM67" s="394"/>
      <c r="CN67" s="394"/>
      <c r="CO67" s="394"/>
      <c r="CP67" s="394"/>
      <c r="CQ67" s="394"/>
      <c r="CR67" s="394"/>
      <c r="CS67" s="394"/>
      <c r="CT67" s="394"/>
      <c r="CU67" s="394"/>
      <c r="CV67" s="394"/>
      <c r="CW67" s="394"/>
      <c r="CX67" s="394"/>
      <c r="CY67" s="394"/>
      <c r="CZ67" s="394"/>
      <c r="DA67" s="394"/>
      <c r="DB67" s="394"/>
      <c r="DC67" s="394"/>
      <c r="DD67" s="394"/>
      <c r="DE67" s="394"/>
      <c r="DF67" s="394"/>
      <c r="DG67" s="394"/>
      <c r="DH67" s="394"/>
      <c r="DI67" s="394"/>
      <c r="DJ67" s="394"/>
      <c r="DK67" s="394"/>
      <c r="DL67" s="394"/>
      <c r="DM67" s="394"/>
      <c r="DN67" s="394"/>
      <c r="DO67" s="394"/>
      <c r="DP67" s="394"/>
      <c r="DQ67" s="394"/>
      <c r="DR67" s="394"/>
      <c r="DS67" s="394"/>
      <c r="DT67" s="394"/>
      <c r="DU67" s="394"/>
      <c r="DV67" s="394"/>
      <c r="DW67" s="394"/>
    </row>
    <row r="68" spans="1:127" ht="15.75" customHeight="1">
      <c r="A68" s="69"/>
      <c r="B68" s="70" t="s">
        <v>374</v>
      </c>
      <c r="C68" s="418">
        <v>423</v>
      </c>
      <c r="D68" s="72" t="s">
        <v>4</v>
      </c>
      <c r="E68" s="416">
        <v>120000</v>
      </c>
      <c r="F68" s="77">
        <f>E68*C68</f>
        <v>50760000</v>
      </c>
      <c r="G68" s="235">
        <f t="shared" si="27"/>
        <v>50760000</v>
      </c>
      <c r="H68" s="392"/>
      <c r="I68" s="392"/>
      <c r="J68" s="392"/>
      <c r="K68" s="392"/>
      <c r="L68" s="392"/>
      <c r="M68" s="392"/>
      <c r="N68" s="392">
        <f>50760000/4</f>
        <v>12690000</v>
      </c>
      <c r="O68" s="392">
        <f t="shared" ref="O68:Q68" si="31">50760000/4</f>
        <v>12690000</v>
      </c>
      <c r="P68" s="392">
        <f t="shared" si="31"/>
        <v>12690000</v>
      </c>
      <c r="Q68" s="392">
        <f t="shared" si="31"/>
        <v>12690000</v>
      </c>
      <c r="R68" s="392"/>
      <c r="S68" s="392"/>
      <c r="T68" s="392"/>
      <c r="U68" s="392"/>
      <c r="V68" s="392"/>
      <c r="W68" s="392"/>
      <c r="X68" s="392"/>
      <c r="Y68" s="392"/>
      <c r="Z68" s="392"/>
      <c r="AA68" s="392"/>
      <c r="AB68" s="392"/>
      <c r="AC68" s="392"/>
      <c r="AD68" s="392"/>
      <c r="AE68" s="392"/>
      <c r="AF68" s="394"/>
      <c r="AG68" s="394"/>
      <c r="AH68" s="394"/>
      <c r="AI68" s="394"/>
      <c r="AJ68" s="394"/>
      <c r="AK68" s="394"/>
      <c r="AL68" s="394"/>
      <c r="AM68" s="394"/>
      <c r="AN68" s="394"/>
      <c r="AO68" s="394"/>
      <c r="AP68" s="394"/>
      <c r="AQ68" s="394"/>
      <c r="AR68" s="394"/>
      <c r="AS68" s="394"/>
      <c r="AT68" s="394"/>
      <c r="AU68" s="394"/>
      <c r="AV68" s="394"/>
      <c r="AW68" s="394"/>
      <c r="AX68" s="394"/>
      <c r="AY68" s="394"/>
      <c r="AZ68" s="394"/>
      <c r="BA68" s="394"/>
      <c r="BB68" s="394"/>
      <c r="BC68" s="394"/>
      <c r="BD68" s="394"/>
      <c r="BE68" s="394"/>
      <c r="BF68" s="394"/>
      <c r="BG68" s="394"/>
      <c r="BH68" s="394"/>
      <c r="BI68" s="394"/>
      <c r="BJ68" s="394"/>
      <c r="BK68" s="394"/>
      <c r="BL68" s="394"/>
      <c r="BM68" s="394"/>
      <c r="BN68" s="394"/>
      <c r="BO68" s="394"/>
      <c r="BP68" s="394"/>
      <c r="BQ68" s="394"/>
      <c r="BR68" s="394"/>
      <c r="BS68" s="394"/>
      <c r="BT68" s="394"/>
      <c r="BU68" s="394"/>
      <c r="BV68" s="394"/>
      <c r="BW68" s="394"/>
      <c r="BX68" s="394"/>
      <c r="BY68" s="394"/>
      <c r="BZ68" s="394"/>
      <c r="CA68" s="394"/>
      <c r="CB68" s="394"/>
      <c r="CC68" s="394"/>
      <c r="CD68" s="394"/>
      <c r="CE68" s="394"/>
      <c r="CF68" s="394"/>
      <c r="CG68" s="394"/>
      <c r="CH68" s="394"/>
      <c r="CI68" s="394"/>
      <c r="CJ68" s="394"/>
      <c r="CK68" s="394"/>
      <c r="CL68" s="394"/>
      <c r="CM68" s="394"/>
      <c r="CN68" s="394"/>
      <c r="CO68" s="394"/>
      <c r="CP68" s="394"/>
      <c r="CQ68" s="394"/>
      <c r="CR68" s="394"/>
      <c r="CS68" s="394"/>
      <c r="CT68" s="394"/>
      <c r="CU68" s="394"/>
      <c r="CV68" s="394"/>
      <c r="CW68" s="394"/>
      <c r="CX68" s="394"/>
      <c r="CY68" s="394"/>
      <c r="CZ68" s="394"/>
      <c r="DA68" s="394"/>
      <c r="DB68" s="394"/>
      <c r="DC68" s="394"/>
      <c r="DD68" s="394"/>
      <c r="DE68" s="394"/>
      <c r="DF68" s="394"/>
      <c r="DG68" s="394"/>
      <c r="DH68" s="394"/>
      <c r="DI68" s="394"/>
      <c r="DJ68" s="394"/>
      <c r="DK68" s="394"/>
      <c r="DL68" s="394"/>
      <c r="DM68" s="394"/>
      <c r="DN68" s="394"/>
      <c r="DO68" s="394"/>
      <c r="DP68" s="394"/>
      <c r="DQ68" s="394"/>
      <c r="DR68" s="394"/>
      <c r="DS68" s="394"/>
      <c r="DT68" s="394"/>
      <c r="DU68" s="394"/>
      <c r="DV68" s="394"/>
      <c r="DW68" s="394"/>
    </row>
    <row r="69" spans="1:127" ht="15.75" customHeight="1">
      <c r="A69" s="69">
        <v>8</v>
      </c>
      <c r="B69" s="70" t="s">
        <v>375</v>
      </c>
      <c r="C69" s="418">
        <v>126</v>
      </c>
      <c r="D69" s="72" t="s">
        <v>366</v>
      </c>
      <c r="E69" s="395">
        <v>75000</v>
      </c>
      <c r="F69" s="77">
        <f t="shared" ref="F69:F75" si="32">C69*E69</f>
        <v>9450000</v>
      </c>
      <c r="G69" s="235">
        <f t="shared" si="27"/>
        <v>9450000</v>
      </c>
      <c r="H69" s="392"/>
      <c r="I69" s="392"/>
      <c r="J69" s="392"/>
      <c r="K69" s="392"/>
      <c r="L69" s="392"/>
      <c r="M69" s="392"/>
      <c r="N69" s="392"/>
      <c r="O69" s="392">
        <f>9450000/4</f>
        <v>2362500</v>
      </c>
      <c r="P69" s="392">
        <f t="shared" ref="P69:R69" si="33">9450000/4</f>
        <v>2362500</v>
      </c>
      <c r="Q69" s="392">
        <f t="shared" si="33"/>
        <v>2362500</v>
      </c>
      <c r="R69" s="392">
        <f t="shared" si="33"/>
        <v>2362500</v>
      </c>
      <c r="S69" s="392"/>
      <c r="T69" s="392"/>
      <c r="U69" s="392"/>
      <c r="V69" s="392"/>
      <c r="W69" s="392"/>
      <c r="X69" s="392"/>
      <c r="Y69" s="392"/>
      <c r="Z69" s="392"/>
      <c r="AA69" s="392"/>
      <c r="AB69" s="392"/>
      <c r="AC69" s="392"/>
      <c r="AD69" s="392"/>
      <c r="AE69" s="392"/>
      <c r="AF69" s="394"/>
      <c r="AG69" s="394"/>
      <c r="AH69" s="394"/>
      <c r="AI69" s="394"/>
      <c r="AJ69" s="394"/>
      <c r="AK69" s="394"/>
      <c r="AL69" s="394"/>
      <c r="AM69" s="394"/>
      <c r="AN69" s="394"/>
      <c r="AO69" s="394"/>
      <c r="AP69" s="394"/>
      <c r="AQ69" s="394"/>
      <c r="AR69" s="394"/>
      <c r="AS69" s="394"/>
      <c r="AT69" s="394"/>
      <c r="AU69" s="394"/>
      <c r="AV69" s="394"/>
      <c r="AW69" s="394"/>
      <c r="AX69" s="394"/>
      <c r="AY69" s="394"/>
      <c r="AZ69" s="394"/>
      <c r="BA69" s="394"/>
      <c r="BB69" s="394"/>
      <c r="BC69" s="394"/>
      <c r="BD69" s="394"/>
      <c r="BE69" s="394"/>
      <c r="BF69" s="394"/>
      <c r="BG69" s="394"/>
      <c r="BH69" s="394"/>
      <c r="BI69" s="394"/>
      <c r="BJ69" s="394"/>
      <c r="BK69" s="394"/>
      <c r="BL69" s="394"/>
      <c r="BM69" s="394"/>
      <c r="BN69" s="394"/>
      <c r="BO69" s="394"/>
      <c r="BP69" s="394"/>
      <c r="BQ69" s="394"/>
      <c r="BR69" s="394"/>
      <c r="BS69" s="394"/>
      <c r="BT69" s="394"/>
      <c r="BU69" s="394"/>
      <c r="BV69" s="394"/>
      <c r="BW69" s="394"/>
      <c r="BX69" s="394"/>
      <c r="BY69" s="394"/>
      <c r="BZ69" s="394"/>
      <c r="CA69" s="394"/>
      <c r="CB69" s="394"/>
      <c r="CC69" s="394"/>
      <c r="CD69" s="394"/>
      <c r="CE69" s="394"/>
      <c r="CF69" s="394"/>
      <c r="CG69" s="394"/>
      <c r="CH69" s="394"/>
      <c r="CI69" s="394"/>
      <c r="CJ69" s="394"/>
      <c r="CK69" s="394"/>
      <c r="CL69" s="394"/>
      <c r="CM69" s="394"/>
      <c r="CN69" s="394"/>
      <c r="CO69" s="394"/>
      <c r="CP69" s="394"/>
      <c r="CQ69" s="394"/>
      <c r="CR69" s="394"/>
      <c r="CS69" s="394"/>
      <c r="CT69" s="394"/>
      <c r="CU69" s="394"/>
      <c r="CV69" s="394"/>
      <c r="CW69" s="394"/>
      <c r="CX69" s="394"/>
      <c r="CY69" s="394"/>
      <c r="CZ69" s="394"/>
      <c r="DA69" s="394"/>
      <c r="DB69" s="394"/>
      <c r="DC69" s="394"/>
      <c r="DD69" s="394"/>
      <c r="DE69" s="394"/>
      <c r="DF69" s="394"/>
      <c r="DG69" s="394"/>
      <c r="DH69" s="394"/>
      <c r="DI69" s="394"/>
      <c r="DJ69" s="394"/>
      <c r="DK69" s="394"/>
      <c r="DL69" s="394"/>
      <c r="DM69" s="394"/>
      <c r="DN69" s="394"/>
      <c r="DO69" s="394"/>
      <c r="DP69" s="394"/>
      <c r="DQ69" s="394"/>
      <c r="DR69" s="394"/>
      <c r="DS69" s="394"/>
      <c r="DT69" s="394"/>
      <c r="DU69" s="394"/>
      <c r="DV69" s="394"/>
      <c r="DW69" s="394"/>
    </row>
    <row r="70" spans="1:127" ht="15.75" customHeight="1">
      <c r="A70" s="69">
        <v>9</v>
      </c>
      <c r="B70" s="70" t="s">
        <v>376</v>
      </c>
      <c r="C70" s="413">
        <v>17</v>
      </c>
      <c r="D70" s="72" t="s">
        <v>355</v>
      </c>
      <c r="E70" s="395">
        <v>400000</v>
      </c>
      <c r="F70" s="77">
        <f t="shared" si="32"/>
        <v>6800000</v>
      </c>
      <c r="G70" s="235">
        <f t="shared" si="27"/>
        <v>6800000</v>
      </c>
      <c r="H70" s="392"/>
      <c r="I70" s="392"/>
      <c r="J70" s="392"/>
      <c r="K70" s="392"/>
      <c r="L70" s="392">
        <f>6800000/2</f>
        <v>3400000</v>
      </c>
      <c r="M70" s="392">
        <f>6800000/2</f>
        <v>3400000</v>
      </c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4"/>
      <c r="BG70" s="394"/>
      <c r="BH70" s="394"/>
      <c r="BI70" s="394"/>
      <c r="BJ70" s="394"/>
      <c r="BK70" s="394"/>
      <c r="BL70" s="394"/>
      <c r="BM70" s="394"/>
      <c r="BN70" s="394"/>
      <c r="BO70" s="394"/>
      <c r="BP70" s="394"/>
      <c r="BQ70" s="394"/>
      <c r="BR70" s="394"/>
      <c r="BS70" s="394"/>
      <c r="BT70" s="394"/>
      <c r="BU70" s="394"/>
      <c r="BV70" s="394"/>
      <c r="BW70" s="394"/>
      <c r="BX70" s="394"/>
      <c r="BY70" s="394"/>
      <c r="BZ70" s="394"/>
      <c r="CA70" s="394"/>
      <c r="CB70" s="394"/>
      <c r="CC70" s="394"/>
      <c r="CD70" s="394"/>
      <c r="CE70" s="394"/>
      <c r="CF70" s="394"/>
      <c r="CG70" s="394"/>
      <c r="CH70" s="394"/>
      <c r="CI70" s="394"/>
      <c r="CJ70" s="394"/>
      <c r="CK70" s="394"/>
      <c r="CL70" s="394"/>
      <c r="CM70" s="394"/>
      <c r="CN70" s="394"/>
      <c r="CO70" s="394"/>
      <c r="CP70" s="394"/>
      <c r="CQ70" s="394"/>
      <c r="CR70" s="394"/>
      <c r="CS70" s="394"/>
      <c r="CT70" s="394"/>
      <c r="CU70" s="394"/>
      <c r="CV70" s="394"/>
      <c r="CW70" s="394"/>
      <c r="CX70" s="394"/>
      <c r="CY70" s="394"/>
      <c r="CZ70" s="394"/>
      <c r="DA70" s="394"/>
      <c r="DB70" s="394"/>
      <c r="DC70" s="394"/>
      <c r="DD70" s="394"/>
      <c r="DE70" s="394"/>
      <c r="DF70" s="394"/>
      <c r="DG70" s="394"/>
      <c r="DH70" s="394"/>
      <c r="DI70" s="394"/>
      <c r="DJ70" s="394"/>
      <c r="DK70" s="394"/>
      <c r="DL70" s="394"/>
      <c r="DM70" s="394"/>
      <c r="DN70" s="394"/>
      <c r="DO70" s="394"/>
      <c r="DP70" s="394"/>
      <c r="DQ70" s="394"/>
      <c r="DR70" s="394"/>
      <c r="DS70" s="394"/>
      <c r="DT70" s="394"/>
      <c r="DU70" s="394"/>
      <c r="DV70" s="394"/>
      <c r="DW70" s="394"/>
    </row>
    <row r="71" spans="1:127" ht="15.75" customHeight="1">
      <c r="A71" s="69">
        <v>10</v>
      </c>
      <c r="B71" s="70" t="s">
        <v>377</v>
      </c>
      <c r="C71" s="418">
        <v>0</v>
      </c>
      <c r="D71" s="72" t="s">
        <v>378</v>
      </c>
      <c r="E71" s="395">
        <v>500000</v>
      </c>
      <c r="F71" s="77">
        <f t="shared" si="32"/>
        <v>0</v>
      </c>
      <c r="G71" s="235">
        <f t="shared" si="27"/>
        <v>0</v>
      </c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  <c r="AA71" s="392"/>
      <c r="AB71" s="392"/>
      <c r="AC71" s="392"/>
      <c r="AD71" s="392"/>
      <c r="AE71" s="392"/>
      <c r="AF71" s="394"/>
      <c r="AG71" s="394"/>
      <c r="AH71" s="394"/>
      <c r="AI71" s="394"/>
      <c r="AJ71" s="394"/>
      <c r="AK71" s="394"/>
      <c r="AL71" s="394"/>
      <c r="AM71" s="394"/>
      <c r="AN71" s="394"/>
      <c r="AO71" s="394"/>
      <c r="AP71" s="394"/>
      <c r="AQ71" s="394"/>
      <c r="AR71" s="394"/>
      <c r="AS71" s="394"/>
      <c r="AT71" s="394"/>
      <c r="AU71" s="394"/>
      <c r="AV71" s="394"/>
      <c r="AW71" s="394"/>
      <c r="AX71" s="394"/>
      <c r="AY71" s="394"/>
      <c r="AZ71" s="394"/>
      <c r="BA71" s="394"/>
      <c r="BB71" s="394"/>
      <c r="BC71" s="394"/>
      <c r="BD71" s="394"/>
      <c r="BE71" s="394"/>
      <c r="BF71" s="394"/>
      <c r="BG71" s="394"/>
      <c r="BH71" s="394"/>
      <c r="BI71" s="394"/>
      <c r="BJ71" s="394"/>
      <c r="BK71" s="394"/>
      <c r="BL71" s="394"/>
      <c r="BM71" s="394"/>
      <c r="BN71" s="394"/>
      <c r="BO71" s="394"/>
      <c r="BP71" s="394"/>
      <c r="BQ71" s="394"/>
      <c r="BR71" s="394"/>
      <c r="BS71" s="394"/>
      <c r="BT71" s="394"/>
      <c r="BU71" s="394"/>
      <c r="BV71" s="394"/>
      <c r="BW71" s="394"/>
      <c r="BX71" s="394"/>
      <c r="BY71" s="394"/>
      <c r="BZ71" s="394"/>
      <c r="CA71" s="394"/>
      <c r="CB71" s="394"/>
      <c r="CC71" s="394"/>
      <c r="CD71" s="394"/>
      <c r="CE71" s="394"/>
      <c r="CF71" s="394"/>
      <c r="CG71" s="394"/>
      <c r="CH71" s="394"/>
      <c r="CI71" s="394"/>
      <c r="CJ71" s="394"/>
      <c r="CK71" s="394"/>
      <c r="CL71" s="394"/>
      <c r="CM71" s="394"/>
      <c r="CN71" s="394"/>
      <c r="CO71" s="394"/>
      <c r="CP71" s="394"/>
      <c r="CQ71" s="394"/>
      <c r="CR71" s="394"/>
      <c r="CS71" s="394"/>
      <c r="CT71" s="394"/>
      <c r="CU71" s="394"/>
      <c r="CV71" s="394"/>
      <c r="CW71" s="394"/>
      <c r="CX71" s="394"/>
      <c r="CY71" s="394"/>
      <c r="CZ71" s="394"/>
      <c r="DA71" s="394"/>
      <c r="DB71" s="394"/>
      <c r="DC71" s="394"/>
      <c r="DD71" s="394"/>
      <c r="DE71" s="394"/>
      <c r="DF71" s="394"/>
      <c r="DG71" s="394"/>
      <c r="DH71" s="394"/>
      <c r="DI71" s="394"/>
      <c r="DJ71" s="394"/>
      <c r="DK71" s="394"/>
      <c r="DL71" s="394"/>
      <c r="DM71" s="394"/>
      <c r="DN71" s="394"/>
      <c r="DO71" s="394"/>
      <c r="DP71" s="394"/>
      <c r="DQ71" s="394"/>
      <c r="DR71" s="394"/>
      <c r="DS71" s="394"/>
      <c r="DT71" s="394"/>
      <c r="DU71" s="394"/>
      <c r="DV71" s="394"/>
      <c r="DW71" s="394"/>
    </row>
    <row r="72" spans="1:127" ht="15.75" customHeight="1">
      <c r="A72" s="69">
        <v>11</v>
      </c>
      <c r="B72" s="70" t="s">
        <v>379</v>
      </c>
      <c r="C72" s="418">
        <v>0</v>
      </c>
      <c r="D72" s="72" t="s">
        <v>4</v>
      </c>
      <c r="E72" s="395">
        <v>30000</v>
      </c>
      <c r="F72" s="77">
        <f t="shared" si="32"/>
        <v>0</v>
      </c>
      <c r="G72" s="235">
        <f t="shared" si="27"/>
        <v>0</v>
      </c>
      <c r="H72" s="392"/>
      <c r="I72" s="392"/>
      <c r="J72" s="392"/>
      <c r="K72" s="392"/>
      <c r="L72" s="392"/>
      <c r="M72" s="392"/>
      <c r="N72" s="392"/>
      <c r="O72" s="392"/>
      <c r="P72" s="392"/>
      <c r="Q72" s="392"/>
      <c r="R72" s="392"/>
      <c r="S72" s="392"/>
      <c r="T72" s="392"/>
      <c r="U72" s="392"/>
      <c r="V72" s="392"/>
      <c r="W72" s="392"/>
      <c r="X72" s="392"/>
      <c r="Y72" s="392"/>
      <c r="Z72" s="392"/>
      <c r="AA72" s="392"/>
      <c r="AB72" s="392"/>
      <c r="AC72" s="392"/>
      <c r="AD72" s="392"/>
      <c r="AE72" s="392"/>
      <c r="AF72" s="394"/>
      <c r="AG72" s="394"/>
      <c r="AH72" s="394"/>
      <c r="AI72" s="394"/>
      <c r="AJ72" s="394"/>
      <c r="AK72" s="394"/>
      <c r="AL72" s="394"/>
      <c r="AM72" s="394"/>
      <c r="AN72" s="394"/>
      <c r="AO72" s="394"/>
      <c r="AP72" s="394"/>
      <c r="AQ72" s="394"/>
      <c r="AR72" s="394"/>
      <c r="AS72" s="394"/>
      <c r="AT72" s="394"/>
      <c r="AU72" s="394"/>
      <c r="AV72" s="394"/>
      <c r="AW72" s="394"/>
      <c r="AX72" s="394"/>
      <c r="AY72" s="394"/>
      <c r="AZ72" s="394"/>
      <c r="BA72" s="394"/>
      <c r="BB72" s="394"/>
      <c r="BC72" s="394"/>
      <c r="BD72" s="394"/>
      <c r="BE72" s="394"/>
      <c r="BF72" s="394"/>
      <c r="BG72" s="394"/>
      <c r="BH72" s="394"/>
      <c r="BI72" s="394"/>
      <c r="BJ72" s="394"/>
      <c r="BK72" s="394"/>
      <c r="BL72" s="394"/>
      <c r="BM72" s="394"/>
      <c r="BN72" s="394"/>
      <c r="BO72" s="394"/>
      <c r="BP72" s="394"/>
      <c r="BQ72" s="394"/>
      <c r="BR72" s="394"/>
      <c r="BS72" s="394"/>
      <c r="BT72" s="394"/>
      <c r="BU72" s="394"/>
      <c r="BV72" s="394"/>
      <c r="BW72" s="394"/>
      <c r="BX72" s="394"/>
      <c r="BY72" s="394"/>
      <c r="BZ72" s="394"/>
      <c r="CA72" s="394"/>
      <c r="CB72" s="394"/>
      <c r="CC72" s="394"/>
      <c r="CD72" s="394"/>
      <c r="CE72" s="394"/>
      <c r="CF72" s="394"/>
      <c r="CG72" s="394"/>
      <c r="CH72" s="394"/>
      <c r="CI72" s="394"/>
      <c r="CJ72" s="394"/>
      <c r="CK72" s="394"/>
      <c r="CL72" s="394"/>
      <c r="CM72" s="394"/>
      <c r="CN72" s="394"/>
      <c r="CO72" s="394"/>
      <c r="CP72" s="394"/>
      <c r="CQ72" s="394"/>
      <c r="CR72" s="394"/>
      <c r="CS72" s="394"/>
      <c r="CT72" s="394"/>
      <c r="CU72" s="394"/>
      <c r="CV72" s="394"/>
      <c r="CW72" s="394"/>
      <c r="CX72" s="394"/>
      <c r="CY72" s="394"/>
      <c r="CZ72" s="394"/>
      <c r="DA72" s="394"/>
      <c r="DB72" s="394"/>
      <c r="DC72" s="394"/>
      <c r="DD72" s="394"/>
      <c r="DE72" s="394"/>
      <c r="DF72" s="394"/>
      <c r="DG72" s="394"/>
      <c r="DH72" s="394"/>
      <c r="DI72" s="394"/>
      <c r="DJ72" s="394"/>
      <c r="DK72" s="394"/>
      <c r="DL72" s="394"/>
      <c r="DM72" s="394"/>
      <c r="DN72" s="394"/>
      <c r="DO72" s="394"/>
      <c r="DP72" s="394"/>
      <c r="DQ72" s="394"/>
      <c r="DR72" s="394"/>
      <c r="DS72" s="394"/>
      <c r="DT72" s="394"/>
      <c r="DU72" s="394"/>
      <c r="DV72" s="394"/>
      <c r="DW72" s="394"/>
    </row>
    <row r="73" spans="1:127" ht="15.75" customHeight="1">
      <c r="A73" s="69">
        <v>12</v>
      </c>
      <c r="B73" s="70" t="s">
        <v>380</v>
      </c>
      <c r="C73" s="413">
        <f>30*1*0.5</f>
        <v>15</v>
      </c>
      <c r="D73" s="72" t="s">
        <v>369</v>
      </c>
      <c r="E73" s="395">
        <v>1250000</v>
      </c>
      <c r="F73" s="77">
        <f t="shared" si="32"/>
        <v>18750000</v>
      </c>
      <c r="G73" s="235">
        <f t="shared" si="27"/>
        <v>18750000</v>
      </c>
      <c r="H73" s="392"/>
      <c r="I73" s="392"/>
      <c r="J73" s="392"/>
      <c r="K73" s="392">
        <f>18750000/4</f>
        <v>4687500</v>
      </c>
      <c r="L73" s="392">
        <f t="shared" ref="L73:N73" si="34">18750000/4</f>
        <v>4687500</v>
      </c>
      <c r="M73" s="392">
        <f t="shared" si="34"/>
        <v>4687500</v>
      </c>
      <c r="N73" s="392">
        <f t="shared" si="34"/>
        <v>4687500</v>
      </c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4"/>
      <c r="BG73" s="394"/>
      <c r="BH73" s="394"/>
      <c r="BI73" s="394"/>
      <c r="BJ73" s="394"/>
      <c r="BK73" s="394"/>
      <c r="BL73" s="394"/>
      <c r="BM73" s="394"/>
      <c r="BN73" s="394"/>
      <c r="BO73" s="394"/>
      <c r="BP73" s="394"/>
      <c r="BQ73" s="394"/>
      <c r="BR73" s="394"/>
      <c r="BS73" s="394"/>
      <c r="BT73" s="394"/>
      <c r="BU73" s="394"/>
      <c r="BV73" s="394"/>
      <c r="BW73" s="394"/>
      <c r="BX73" s="394"/>
      <c r="BY73" s="394"/>
      <c r="BZ73" s="394"/>
      <c r="CA73" s="394"/>
      <c r="CB73" s="394"/>
      <c r="CC73" s="394"/>
      <c r="CD73" s="394"/>
      <c r="CE73" s="394"/>
      <c r="CF73" s="394"/>
      <c r="CG73" s="394"/>
      <c r="CH73" s="394"/>
      <c r="CI73" s="394"/>
      <c r="CJ73" s="394"/>
      <c r="CK73" s="394"/>
      <c r="CL73" s="394"/>
      <c r="CM73" s="394"/>
      <c r="CN73" s="394"/>
      <c r="CO73" s="394"/>
      <c r="CP73" s="394"/>
      <c r="CQ73" s="394"/>
      <c r="CR73" s="394"/>
      <c r="CS73" s="394"/>
      <c r="CT73" s="394"/>
      <c r="CU73" s="394"/>
      <c r="CV73" s="394"/>
      <c r="CW73" s="394"/>
      <c r="CX73" s="394"/>
      <c r="CY73" s="394"/>
      <c r="CZ73" s="394"/>
      <c r="DA73" s="394"/>
      <c r="DB73" s="394"/>
      <c r="DC73" s="394"/>
      <c r="DD73" s="394"/>
      <c r="DE73" s="394"/>
      <c r="DF73" s="394"/>
      <c r="DG73" s="394"/>
      <c r="DH73" s="394"/>
      <c r="DI73" s="394"/>
      <c r="DJ73" s="394"/>
      <c r="DK73" s="394"/>
      <c r="DL73" s="394"/>
      <c r="DM73" s="394"/>
      <c r="DN73" s="394"/>
      <c r="DO73" s="394"/>
      <c r="DP73" s="394"/>
      <c r="DQ73" s="394"/>
      <c r="DR73" s="394"/>
      <c r="DS73" s="394"/>
      <c r="DT73" s="394"/>
      <c r="DU73" s="394"/>
      <c r="DV73" s="394"/>
      <c r="DW73" s="394"/>
    </row>
    <row r="74" spans="1:127" ht="15.75" customHeight="1">
      <c r="A74" s="69">
        <v>13</v>
      </c>
      <c r="B74" s="70" t="s">
        <v>381</v>
      </c>
      <c r="C74" s="418">
        <v>100</v>
      </c>
      <c r="D74" s="72" t="s">
        <v>369</v>
      </c>
      <c r="E74" s="395">
        <v>70000</v>
      </c>
      <c r="F74" s="77">
        <f t="shared" si="32"/>
        <v>7000000</v>
      </c>
      <c r="G74" s="235">
        <f t="shared" si="27"/>
        <v>7000000</v>
      </c>
      <c r="H74" s="392"/>
      <c r="I74" s="392"/>
      <c r="J74" s="392">
        <f>7000000/2</f>
        <v>3500000</v>
      </c>
      <c r="K74" s="392">
        <f>7000000/2</f>
        <v>3500000</v>
      </c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92"/>
      <c r="AB74" s="392"/>
      <c r="AC74" s="392"/>
      <c r="AD74" s="392"/>
      <c r="AE74" s="392"/>
      <c r="AF74" s="394"/>
      <c r="AG74" s="394"/>
      <c r="AH74" s="394"/>
      <c r="AI74" s="394"/>
      <c r="AJ74" s="394"/>
      <c r="AK74" s="394"/>
      <c r="AL74" s="394"/>
      <c r="AM74" s="394"/>
      <c r="AN74" s="394"/>
      <c r="AO74" s="394"/>
      <c r="AP74" s="394"/>
      <c r="AQ74" s="394"/>
      <c r="AR74" s="394"/>
      <c r="AS74" s="394"/>
      <c r="AT74" s="394"/>
      <c r="AU74" s="394"/>
      <c r="AV74" s="394"/>
      <c r="AW74" s="394"/>
      <c r="AX74" s="394"/>
      <c r="AY74" s="394"/>
      <c r="AZ74" s="394"/>
      <c r="BA74" s="394"/>
      <c r="BB74" s="394"/>
      <c r="BC74" s="394"/>
      <c r="BD74" s="394"/>
      <c r="BE74" s="394"/>
      <c r="BF74" s="394"/>
      <c r="BG74" s="394"/>
      <c r="BH74" s="394"/>
      <c r="BI74" s="394"/>
      <c r="BJ74" s="394"/>
      <c r="BK74" s="394"/>
      <c r="BL74" s="394"/>
      <c r="BM74" s="394"/>
      <c r="BN74" s="394"/>
      <c r="BO74" s="394"/>
      <c r="BP74" s="394"/>
      <c r="BQ74" s="394"/>
      <c r="BR74" s="394"/>
      <c r="BS74" s="394"/>
      <c r="BT74" s="394"/>
      <c r="BU74" s="394"/>
      <c r="BV74" s="394"/>
      <c r="BW74" s="394"/>
      <c r="BX74" s="394"/>
      <c r="BY74" s="394"/>
      <c r="BZ74" s="394"/>
      <c r="CA74" s="394"/>
      <c r="CB74" s="394"/>
      <c r="CC74" s="394"/>
      <c r="CD74" s="394"/>
      <c r="CE74" s="394"/>
      <c r="CF74" s="394"/>
      <c r="CG74" s="394"/>
      <c r="CH74" s="394"/>
      <c r="CI74" s="394"/>
      <c r="CJ74" s="394"/>
      <c r="CK74" s="394"/>
      <c r="CL74" s="394"/>
      <c r="CM74" s="394"/>
      <c r="CN74" s="394"/>
      <c r="CO74" s="394"/>
      <c r="CP74" s="394"/>
      <c r="CQ74" s="394"/>
      <c r="CR74" s="394"/>
      <c r="CS74" s="394"/>
      <c r="CT74" s="394"/>
      <c r="CU74" s="394"/>
      <c r="CV74" s="394"/>
      <c r="CW74" s="394"/>
      <c r="CX74" s="394"/>
      <c r="CY74" s="394"/>
      <c r="CZ74" s="394"/>
      <c r="DA74" s="394"/>
      <c r="DB74" s="394"/>
      <c r="DC74" s="394"/>
      <c r="DD74" s="394"/>
      <c r="DE74" s="394"/>
      <c r="DF74" s="394"/>
      <c r="DG74" s="394"/>
      <c r="DH74" s="394"/>
      <c r="DI74" s="394"/>
      <c r="DJ74" s="394"/>
      <c r="DK74" s="394"/>
      <c r="DL74" s="394"/>
      <c r="DM74" s="394"/>
      <c r="DN74" s="394"/>
      <c r="DO74" s="394"/>
      <c r="DP74" s="394"/>
      <c r="DQ74" s="394"/>
      <c r="DR74" s="394"/>
      <c r="DS74" s="394"/>
      <c r="DT74" s="394"/>
      <c r="DU74" s="394"/>
      <c r="DV74" s="394"/>
      <c r="DW74" s="394"/>
    </row>
    <row r="75" spans="1:127" ht="15.75" customHeight="1">
      <c r="A75" s="69">
        <v>14</v>
      </c>
      <c r="B75" s="70" t="s">
        <v>382</v>
      </c>
      <c r="C75" s="413"/>
      <c r="D75" s="72" t="s">
        <v>329</v>
      </c>
      <c r="E75" s="395">
        <v>10000000</v>
      </c>
      <c r="F75" s="77">
        <f t="shared" si="32"/>
        <v>0</v>
      </c>
      <c r="G75" s="235">
        <f t="shared" si="27"/>
        <v>0</v>
      </c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  <c r="AA75" s="392"/>
      <c r="AB75" s="392"/>
      <c r="AC75" s="392"/>
      <c r="AD75" s="392"/>
      <c r="AE75" s="392"/>
      <c r="AF75" s="394"/>
      <c r="AG75" s="394"/>
      <c r="AH75" s="394"/>
      <c r="AI75" s="394"/>
      <c r="AJ75" s="394"/>
      <c r="AK75" s="394"/>
      <c r="AL75" s="394"/>
      <c r="AM75" s="394"/>
      <c r="AN75" s="394"/>
      <c r="AO75" s="394"/>
      <c r="AP75" s="394"/>
      <c r="AQ75" s="394"/>
      <c r="AR75" s="394"/>
      <c r="AS75" s="394"/>
      <c r="AT75" s="394"/>
      <c r="AU75" s="394"/>
      <c r="AV75" s="394"/>
      <c r="AW75" s="394"/>
      <c r="AX75" s="394"/>
      <c r="AY75" s="394"/>
      <c r="AZ75" s="394"/>
      <c r="BA75" s="394"/>
      <c r="BB75" s="394"/>
      <c r="BC75" s="394"/>
      <c r="BD75" s="394"/>
      <c r="BE75" s="394"/>
      <c r="BF75" s="394"/>
      <c r="BG75" s="394"/>
      <c r="BH75" s="394"/>
      <c r="BI75" s="394"/>
      <c r="BJ75" s="394"/>
      <c r="BK75" s="394"/>
      <c r="BL75" s="394"/>
      <c r="BM75" s="394"/>
      <c r="BN75" s="394"/>
      <c r="BO75" s="394"/>
      <c r="BP75" s="394"/>
      <c r="BQ75" s="394"/>
      <c r="BR75" s="394"/>
      <c r="BS75" s="394"/>
      <c r="BT75" s="394"/>
      <c r="BU75" s="394"/>
      <c r="BV75" s="394"/>
      <c r="BW75" s="394"/>
      <c r="BX75" s="394"/>
      <c r="BY75" s="394"/>
      <c r="BZ75" s="394"/>
      <c r="CA75" s="394"/>
      <c r="CB75" s="394"/>
      <c r="CC75" s="394"/>
      <c r="CD75" s="394"/>
      <c r="CE75" s="394"/>
      <c r="CF75" s="394"/>
      <c r="CG75" s="394"/>
      <c r="CH75" s="394"/>
      <c r="CI75" s="394"/>
      <c r="CJ75" s="394"/>
      <c r="CK75" s="394"/>
      <c r="CL75" s="394"/>
      <c r="CM75" s="394"/>
      <c r="CN75" s="394"/>
      <c r="CO75" s="394"/>
      <c r="CP75" s="394"/>
      <c r="CQ75" s="394"/>
      <c r="CR75" s="394"/>
      <c r="CS75" s="394"/>
      <c r="CT75" s="394"/>
      <c r="CU75" s="394"/>
      <c r="CV75" s="394"/>
      <c r="CW75" s="394"/>
      <c r="CX75" s="394"/>
      <c r="CY75" s="394"/>
      <c r="CZ75" s="394"/>
      <c r="DA75" s="394"/>
      <c r="DB75" s="394"/>
      <c r="DC75" s="394"/>
      <c r="DD75" s="394"/>
      <c r="DE75" s="394"/>
      <c r="DF75" s="394"/>
      <c r="DG75" s="394"/>
      <c r="DH75" s="394"/>
      <c r="DI75" s="394"/>
      <c r="DJ75" s="394"/>
      <c r="DK75" s="394"/>
      <c r="DL75" s="394"/>
      <c r="DM75" s="394"/>
      <c r="DN75" s="394"/>
      <c r="DO75" s="394"/>
      <c r="DP75" s="394"/>
      <c r="DQ75" s="394"/>
      <c r="DR75" s="394"/>
      <c r="DS75" s="394"/>
      <c r="DT75" s="394"/>
      <c r="DU75" s="394"/>
      <c r="DV75" s="394"/>
      <c r="DW75" s="394"/>
    </row>
    <row r="76" spans="1:127" ht="15.75" customHeight="1">
      <c r="A76" s="69">
        <v>15</v>
      </c>
      <c r="B76" s="70" t="s">
        <v>383</v>
      </c>
      <c r="C76" s="418">
        <v>1</v>
      </c>
      <c r="D76" s="72" t="s">
        <v>329</v>
      </c>
      <c r="E76" s="395">
        <v>10000000</v>
      </c>
      <c r="F76" s="77"/>
      <c r="G76" s="235">
        <f t="shared" si="27"/>
        <v>0</v>
      </c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  <c r="T76" s="392"/>
      <c r="U76" s="392"/>
      <c r="V76" s="392"/>
      <c r="W76" s="392"/>
      <c r="X76" s="392"/>
      <c r="Y76" s="392"/>
      <c r="Z76" s="392"/>
      <c r="AA76" s="392"/>
      <c r="AB76" s="392"/>
      <c r="AC76" s="392"/>
      <c r="AD76" s="392"/>
      <c r="AE76" s="392"/>
      <c r="AF76" s="394"/>
      <c r="AG76" s="394"/>
      <c r="AH76" s="394"/>
      <c r="AI76" s="394"/>
      <c r="AJ76" s="394"/>
      <c r="AK76" s="394"/>
      <c r="AL76" s="394"/>
      <c r="AM76" s="394"/>
      <c r="AN76" s="394"/>
      <c r="AO76" s="394"/>
      <c r="AP76" s="394"/>
      <c r="AQ76" s="394"/>
      <c r="AR76" s="394"/>
      <c r="AS76" s="394"/>
      <c r="AT76" s="394"/>
      <c r="AU76" s="394"/>
      <c r="AV76" s="394"/>
      <c r="AW76" s="394"/>
      <c r="AX76" s="394"/>
      <c r="AY76" s="394"/>
      <c r="AZ76" s="394"/>
      <c r="BA76" s="394"/>
      <c r="BB76" s="394"/>
      <c r="BC76" s="394"/>
      <c r="BD76" s="394"/>
      <c r="BE76" s="394"/>
      <c r="BF76" s="394"/>
      <c r="BG76" s="394"/>
      <c r="BH76" s="394"/>
      <c r="BI76" s="394"/>
      <c r="BJ76" s="394"/>
      <c r="BK76" s="394"/>
      <c r="BL76" s="394"/>
      <c r="BM76" s="394"/>
      <c r="BN76" s="394"/>
      <c r="BO76" s="394"/>
      <c r="BP76" s="394"/>
      <c r="BQ76" s="394"/>
      <c r="BR76" s="394"/>
      <c r="BS76" s="394"/>
      <c r="BT76" s="394"/>
      <c r="BU76" s="394"/>
      <c r="BV76" s="394"/>
      <c r="BW76" s="394"/>
      <c r="BX76" s="394"/>
      <c r="BY76" s="394"/>
      <c r="BZ76" s="394"/>
      <c r="CA76" s="394"/>
      <c r="CB76" s="394"/>
      <c r="CC76" s="394"/>
      <c r="CD76" s="394"/>
      <c r="CE76" s="394"/>
      <c r="CF76" s="394"/>
      <c r="CG76" s="394"/>
      <c r="CH76" s="394"/>
      <c r="CI76" s="394"/>
      <c r="CJ76" s="394"/>
      <c r="CK76" s="394"/>
      <c r="CL76" s="394"/>
      <c r="CM76" s="394"/>
      <c r="CN76" s="394"/>
      <c r="CO76" s="394"/>
      <c r="CP76" s="394"/>
      <c r="CQ76" s="394"/>
      <c r="CR76" s="394"/>
      <c r="CS76" s="394"/>
      <c r="CT76" s="394"/>
      <c r="CU76" s="394"/>
      <c r="CV76" s="394"/>
      <c r="CW76" s="394"/>
      <c r="CX76" s="394"/>
      <c r="CY76" s="394"/>
      <c r="CZ76" s="394"/>
      <c r="DA76" s="394"/>
      <c r="DB76" s="394"/>
      <c r="DC76" s="394"/>
      <c r="DD76" s="394"/>
      <c r="DE76" s="394"/>
      <c r="DF76" s="394"/>
      <c r="DG76" s="394"/>
      <c r="DH76" s="394"/>
      <c r="DI76" s="394"/>
      <c r="DJ76" s="394"/>
      <c r="DK76" s="394"/>
      <c r="DL76" s="394"/>
      <c r="DM76" s="394"/>
      <c r="DN76" s="394"/>
      <c r="DO76" s="394"/>
      <c r="DP76" s="394"/>
      <c r="DQ76" s="394"/>
      <c r="DR76" s="394"/>
      <c r="DS76" s="394"/>
      <c r="DT76" s="394"/>
      <c r="DU76" s="394"/>
      <c r="DV76" s="394"/>
      <c r="DW76" s="394"/>
    </row>
    <row r="77" spans="1:127" ht="15.75" customHeight="1">
      <c r="A77" s="554" t="s">
        <v>384</v>
      </c>
      <c r="B77" s="522"/>
      <c r="C77" s="522"/>
      <c r="D77" s="522"/>
      <c r="E77" s="523"/>
      <c r="F77" s="74">
        <f>SUM(F57:F76)</f>
        <v>180330000</v>
      </c>
      <c r="G77" s="75">
        <f>SUM(H77:DW77)</f>
        <v>180330000</v>
      </c>
      <c r="H77" s="76">
        <f t="shared" ref="H77:BC77" si="35">SUM(H57:H76)</f>
        <v>0</v>
      </c>
      <c r="I77" s="76">
        <f t="shared" si="35"/>
        <v>7000000</v>
      </c>
      <c r="J77" s="76">
        <f t="shared" si="35"/>
        <v>13500000</v>
      </c>
      <c r="K77" s="76">
        <f t="shared" si="35"/>
        <v>21437500</v>
      </c>
      <c r="L77" s="76">
        <f t="shared" si="35"/>
        <v>21817500</v>
      </c>
      <c r="M77" s="76">
        <f t="shared" si="35"/>
        <v>23110000</v>
      </c>
      <c r="N77" s="76">
        <f t="shared" si="35"/>
        <v>32400000</v>
      </c>
      <c r="O77" s="76">
        <f t="shared" si="35"/>
        <v>21825000</v>
      </c>
      <c r="P77" s="76">
        <f t="shared" si="35"/>
        <v>21825000</v>
      </c>
      <c r="Q77" s="76">
        <f t="shared" si="35"/>
        <v>15052500</v>
      </c>
      <c r="R77" s="76">
        <f t="shared" si="35"/>
        <v>2362500</v>
      </c>
      <c r="S77" s="76">
        <f t="shared" si="35"/>
        <v>0</v>
      </c>
      <c r="T77" s="76">
        <f t="shared" si="35"/>
        <v>0</v>
      </c>
      <c r="U77" s="76">
        <f t="shared" si="35"/>
        <v>0</v>
      </c>
      <c r="V77" s="76">
        <f t="shared" si="35"/>
        <v>0</v>
      </c>
      <c r="W77" s="76">
        <f t="shared" si="35"/>
        <v>0</v>
      </c>
      <c r="X77" s="76">
        <f t="shared" si="35"/>
        <v>0</v>
      </c>
      <c r="Y77" s="76">
        <f t="shared" si="35"/>
        <v>0</v>
      </c>
      <c r="Z77" s="76">
        <f t="shared" si="35"/>
        <v>0</v>
      </c>
      <c r="AA77" s="76">
        <f t="shared" si="35"/>
        <v>0</v>
      </c>
      <c r="AB77" s="76">
        <f t="shared" si="35"/>
        <v>0</v>
      </c>
      <c r="AC77" s="76">
        <f t="shared" si="35"/>
        <v>0</v>
      </c>
      <c r="AD77" s="76">
        <f t="shared" si="35"/>
        <v>0</v>
      </c>
      <c r="AE77" s="76">
        <f t="shared" si="35"/>
        <v>0</v>
      </c>
      <c r="AF77" s="76">
        <f t="shared" si="35"/>
        <v>0</v>
      </c>
      <c r="AG77" s="76">
        <f t="shared" si="35"/>
        <v>0</v>
      </c>
      <c r="AH77" s="76">
        <f t="shared" si="35"/>
        <v>0</v>
      </c>
      <c r="AI77" s="76">
        <f t="shared" si="35"/>
        <v>0</v>
      </c>
      <c r="AJ77" s="76">
        <f t="shared" si="35"/>
        <v>0</v>
      </c>
      <c r="AK77" s="76">
        <f t="shared" si="35"/>
        <v>0</v>
      </c>
      <c r="AL77" s="76">
        <f t="shared" si="35"/>
        <v>0</v>
      </c>
      <c r="AM77" s="76">
        <f t="shared" si="35"/>
        <v>0</v>
      </c>
      <c r="AN77" s="76">
        <f t="shared" si="35"/>
        <v>0</v>
      </c>
      <c r="AO77" s="76">
        <f t="shared" si="35"/>
        <v>0</v>
      </c>
      <c r="AP77" s="76">
        <f t="shared" si="35"/>
        <v>0</v>
      </c>
      <c r="AQ77" s="76">
        <f t="shared" si="35"/>
        <v>0</v>
      </c>
      <c r="AR77" s="76">
        <f t="shared" si="35"/>
        <v>0</v>
      </c>
      <c r="AS77" s="76">
        <f t="shared" si="35"/>
        <v>0</v>
      </c>
      <c r="AT77" s="76">
        <f t="shared" si="35"/>
        <v>0</v>
      </c>
      <c r="AU77" s="76">
        <f t="shared" si="35"/>
        <v>0</v>
      </c>
      <c r="AV77" s="76">
        <f t="shared" si="35"/>
        <v>0</v>
      </c>
      <c r="AW77" s="76">
        <f t="shared" si="35"/>
        <v>0</v>
      </c>
      <c r="AX77" s="76">
        <f t="shared" si="35"/>
        <v>0</v>
      </c>
      <c r="AY77" s="76">
        <f t="shared" si="35"/>
        <v>0</v>
      </c>
      <c r="AZ77" s="76">
        <f t="shared" si="35"/>
        <v>0</v>
      </c>
      <c r="BA77" s="76">
        <f t="shared" si="35"/>
        <v>0</v>
      </c>
      <c r="BB77" s="76">
        <f t="shared" si="35"/>
        <v>0</v>
      </c>
      <c r="BC77" s="76">
        <f t="shared" si="35"/>
        <v>0</v>
      </c>
      <c r="BD77" s="76">
        <f t="shared" ref="BD77:DO77" si="36">SUM(BD57:BD76)</f>
        <v>0</v>
      </c>
      <c r="BE77" s="76">
        <f t="shared" si="36"/>
        <v>0</v>
      </c>
      <c r="BF77" s="76">
        <f t="shared" si="36"/>
        <v>0</v>
      </c>
      <c r="BG77" s="76">
        <f t="shared" si="36"/>
        <v>0</v>
      </c>
      <c r="BH77" s="76">
        <f t="shared" si="36"/>
        <v>0</v>
      </c>
      <c r="BI77" s="76">
        <f t="shared" si="36"/>
        <v>0</v>
      </c>
      <c r="BJ77" s="76">
        <f t="shared" si="36"/>
        <v>0</v>
      </c>
      <c r="BK77" s="76">
        <f t="shared" si="36"/>
        <v>0</v>
      </c>
      <c r="BL77" s="76">
        <f t="shared" si="36"/>
        <v>0</v>
      </c>
      <c r="BM77" s="76">
        <f t="shared" si="36"/>
        <v>0</v>
      </c>
      <c r="BN77" s="76">
        <f t="shared" si="36"/>
        <v>0</v>
      </c>
      <c r="BO77" s="76">
        <f t="shared" si="36"/>
        <v>0</v>
      </c>
      <c r="BP77" s="76">
        <f t="shared" si="36"/>
        <v>0</v>
      </c>
      <c r="BQ77" s="76">
        <f t="shared" si="36"/>
        <v>0</v>
      </c>
      <c r="BR77" s="76">
        <f t="shared" si="36"/>
        <v>0</v>
      </c>
      <c r="BS77" s="76">
        <f t="shared" si="36"/>
        <v>0</v>
      </c>
      <c r="BT77" s="76">
        <f t="shared" si="36"/>
        <v>0</v>
      </c>
      <c r="BU77" s="76">
        <f t="shared" si="36"/>
        <v>0</v>
      </c>
      <c r="BV77" s="76">
        <f t="shared" si="36"/>
        <v>0</v>
      </c>
      <c r="BW77" s="76">
        <f t="shared" si="36"/>
        <v>0</v>
      </c>
      <c r="BX77" s="76">
        <f t="shared" si="36"/>
        <v>0</v>
      </c>
      <c r="BY77" s="76">
        <f t="shared" si="36"/>
        <v>0</v>
      </c>
      <c r="BZ77" s="76">
        <f t="shared" si="36"/>
        <v>0</v>
      </c>
      <c r="CA77" s="76">
        <f t="shared" si="36"/>
        <v>0</v>
      </c>
      <c r="CB77" s="76">
        <f t="shared" si="36"/>
        <v>0</v>
      </c>
      <c r="CC77" s="76">
        <f t="shared" si="36"/>
        <v>0</v>
      </c>
      <c r="CD77" s="76">
        <f t="shared" si="36"/>
        <v>0</v>
      </c>
      <c r="CE77" s="76">
        <f t="shared" si="36"/>
        <v>0</v>
      </c>
      <c r="CF77" s="76">
        <f t="shared" si="36"/>
        <v>0</v>
      </c>
      <c r="CG77" s="76">
        <f t="shared" si="36"/>
        <v>0</v>
      </c>
      <c r="CH77" s="76">
        <f t="shared" si="36"/>
        <v>0</v>
      </c>
      <c r="CI77" s="76">
        <f t="shared" si="36"/>
        <v>0</v>
      </c>
      <c r="CJ77" s="76">
        <f t="shared" si="36"/>
        <v>0</v>
      </c>
      <c r="CK77" s="76">
        <f t="shared" si="36"/>
        <v>0</v>
      </c>
      <c r="CL77" s="76">
        <f t="shared" si="36"/>
        <v>0</v>
      </c>
      <c r="CM77" s="76">
        <f t="shared" si="36"/>
        <v>0</v>
      </c>
      <c r="CN77" s="76">
        <f t="shared" si="36"/>
        <v>0</v>
      </c>
      <c r="CO77" s="76">
        <f t="shared" si="36"/>
        <v>0</v>
      </c>
      <c r="CP77" s="76">
        <f t="shared" si="36"/>
        <v>0</v>
      </c>
      <c r="CQ77" s="76">
        <f t="shared" si="36"/>
        <v>0</v>
      </c>
      <c r="CR77" s="76">
        <f t="shared" si="36"/>
        <v>0</v>
      </c>
      <c r="CS77" s="76">
        <f t="shared" si="36"/>
        <v>0</v>
      </c>
      <c r="CT77" s="76">
        <f t="shared" si="36"/>
        <v>0</v>
      </c>
      <c r="CU77" s="76">
        <f t="shared" si="36"/>
        <v>0</v>
      </c>
      <c r="CV77" s="76">
        <f t="shared" si="36"/>
        <v>0</v>
      </c>
      <c r="CW77" s="76">
        <f t="shared" si="36"/>
        <v>0</v>
      </c>
      <c r="CX77" s="76">
        <f t="shared" si="36"/>
        <v>0</v>
      </c>
      <c r="CY77" s="76">
        <f t="shared" si="36"/>
        <v>0</v>
      </c>
      <c r="CZ77" s="76">
        <f t="shared" si="36"/>
        <v>0</v>
      </c>
      <c r="DA77" s="76">
        <f t="shared" si="36"/>
        <v>0</v>
      </c>
      <c r="DB77" s="76">
        <f t="shared" si="36"/>
        <v>0</v>
      </c>
      <c r="DC77" s="76">
        <f t="shared" si="36"/>
        <v>0</v>
      </c>
      <c r="DD77" s="76">
        <f t="shared" si="36"/>
        <v>0</v>
      </c>
      <c r="DE77" s="76">
        <f t="shared" si="36"/>
        <v>0</v>
      </c>
      <c r="DF77" s="76">
        <f t="shared" si="36"/>
        <v>0</v>
      </c>
      <c r="DG77" s="76">
        <f t="shared" si="36"/>
        <v>0</v>
      </c>
      <c r="DH77" s="76">
        <f t="shared" si="36"/>
        <v>0</v>
      </c>
      <c r="DI77" s="76">
        <f t="shared" si="36"/>
        <v>0</v>
      </c>
      <c r="DJ77" s="76">
        <f t="shared" si="36"/>
        <v>0</v>
      </c>
      <c r="DK77" s="76">
        <f t="shared" si="36"/>
        <v>0</v>
      </c>
      <c r="DL77" s="76">
        <f t="shared" si="36"/>
        <v>0</v>
      </c>
      <c r="DM77" s="76">
        <f t="shared" si="36"/>
        <v>0</v>
      </c>
      <c r="DN77" s="76">
        <f t="shared" si="36"/>
        <v>0</v>
      </c>
      <c r="DO77" s="76">
        <f t="shared" si="36"/>
        <v>0</v>
      </c>
      <c r="DP77" s="76">
        <f t="shared" ref="DP77:DW77" si="37">SUM(DP57:DP76)</f>
        <v>0</v>
      </c>
      <c r="DQ77" s="76">
        <f t="shared" si="37"/>
        <v>0</v>
      </c>
      <c r="DR77" s="76">
        <f t="shared" si="37"/>
        <v>0</v>
      </c>
      <c r="DS77" s="76">
        <f t="shared" si="37"/>
        <v>0</v>
      </c>
      <c r="DT77" s="76">
        <f t="shared" si="37"/>
        <v>0</v>
      </c>
      <c r="DU77" s="76">
        <f t="shared" si="37"/>
        <v>0</v>
      </c>
      <c r="DV77" s="76">
        <f t="shared" si="37"/>
        <v>0</v>
      </c>
      <c r="DW77" s="76">
        <f t="shared" si="37"/>
        <v>0</v>
      </c>
    </row>
    <row r="78" spans="1:127" ht="15.75" customHeight="1">
      <c r="A78" s="94" t="s">
        <v>385</v>
      </c>
      <c r="B78" s="95"/>
      <c r="C78" s="71"/>
      <c r="D78" s="72"/>
      <c r="E78" s="70"/>
      <c r="F78" s="70"/>
      <c r="G78" s="70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</row>
    <row r="79" spans="1:127" ht="15.75" customHeight="1">
      <c r="A79" s="69">
        <v>1</v>
      </c>
      <c r="B79" s="70" t="s">
        <v>386</v>
      </c>
      <c r="C79" s="413">
        <v>0</v>
      </c>
      <c r="D79" s="72"/>
      <c r="E79" s="395">
        <v>0</v>
      </c>
      <c r="F79" s="70"/>
      <c r="G79" s="235">
        <f t="shared" ref="G79:G80" si="38">SUM(H79:DW79)</f>
        <v>0</v>
      </c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92"/>
      <c r="AB79" s="392"/>
      <c r="AC79" s="392"/>
      <c r="AD79" s="392"/>
      <c r="AE79" s="392"/>
      <c r="AF79" s="394"/>
      <c r="AG79" s="394"/>
      <c r="AH79" s="394"/>
      <c r="AI79" s="394"/>
      <c r="AJ79" s="394"/>
      <c r="AK79" s="394"/>
      <c r="AL79" s="394"/>
      <c r="AM79" s="394"/>
      <c r="AN79" s="394"/>
      <c r="AO79" s="394"/>
      <c r="AP79" s="394"/>
      <c r="AQ79" s="394"/>
      <c r="AR79" s="394"/>
      <c r="AS79" s="394"/>
      <c r="AT79" s="394"/>
      <c r="AU79" s="394"/>
      <c r="AV79" s="394"/>
      <c r="AW79" s="394"/>
      <c r="AX79" s="394"/>
      <c r="AY79" s="394"/>
      <c r="AZ79" s="394"/>
      <c r="BA79" s="394"/>
      <c r="BB79" s="394"/>
      <c r="BC79" s="394"/>
      <c r="BD79" s="394"/>
      <c r="BE79" s="394"/>
      <c r="BF79" s="394"/>
      <c r="BG79" s="394"/>
      <c r="BH79" s="394"/>
      <c r="BI79" s="394"/>
      <c r="BJ79" s="394"/>
      <c r="BK79" s="394"/>
      <c r="BL79" s="394"/>
      <c r="BM79" s="394"/>
      <c r="BN79" s="394"/>
      <c r="BO79" s="394"/>
      <c r="BP79" s="394"/>
      <c r="BQ79" s="394"/>
      <c r="BR79" s="394"/>
      <c r="BS79" s="394"/>
      <c r="BT79" s="394"/>
      <c r="BU79" s="394"/>
      <c r="BV79" s="394"/>
      <c r="BW79" s="394"/>
      <c r="BX79" s="394"/>
      <c r="BY79" s="394"/>
      <c r="BZ79" s="394"/>
      <c r="CA79" s="394"/>
      <c r="CB79" s="394"/>
      <c r="CC79" s="394"/>
      <c r="CD79" s="394"/>
      <c r="CE79" s="394"/>
      <c r="CF79" s="394"/>
      <c r="CG79" s="394"/>
      <c r="CH79" s="394"/>
      <c r="CI79" s="394"/>
      <c r="CJ79" s="394"/>
      <c r="CK79" s="394"/>
      <c r="CL79" s="394"/>
      <c r="CM79" s="394"/>
      <c r="CN79" s="394"/>
      <c r="CO79" s="394"/>
      <c r="CP79" s="394"/>
      <c r="CQ79" s="394"/>
      <c r="CR79" s="394"/>
      <c r="CS79" s="394"/>
      <c r="CT79" s="394"/>
      <c r="CU79" s="394"/>
      <c r="CV79" s="394"/>
      <c r="CW79" s="394"/>
      <c r="CX79" s="394"/>
      <c r="CY79" s="394"/>
      <c r="CZ79" s="394"/>
      <c r="DA79" s="394"/>
      <c r="DB79" s="394"/>
      <c r="DC79" s="394"/>
      <c r="DD79" s="394"/>
      <c r="DE79" s="394"/>
      <c r="DF79" s="394"/>
      <c r="DG79" s="394"/>
      <c r="DH79" s="394"/>
      <c r="DI79" s="394"/>
      <c r="DJ79" s="394"/>
      <c r="DK79" s="394"/>
      <c r="DL79" s="394"/>
      <c r="DM79" s="394"/>
      <c r="DN79" s="394"/>
      <c r="DO79" s="394"/>
      <c r="DP79" s="394"/>
      <c r="DQ79" s="394"/>
      <c r="DR79" s="394"/>
      <c r="DS79" s="394"/>
      <c r="DT79" s="394"/>
      <c r="DU79" s="394"/>
      <c r="DV79" s="394"/>
      <c r="DW79" s="394"/>
    </row>
    <row r="80" spans="1:127" ht="15.75" customHeight="1">
      <c r="A80" s="69">
        <v>2</v>
      </c>
      <c r="B80" s="70" t="s">
        <v>387</v>
      </c>
      <c r="C80" s="413">
        <v>8</v>
      </c>
      <c r="D80" s="72" t="s">
        <v>388</v>
      </c>
      <c r="E80" s="395">
        <v>3000000</v>
      </c>
      <c r="F80" s="70">
        <f>C80*E80</f>
        <v>24000000</v>
      </c>
      <c r="G80" s="235">
        <f t="shared" si="38"/>
        <v>24000000</v>
      </c>
      <c r="H80" s="392"/>
      <c r="I80" s="392"/>
      <c r="J80" s="392"/>
      <c r="K80" s="392"/>
      <c r="L80" s="392"/>
      <c r="M80" s="392"/>
      <c r="N80" s="392">
        <f>24000000/4</f>
        <v>6000000</v>
      </c>
      <c r="O80" s="392">
        <f t="shared" ref="O80:Q80" si="39">24000000/4</f>
        <v>6000000</v>
      </c>
      <c r="P80" s="392">
        <f t="shared" si="39"/>
        <v>6000000</v>
      </c>
      <c r="Q80" s="392">
        <f t="shared" si="39"/>
        <v>6000000</v>
      </c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4"/>
      <c r="AG80" s="394"/>
      <c r="AH80" s="394"/>
      <c r="AI80" s="394"/>
      <c r="AJ80" s="394"/>
      <c r="AK80" s="394"/>
      <c r="AL80" s="394"/>
      <c r="AM80" s="394"/>
      <c r="AN80" s="394"/>
      <c r="AO80" s="394"/>
      <c r="AP80" s="394"/>
      <c r="AQ80" s="394"/>
      <c r="AR80" s="394"/>
      <c r="AS80" s="394"/>
      <c r="AT80" s="394"/>
      <c r="AU80" s="394"/>
      <c r="AV80" s="394"/>
      <c r="AW80" s="394"/>
      <c r="AX80" s="394"/>
      <c r="AY80" s="394"/>
      <c r="AZ80" s="394"/>
      <c r="BA80" s="394"/>
      <c r="BB80" s="394"/>
      <c r="BC80" s="394"/>
      <c r="BD80" s="394"/>
      <c r="BE80" s="394"/>
      <c r="BF80" s="394"/>
      <c r="BG80" s="394"/>
      <c r="BH80" s="394"/>
      <c r="BI80" s="394"/>
      <c r="BJ80" s="394"/>
      <c r="BK80" s="394"/>
      <c r="BL80" s="394"/>
      <c r="BM80" s="394"/>
      <c r="BN80" s="394"/>
      <c r="BO80" s="394"/>
      <c r="BP80" s="394"/>
      <c r="BQ80" s="394"/>
      <c r="BR80" s="394"/>
      <c r="BS80" s="394"/>
      <c r="BT80" s="394"/>
      <c r="BU80" s="394"/>
      <c r="BV80" s="394"/>
      <c r="BW80" s="394"/>
      <c r="BX80" s="394"/>
      <c r="BY80" s="394"/>
      <c r="BZ80" s="394"/>
      <c r="CA80" s="394"/>
      <c r="CB80" s="394"/>
      <c r="CC80" s="394"/>
      <c r="CD80" s="394"/>
      <c r="CE80" s="394"/>
      <c r="CF80" s="394"/>
      <c r="CG80" s="394"/>
      <c r="CH80" s="394"/>
      <c r="CI80" s="394"/>
      <c r="CJ80" s="394"/>
      <c r="CK80" s="394"/>
      <c r="CL80" s="394"/>
      <c r="CM80" s="394"/>
      <c r="CN80" s="394"/>
      <c r="CO80" s="394"/>
      <c r="CP80" s="394"/>
      <c r="CQ80" s="394"/>
      <c r="CR80" s="394"/>
      <c r="CS80" s="394"/>
      <c r="CT80" s="394"/>
      <c r="CU80" s="394"/>
      <c r="CV80" s="394"/>
      <c r="CW80" s="394"/>
      <c r="CX80" s="394"/>
      <c r="CY80" s="394"/>
      <c r="CZ80" s="394"/>
      <c r="DA80" s="394"/>
      <c r="DB80" s="394"/>
      <c r="DC80" s="394"/>
      <c r="DD80" s="394"/>
      <c r="DE80" s="394"/>
      <c r="DF80" s="394"/>
      <c r="DG80" s="394"/>
      <c r="DH80" s="394"/>
      <c r="DI80" s="394"/>
      <c r="DJ80" s="394"/>
      <c r="DK80" s="394"/>
      <c r="DL80" s="394"/>
      <c r="DM80" s="394"/>
      <c r="DN80" s="394"/>
      <c r="DO80" s="394"/>
      <c r="DP80" s="394"/>
      <c r="DQ80" s="394"/>
      <c r="DR80" s="394"/>
      <c r="DS80" s="394"/>
      <c r="DT80" s="394"/>
      <c r="DU80" s="394"/>
      <c r="DV80" s="394"/>
      <c r="DW80" s="394"/>
    </row>
    <row r="81" spans="1:145" ht="15.75" customHeight="1">
      <c r="A81" s="554" t="s">
        <v>389</v>
      </c>
      <c r="B81" s="522"/>
      <c r="C81" s="522"/>
      <c r="D81" s="522"/>
      <c r="E81" s="523"/>
      <c r="F81" s="74">
        <f>SUM(F80)</f>
        <v>24000000</v>
      </c>
      <c r="G81" s="75">
        <f>SUM(H81:DW81)</f>
        <v>24000000</v>
      </c>
      <c r="H81" s="76">
        <f t="shared" ref="H81:BC81" si="40">SUM(H78:H80)</f>
        <v>0</v>
      </c>
      <c r="I81" s="76">
        <f t="shared" si="40"/>
        <v>0</v>
      </c>
      <c r="J81" s="76">
        <f t="shared" si="40"/>
        <v>0</v>
      </c>
      <c r="K81" s="76">
        <f t="shared" si="40"/>
        <v>0</v>
      </c>
      <c r="L81" s="76">
        <f t="shared" si="40"/>
        <v>0</v>
      </c>
      <c r="M81" s="76">
        <f t="shared" si="40"/>
        <v>0</v>
      </c>
      <c r="N81" s="76">
        <f t="shared" si="40"/>
        <v>6000000</v>
      </c>
      <c r="O81" s="76">
        <f t="shared" si="40"/>
        <v>6000000</v>
      </c>
      <c r="P81" s="76">
        <f t="shared" si="40"/>
        <v>6000000</v>
      </c>
      <c r="Q81" s="76">
        <f t="shared" si="40"/>
        <v>6000000</v>
      </c>
      <c r="R81" s="76">
        <f t="shared" si="40"/>
        <v>0</v>
      </c>
      <c r="S81" s="76">
        <f t="shared" si="40"/>
        <v>0</v>
      </c>
      <c r="T81" s="76">
        <f t="shared" si="40"/>
        <v>0</v>
      </c>
      <c r="U81" s="76">
        <f t="shared" si="40"/>
        <v>0</v>
      </c>
      <c r="V81" s="76">
        <f t="shared" si="40"/>
        <v>0</v>
      </c>
      <c r="W81" s="76">
        <f t="shared" si="40"/>
        <v>0</v>
      </c>
      <c r="X81" s="76">
        <f t="shared" si="40"/>
        <v>0</v>
      </c>
      <c r="Y81" s="76">
        <f t="shared" si="40"/>
        <v>0</v>
      </c>
      <c r="Z81" s="76">
        <f t="shared" si="40"/>
        <v>0</v>
      </c>
      <c r="AA81" s="76">
        <f t="shared" si="40"/>
        <v>0</v>
      </c>
      <c r="AB81" s="76">
        <f t="shared" si="40"/>
        <v>0</v>
      </c>
      <c r="AC81" s="76">
        <f t="shared" si="40"/>
        <v>0</v>
      </c>
      <c r="AD81" s="76">
        <f t="shared" si="40"/>
        <v>0</v>
      </c>
      <c r="AE81" s="76">
        <f t="shared" si="40"/>
        <v>0</v>
      </c>
      <c r="AF81" s="76">
        <f t="shared" si="40"/>
        <v>0</v>
      </c>
      <c r="AG81" s="76">
        <f t="shared" si="40"/>
        <v>0</v>
      </c>
      <c r="AH81" s="76">
        <f t="shared" si="40"/>
        <v>0</v>
      </c>
      <c r="AI81" s="76">
        <f t="shared" si="40"/>
        <v>0</v>
      </c>
      <c r="AJ81" s="76">
        <f t="shared" si="40"/>
        <v>0</v>
      </c>
      <c r="AK81" s="76">
        <f t="shared" si="40"/>
        <v>0</v>
      </c>
      <c r="AL81" s="76">
        <f t="shared" si="40"/>
        <v>0</v>
      </c>
      <c r="AM81" s="76">
        <f t="shared" si="40"/>
        <v>0</v>
      </c>
      <c r="AN81" s="76">
        <f t="shared" si="40"/>
        <v>0</v>
      </c>
      <c r="AO81" s="76">
        <f t="shared" si="40"/>
        <v>0</v>
      </c>
      <c r="AP81" s="76">
        <f t="shared" si="40"/>
        <v>0</v>
      </c>
      <c r="AQ81" s="76">
        <f t="shared" si="40"/>
        <v>0</v>
      </c>
      <c r="AR81" s="76">
        <f t="shared" si="40"/>
        <v>0</v>
      </c>
      <c r="AS81" s="76">
        <f t="shared" si="40"/>
        <v>0</v>
      </c>
      <c r="AT81" s="76">
        <f t="shared" si="40"/>
        <v>0</v>
      </c>
      <c r="AU81" s="76">
        <f t="shared" si="40"/>
        <v>0</v>
      </c>
      <c r="AV81" s="76">
        <f t="shared" si="40"/>
        <v>0</v>
      </c>
      <c r="AW81" s="76">
        <f t="shared" si="40"/>
        <v>0</v>
      </c>
      <c r="AX81" s="76">
        <f t="shared" si="40"/>
        <v>0</v>
      </c>
      <c r="AY81" s="76">
        <f t="shared" si="40"/>
        <v>0</v>
      </c>
      <c r="AZ81" s="76">
        <f t="shared" si="40"/>
        <v>0</v>
      </c>
      <c r="BA81" s="76">
        <f t="shared" si="40"/>
        <v>0</v>
      </c>
      <c r="BB81" s="76">
        <f t="shared" si="40"/>
        <v>0</v>
      </c>
      <c r="BC81" s="76">
        <f t="shared" si="40"/>
        <v>0</v>
      </c>
      <c r="BD81" s="76">
        <f t="shared" ref="BD81:DO81" si="41">SUM(BD78:BD80)</f>
        <v>0</v>
      </c>
      <c r="BE81" s="76">
        <f t="shared" si="41"/>
        <v>0</v>
      </c>
      <c r="BF81" s="76">
        <f t="shared" si="41"/>
        <v>0</v>
      </c>
      <c r="BG81" s="76">
        <f t="shared" si="41"/>
        <v>0</v>
      </c>
      <c r="BH81" s="76">
        <f t="shared" si="41"/>
        <v>0</v>
      </c>
      <c r="BI81" s="76">
        <f t="shared" si="41"/>
        <v>0</v>
      </c>
      <c r="BJ81" s="76">
        <f t="shared" si="41"/>
        <v>0</v>
      </c>
      <c r="BK81" s="76">
        <f t="shared" si="41"/>
        <v>0</v>
      </c>
      <c r="BL81" s="76">
        <f t="shared" si="41"/>
        <v>0</v>
      </c>
      <c r="BM81" s="76">
        <f t="shared" si="41"/>
        <v>0</v>
      </c>
      <c r="BN81" s="76">
        <f t="shared" si="41"/>
        <v>0</v>
      </c>
      <c r="BO81" s="76">
        <f t="shared" si="41"/>
        <v>0</v>
      </c>
      <c r="BP81" s="76">
        <f t="shared" si="41"/>
        <v>0</v>
      </c>
      <c r="BQ81" s="76">
        <f t="shared" si="41"/>
        <v>0</v>
      </c>
      <c r="BR81" s="76">
        <f t="shared" si="41"/>
        <v>0</v>
      </c>
      <c r="BS81" s="76">
        <f t="shared" si="41"/>
        <v>0</v>
      </c>
      <c r="BT81" s="76">
        <f t="shared" si="41"/>
        <v>0</v>
      </c>
      <c r="BU81" s="76">
        <f t="shared" si="41"/>
        <v>0</v>
      </c>
      <c r="BV81" s="76">
        <f t="shared" si="41"/>
        <v>0</v>
      </c>
      <c r="BW81" s="76">
        <f t="shared" si="41"/>
        <v>0</v>
      </c>
      <c r="BX81" s="76">
        <f t="shared" si="41"/>
        <v>0</v>
      </c>
      <c r="BY81" s="76">
        <f t="shared" si="41"/>
        <v>0</v>
      </c>
      <c r="BZ81" s="76">
        <f t="shared" si="41"/>
        <v>0</v>
      </c>
      <c r="CA81" s="76">
        <f t="shared" si="41"/>
        <v>0</v>
      </c>
      <c r="CB81" s="76">
        <f t="shared" si="41"/>
        <v>0</v>
      </c>
      <c r="CC81" s="76">
        <f t="shared" si="41"/>
        <v>0</v>
      </c>
      <c r="CD81" s="76">
        <f t="shared" si="41"/>
        <v>0</v>
      </c>
      <c r="CE81" s="76">
        <f t="shared" si="41"/>
        <v>0</v>
      </c>
      <c r="CF81" s="76">
        <f t="shared" si="41"/>
        <v>0</v>
      </c>
      <c r="CG81" s="76">
        <f t="shared" si="41"/>
        <v>0</v>
      </c>
      <c r="CH81" s="76">
        <f t="shared" si="41"/>
        <v>0</v>
      </c>
      <c r="CI81" s="76">
        <f t="shared" si="41"/>
        <v>0</v>
      </c>
      <c r="CJ81" s="76">
        <f t="shared" si="41"/>
        <v>0</v>
      </c>
      <c r="CK81" s="76">
        <f t="shared" si="41"/>
        <v>0</v>
      </c>
      <c r="CL81" s="76">
        <f t="shared" si="41"/>
        <v>0</v>
      </c>
      <c r="CM81" s="76">
        <f t="shared" si="41"/>
        <v>0</v>
      </c>
      <c r="CN81" s="76">
        <f t="shared" si="41"/>
        <v>0</v>
      </c>
      <c r="CO81" s="76">
        <f t="shared" si="41"/>
        <v>0</v>
      </c>
      <c r="CP81" s="76">
        <f t="shared" si="41"/>
        <v>0</v>
      </c>
      <c r="CQ81" s="76">
        <f t="shared" si="41"/>
        <v>0</v>
      </c>
      <c r="CR81" s="76">
        <f t="shared" si="41"/>
        <v>0</v>
      </c>
      <c r="CS81" s="76">
        <f t="shared" si="41"/>
        <v>0</v>
      </c>
      <c r="CT81" s="76">
        <f t="shared" si="41"/>
        <v>0</v>
      </c>
      <c r="CU81" s="76">
        <f t="shared" si="41"/>
        <v>0</v>
      </c>
      <c r="CV81" s="76">
        <f t="shared" si="41"/>
        <v>0</v>
      </c>
      <c r="CW81" s="76">
        <f t="shared" si="41"/>
        <v>0</v>
      </c>
      <c r="CX81" s="76">
        <f t="shared" si="41"/>
        <v>0</v>
      </c>
      <c r="CY81" s="76">
        <f t="shared" si="41"/>
        <v>0</v>
      </c>
      <c r="CZ81" s="76">
        <f t="shared" si="41"/>
        <v>0</v>
      </c>
      <c r="DA81" s="76">
        <f t="shared" si="41"/>
        <v>0</v>
      </c>
      <c r="DB81" s="76">
        <f t="shared" si="41"/>
        <v>0</v>
      </c>
      <c r="DC81" s="76">
        <f t="shared" si="41"/>
        <v>0</v>
      </c>
      <c r="DD81" s="76">
        <f t="shared" si="41"/>
        <v>0</v>
      </c>
      <c r="DE81" s="76">
        <f t="shared" si="41"/>
        <v>0</v>
      </c>
      <c r="DF81" s="76">
        <f t="shared" si="41"/>
        <v>0</v>
      </c>
      <c r="DG81" s="76">
        <f t="shared" si="41"/>
        <v>0</v>
      </c>
      <c r="DH81" s="76">
        <f t="shared" si="41"/>
        <v>0</v>
      </c>
      <c r="DI81" s="76">
        <f t="shared" si="41"/>
        <v>0</v>
      </c>
      <c r="DJ81" s="76">
        <f t="shared" si="41"/>
        <v>0</v>
      </c>
      <c r="DK81" s="76">
        <f t="shared" si="41"/>
        <v>0</v>
      </c>
      <c r="DL81" s="76">
        <f t="shared" si="41"/>
        <v>0</v>
      </c>
      <c r="DM81" s="76">
        <f t="shared" si="41"/>
        <v>0</v>
      </c>
      <c r="DN81" s="76">
        <f t="shared" si="41"/>
        <v>0</v>
      </c>
      <c r="DO81" s="76">
        <f t="shared" si="41"/>
        <v>0</v>
      </c>
      <c r="DP81" s="76">
        <f t="shared" ref="DP81:DW81" si="42">SUM(DP78:DP80)</f>
        <v>0</v>
      </c>
      <c r="DQ81" s="76">
        <f t="shared" si="42"/>
        <v>0</v>
      </c>
      <c r="DR81" s="76">
        <f t="shared" si="42"/>
        <v>0</v>
      </c>
      <c r="DS81" s="76">
        <f t="shared" si="42"/>
        <v>0</v>
      </c>
      <c r="DT81" s="76">
        <f t="shared" si="42"/>
        <v>0</v>
      </c>
      <c r="DU81" s="76">
        <f t="shared" si="42"/>
        <v>0</v>
      </c>
      <c r="DV81" s="76">
        <f t="shared" si="42"/>
        <v>0</v>
      </c>
      <c r="DW81" s="76">
        <f t="shared" si="42"/>
        <v>0</v>
      </c>
    </row>
    <row r="82" spans="1:145" ht="15.75" customHeight="1">
      <c r="A82" s="94" t="s">
        <v>390</v>
      </c>
      <c r="B82" s="95"/>
      <c r="C82" s="71"/>
      <c r="D82" s="72"/>
      <c r="E82" s="70"/>
      <c r="F82" s="70"/>
      <c r="G82" s="70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</row>
    <row r="83" spans="1:145" ht="15.75" customHeight="1">
      <c r="A83" s="69">
        <v>1</v>
      </c>
      <c r="B83" s="70" t="s">
        <v>391</v>
      </c>
      <c r="C83" s="418">
        <v>0</v>
      </c>
      <c r="D83" s="72" t="s">
        <v>4</v>
      </c>
      <c r="E83" s="413">
        <v>1500000</v>
      </c>
      <c r="F83" s="71">
        <f t="shared" ref="F83:F85" si="43">E83*C83</f>
        <v>0</v>
      </c>
      <c r="G83" s="396">
        <f t="shared" ref="G83:G86" si="44">SUM(H83:DW83)</f>
        <v>0</v>
      </c>
      <c r="H83" s="392"/>
      <c r="I83" s="392"/>
      <c r="J83" s="392"/>
      <c r="K83" s="392"/>
      <c r="L83" s="392"/>
      <c r="M83" s="392"/>
      <c r="N83" s="392"/>
      <c r="O83" s="392"/>
      <c r="P83" s="392"/>
      <c r="Q83" s="392"/>
      <c r="R83" s="392"/>
      <c r="S83" s="392"/>
      <c r="T83" s="392"/>
      <c r="U83" s="392"/>
      <c r="V83" s="392"/>
      <c r="W83" s="392"/>
      <c r="X83" s="392"/>
      <c r="Y83" s="392"/>
      <c r="Z83" s="392"/>
      <c r="AA83" s="392"/>
      <c r="AB83" s="392"/>
      <c r="AC83" s="392"/>
      <c r="AD83" s="392"/>
      <c r="AE83" s="392"/>
      <c r="AF83" s="394"/>
      <c r="AG83" s="394"/>
      <c r="AH83" s="394"/>
      <c r="AI83" s="394"/>
      <c r="AJ83" s="394"/>
      <c r="AK83" s="394"/>
      <c r="AL83" s="394"/>
      <c r="AM83" s="394"/>
      <c r="AN83" s="394"/>
      <c r="AO83" s="394"/>
      <c r="AP83" s="394"/>
      <c r="AQ83" s="394"/>
      <c r="AR83" s="394"/>
      <c r="AS83" s="394"/>
      <c r="AT83" s="394"/>
      <c r="AU83" s="394"/>
      <c r="AV83" s="394"/>
      <c r="AW83" s="394"/>
      <c r="AX83" s="394"/>
      <c r="AY83" s="394"/>
      <c r="AZ83" s="394"/>
      <c r="BA83" s="394"/>
      <c r="BB83" s="394"/>
      <c r="BC83" s="394"/>
      <c r="BD83" s="394"/>
      <c r="BE83" s="394"/>
      <c r="BF83" s="394"/>
      <c r="BG83" s="394"/>
      <c r="BH83" s="394"/>
      <c r="BI83" s="394"/>
      <c r="BJ83" s="394"/>
      <c r="BK83" s="394"/>
      <c r="BL83" s="394"/>
      <c r="BM83" s="394"/>
      <c r="BN83" s="394"/>
      <c r="BO83" s="394"/>
      <c r="BP83" s="394"/>
      <c r="BQ83" s="394"/>
      <c r="BR83" s="394"/>
      <c r="BS83" s="394"/>
      <c r="BT83" s="394"/>
      <c r="BU83" s="394"/>
      <c r="BV83" s="394"/>
      <c r="BW83" s="394"/>
      <c r="BX83" s="394"/>
      <c r="BY83" s="394"/>
      <c r="BZ83" s="394"/>
      <c r="CA83" s="394"/>
      <c r="CB83" s="394"/>
      <c r="CC83" s="394"/>
      <c r="CD83" s="394"/>
      <c r="CE83" s="394"/>
      <c r="CF83" s="394"/>
      <c r="CG83" s="394"/>
      <c r="CH83" s="394"/>
      <c r="CI83" s="394"/>
      <c r="CJ83" s="394"/>
      <c r="CK83" s="394"/>
      <c r="CL83" s="394"/>
      <c r="CM83" s="394"/>
      <c r="CN83" s="394"/>
      <c r="CO83" s="394"/>
      <c r="CP83" s="394"/>
      <c r="CQ83" s="394"/>
      <c r="CR83" s="394"/>
      <c r="CS83" s="394"/>
      <c r="CT83" s="394"/>
      <c r="CU83" s="394"/>
      <c r="CV83" s="394"/>
      <c r="CW83" s="394"/>
      <c r="CX83" s="394"/>
      <c r="CY83" s="394"/>
      <c r="CZ83" s="394"/>
      <c r="DA83" s="394"/>
      <c r="DB83" s="394"/>
      <c r="DC83" s="394"/>
      <c r="DD83" s="394"/>
      <c r="DE83" s="394"/>
      <c r="DF83" s="394"/>
      <c r="DG83" s="394"/>
      <c r="DH83" s="394"/>
      <c r="DI83" s="394"/>
      <c r="DJ83" s="394"/>
      <c r="DK83" s="394"/>
      <c r="DL83" s="394"/>
      <c r="DM83" s="394"/>
      <c r="DN83" s="394"/>
      <c r="DO83" s="394"/>
      <c r="DP83" s="394"/>
      <c r="DQ83" s="394"/>
      <c r="DR83" s="394"/>
      <c r="DS83" s="394"/>
      <c r="DT83" s="394"/>
      <c r="DU83" s="394"/>
      <c r="DV83" s="394"/>
      <c r="DW83" s="394"/>
    </row>
    <row r="84" spans="1:145" ht="15.75" customHeight="1">
      <c r="A84" s="69">
        <v>2</v>
      </c>
      <c r="B84" s="70" t="s">
        <v>392</v>
      </c>
      <c r="C84" s="418">
        <v>0</v>
      </c>
      <c r="D84" s="72" t="s">
        <v>329</v>
      </c>
      <c r="E84" s="413">
        <v>15000000</v>
      </c>
      <c r="F84" s="70">
        <f t="shared" si="43"/>
        <v>0</v>
      </c>
      <c r="G84" s="396">
        <f t="shared" si="44"/>
        <v>0</v>
      </c>
      <c r="H84" s="392"/>
      <c r="I84" s="392"/>
      <c r="J84" s="392"/>
      <c r="K84" s="392"/>
      <c r="L84" s="392"/>
      <c r="M84" s="392"/>
      <c r="N84" s="392"/>
      <c r="O84" s="392"/>
      <c r="P84" s="392"/>
      <c r="Q84" s="392"/>
      <c r="R84" s="392"/>
      <c r="S84" s="392"/>
      <c r="T84" s="392"/>
      <c r="U84" s="392"/>
      <c r="V84" s="392"/>
      <c r="W84" s="392"/>
      <c r="X84" s="392"/>
      <c r="Y84" s="392"/>
      <c r="Z84" s="392"/>
      <c r="AA84" s="392"/>
      <c r="AB84" s="392"/>
      <c r="AC84" s="392"/>
      <c r="AD84" s="392"/>
      <c r="AE84" s="392"/>
      <c r="AF84" s="394"/>
      <c r="AG84" s="394"/>
      <c r="AH84" s="394"/>
      <c r="AI84" s="394"/>
      <c r="AJ84" s="394"/>
      <c r="AK84" s="394"/>
      <c r="AL84" s="394"/>
      <c r="AM84" s="394"/>
      <c r="AN84" s="394"/>
      <c r="AO84" s="394"/>
      <c r="AP84" s="394"/>
      <c r="AQ84" s="394"/>
      <c r="AR84" s="394"/>
      <c r="AS84" s="394"/>
      <c r="AT84" s="394"/>
      <c r="AU84" s="394"/>
      <c r="AV84" s="394"/>
      <c r="AW84" s="394"/>
      <c r="AX84" s="394"/>
      <c r="AY84" s="394"/>
      <c r="AZ84" s="394"/>
      <c r="BA84" s="394"/>
      <c r="BB84" s="394"/>
      <c r="BC84" s="394"/>
      <c r="BD84" s="394"/>
      <c r="BE84" s="394"/>
      <c r="BF84" s="394"/>
      <c r="BG84" s="394"/>
      <c r="BH84" s="394"/>
      <c r="BI84" s="394"/>
      <c r="BJ84" s="394"/>
      <c r="BK84" s="394"/>
      <c r="BL84" s="394"/>
      <c r="BM84" s="394"/>
      <c r="BN84" s="394"/>
      <c r="BO84" s="394"/>
      <c r="BP84" s="394"/>
      <c r="BQ84" s="394"/>
      <c r="BR84" s="394"/>
      <c r="BS84" s="394"/>
      <c r="BT84" s="394"/>
      <c r="BU84" s="394"/>
      <c r="BV84" s="394"/>
      <c r="BW84" s="394"/>
      <c r="BX84" s="394"/>
      <c r="BY84" s="394"/>
      <c r="BZ84" s="394"/>
      <c r="CA84" s="394"/>
      <c r="CB84" s="394"/>
      <c r="CC84" s="394"/>
      <c r="CD84" s="394"/>
      <c r="CE84" s="394"/>
      <c r="CF84" s="394"/>
      <c r="CG84" s="394"/>
      <c r="CH84" s="394"/>
      <c r="CI84" s="394"/>
      <c r="CJ84" s="394"/>
      <c r="CK84" s="394"/>
      <c r="CL84" s="394"/>
      <c r="CM84" s="394"/>
      <c r="CN84" s="394"/>
      <c r="CO84" s="394"/>
      <c r="CP84" s="394"/>
      <c r="CQ84" s="394"/>
      <c r="CR84" s="394"/>
      <c r="CS84" s="394"/>
      <c r="CT84" s="394"/>
      <c r="CU84" s="394"/>
      <c r="CV84" s="394"/>
      <c r="CW84" s="394"/>
      <c r="CX84" s="394"/>
      <c r="CY84" s="394"/>
      <c r="CZ84" s="394"/>
      <c r="DA84" s="394"/>
      <c r="DB84" s="394"/>
      <c r="DC84" s="394"/>
      <c r="DD84" s="394"/>
      <c r="DE84" s="394"/>
      <c r="DF84" s="394"/>
      <c r="DG84" s="394"/>
      <c r="DH84" s="394"/>
      <c r="DI84" s="394"/>
      <c r="DJ84" s="394"/>
      <c r="DK84" s="394"/>
      <c r="DL84" s="394"/>
      <c r="DM84" s="394"/>
      <c r="DN84" s="394"/>
      <c r="DO84" s="394"/>
      <c r="DP84" s="394"/>
      <c r="DQ84" s="394"/>
      <c r="DR84" s="394"/>
      <c r="DS84" s="394"/>
      <c r="DT84" s="394"/>
      <c r="DU84" s="394"/>
      <c r="DV84" s="394"/>
      <c r="DW84" s="394"/>
    </row>
    <row r="85" spans="1:145" ht="15.75" customHeight="1">
      <c r="A85" s="69">
        <v>3</v>
      </c>
      <c r="B85" s="96" t="s">
        <v>393</v>
      </c>
      <c r="C85" s="418">
        <v>0</v>
      </c>
      <c r="D85" s="72" t="s">
        <v>4</v>
      </c>
      <c r="E85" s="413">
        <v>750000</v>
      </c>
      <c r="F85" s="70">
        <f t="shared" si="43"/>
        <v>0</v>
      </c>
      <c r="G85" s="396">
        <f t="shared" si="44"/>
        <v>0</v>
      </c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  <c r="Z85" s="392"/>
      <c r="AA85" s="392"/>
      <c r="AB85" s="392"/>
      <c r="AC85" s="392"/>
      <c r="AD85" s="392"/>
      <c r="AE85" s="395"/>
      <c r="AF85" s="394"/>
      <c r="AG85" s="394"/>
      <c r="AH85" s="394"/>
      <c r="AI85" s="394"/>
      <c r="AJ85" s="394"/>
      <c r="AK85" s="394"/>
      <c r="AL85" s="394"/>
      <c r="AM85" s="394"/>
      <c r="AN85" s="394"/>
      <c r="AO85" s="394"/>
      <c r="AP85" s="394"/>
      <c r="AQ85" s="394"/>
      <c r="AR85" s="394"/>
      <c r="AS85" s="394"/>
      <c r="AT85" s="394"/>
      <c r="AU85" s="394"/>
      <c r="AV85" s="394"/>
      <c r="AW85" s="394"/>
      <c r="AX85" s="394"/>
      <c r="AY85" s="394"/>
      <c r="AZ85" s="394"/>
      <c r="BA85" s="394"/>
      <c r="BB85" s="394"/>
      <c r="BC85" s="394"/>
      <c r="BD85" s="394"/>
      <c r="BE85" s="394"/>
      <c r="BF85" s="394"/>
      <c r="BG85" s="394"/>
      <c r="BH85" s="394"/>
      <c r="BI85" s="394"/>
      <c r="BJ85" s="394"/>
      <c r="BK85" s="394"/>
      <c r="BL85" s="394"/>
      <c r="BM85" s="394"/>
      <c r="BN85" s="394"/>
      <c r="BO85" s="394"/>
      <c r="BP85" s="394"/>
      <c r="BQ85" s="394"/>
      <c r="BR85" s="394"/>
      <c r="BS85" s="394"/>
      <c r="BT85" s="394"/>
      <c r="BU85" s="394"/>
      <c r="BV85" s="394"/>
      <c r="BW85" s="394"/>
      <c r="BX85" s="394"/>
      <c r="BY85" s="394"/>
      <c r="BZ85" s="394"/>
      <c r="CA85" s="394"/>
      <c r="CB85" s="394"/>
      <c r="CC85" s="394"/>
      <c r="CD85" s="394"/>
      <c r="CE85" s="394"/>
      <c r="CF85" s="394"/>
      <c r="CG85" s="394"/>
      <c r="CH85" s="394"/>
      <c r="CI85" s="394"/>
      <c r="CJ85" s="394"/>
      <c r="CK85" s="394"/>
      <c r="CL85" s="394"/>
      <c r="CM85" s="394"/>
      <c r="CN85" s="394"/>
      <c r="CO85" s="394"/>
      <c r="CP85" s="394"/>
      <c r="CQ85" s="394"/>
      <c r="CR85" s="394"/>
      <c r="CS85" s="394"/>
      <c r="CT85" s="394"/>
      <c r="CU85" s="394"/>
      <c r="CV85" s="394"/>
      <c r="CW85" s="394"/>
      <c r="CX85" s="394"/>
      <c r="CY85" s="394"/>
      <c r="CZ85" s="394"/>
      <c r="DA85" s="394"/>
      <c r="DB85" s="394"/>
      <c r="DC85" s="394"/>
      <c r="DD85" s="394"/>
      <c r="DE85" s="394"/>
      <c r="DF85" s="394"/>
      <c r="DG85" s="394"/>
      <c r="DH85" s="394"/>
      <c r="DI85" s="394"/>
      <c r="DJ85" s="394"/>
      <c r="DK85" s="394"/>
      <c r="DL85" s="394"/>
      <c r="DM85" s="394"/>
      <c r="DN85" s="394"/>
      <c r="DO85" s="394"/>
      <c r="DP85" s="394"/>
      <c r="DQ85" s="394"/>
      <c r="DR85" s="394"/>
      <c r="DS85" s="394"/>
      <c r="DT85" s="394"/>
      <c r="DU85" s="394"/>
      <c r="DV85" s="394"/>
      <c r="DW85" s="394"/>
    </row>
    <row r="86" spans="1:145" ht="15.75" customHeight="1">
      <c r="A86" s="73">
        <f>10000000/2</f>
        <v>5000000</v>
      </c>
      <c r="B86" s="70" t="s">
        <v>394</v>
      </c>
      <c r="C86" s="418">
        <v>1</v>
      </c>
      <c r="D86" s="72" t="s">
        <v>355</v>
      </c>
      <c r="E86" s="413">
        <v>10000000</v>
      </c>
      <c r="F86" s="70">
        <f>C86*E86</f>
        <v>10000000</v>
      </c>
      <c r="G86" s="396">
        <f t="shared" si="44"/>
        <v>10000000</v>
      </c>
      <c r="H86" s="392"/>
      <c r="I86" s="392">
        <f>10000000/2</f>
        <v>5000000</v>
      </c>
      <c r="J86" s="392">
        <f>10000000/2</f>
        <v>5000000</v>
      </c>
      <c r="K86" s="392"/>
      <c r="L86" s="392"/>
      <c r="M86" s="392"/>
      <c r="N86" s="392"/>
      <c r="O86" s="392"/>
      <c r="P86" s="392"/>
      <c r="Q86" s="392"/>
      <c r="R86" s="392"/>
      <c r="S86" s="392"/>
      <c r="T86" s="392"/>
      <c r="U86" s="392"/>
      <c r="V86" s="392"/>
      <c r="W86" s="392"/>
      <c r="X86" s="392"/>
      <c r="Y86" s="392"/>
      <c r="Z86" s="392"/>
      <c r="AA86" s="392"/>
      <c r="AB86" s="392"/>
      <c r="AC86" s="392"/>
      <c r="AD86" s="392"/>
      <c r="AE86" s="392"/>
      <c r="AF86" s="394"/>
      <c r="AG86" s="394"/>
      <c r="AH86" s="394"/>
      <c r="AI86" s="394"/>
      <c r="AJ86" s="394"/>
      <c r="AK86" s="394"/>
      <c r="AL86" s="394"/>
      <c r="AM86" s="394"/>
      <c r="AN86" s="394"/>
      <c r="AO86" s="394"/>
      <c r="AP86" s="394"/>
      <c r="AQ86" s="394"/>
      <c r="AR86" s="394"/>
      <c r="AS86" s="394"/>
      <c r="AT86" s="394"/>
      <c r="AU86" s="394"/>
      <c r="AV86" s="394"/>
      <c r="AW86" s="394"/>
      <c r="AX86" s="394"/>
      <c r="AY86" s="394"/>
      <c r="AZ86" s="394"/>
      <c r="BA86" s="394"/>
      <c r="BB86" s="394"/>
      <c r="BC86" s="394"/>
      <c r="BD86" s="394"/>
      <c r="BE86" s="394"/>
      <c r="BF86" s="394"/>
      <c r="BG86" s="394"/>
      <c r="BH86" s="394"/>
      <c r="BI86" s="394"/>
      <c r="BJ86" s="394"/>
      <c r="BK86" s="394"/>
      <c r="BL86" s="394"/>
      <c r="BM86" s="394"/>
      <c r="BN86" s="394"/>
      <c r="BO86" s="394"/>
      <c r="BP86" s="394"/>
      <c r="BQ86" s="394"/>
      <c r="BR86" s="394"/>
      <c r="BS86" s="394"/>
      <c r="BT86" s="394"/>
      <c r="BU86" s="394"/>
      <c r="BV86" s="394"/>
      <c r="BW86" s="394"/>
      <c r="BX86" s="394"/>
      <c r="BY86" s="394"/>
      <c r="BZ86" s="394"/>
      <c r="CA86" s="394"/>
      <c r="CB86" s="394"/>
      <c r="CC86" s="394"/>
      <c r="CD86" s="394"/>
      <c r="CE86" s="394"/>
      <c r="CF86" s="394"/>
      <c r="CG86" s="394"/>
      <c r="CH86" s="394"/>
      <c r="CI86" s="394"/>
      <c r="CJ86" s="394"/>
      <c r="CK86" s="394"/>
      <c r="CL86" s="394"/>
      <c r="CM86" s="394"/>
      <c r="CN86" s="394"/>
      <c r="CO86" s="394"/>
      <c r="CP86" s="394"/>
      <c r="CQ86" s="394"/>
      <c r="CR86" s="394"/>
      <c r="CS86" s="394"/>
      <c r="CT86" s="394"/>
      <c r="CU86" s="394"/>
      <c r="CV86" s="394"/>
      <c r="CW86" s="394"/>
      <c r="CX86" s="394"/>
      <c r="CY86" s="394"/>
      <c r="CZ86" s="394"/>
      <c r="DA86" s="394"/>
      <c r="DB86" s="394"/>
      <c r="DC86" s="394"/>
      <c r="DD86" s="394"/>
      <c r="DE86" s="394"/>
      <c r="DF86" s="394"/>
      <c r="DG86" s="394"/>
      <c r="DH86" s="394"/>
      <c r="DI86" s="394"/>
      <c r="DJ86" s="394"/>
      <c r="DK86" s="394"/>
      <c r="DL86" s="394"/>
      <c r="DM86" s="394"/>
      <c r="DN86" s="394"/>
      <c r="DO86" s="394"/>
      <c r="DP86" s="394"/>
      <c r="DQ86" s="394"/>
      <c r="DR86" s="394"/>
      <c r="DS86" s="394"/>
      <c r="DT86" s="394"/>
      <c r="DU86" s="394"/>
      <c r="DV86" s="394"/>
      <c r="DW86" s="394"/>
    </row>
    <row r="87" spans="1:145" ht="15.75" customHeight="1">
      <c r="A87" s="554" t="s">
        <v>395</v>
      </c>
      <c r="B87" s="522"/>
      <c r="C87" s="522"/>
      <c r="D87" s="522"/>
      <c r="E87" s="523"/>
      <c r="F87" s="74">
        <f t="shared" ref="F87:BC87" si="45">SUM(F83:F86)</f>
        <v>10000000</v>
      </c>
      <c r="G87" s="75">
        <f>SUM(H87:DW87)</f>
        <v>10000000</v>
      </c>
      <c r="H87" s="76">
        <f t="shared" si="45"/>
        <v>0</v>
      </c>
      <c r="I87" s="76">
        <f t="shared" si="45"/>
        <v>5000000</v>
      </c>
      <c r="J87" s="76">
        <f t="shared" si="45"/>
        <v>5000000</v>
      </c>
      <c r="K87" s="76">
        <f t="shared" si="45"/>
        <v>0</v>
      </c>
      <c r="L87" s="76">
        <f t="shared" si="45"/>
        <v>0</v>
      </c>
      <c r="M87" s="76">
        <f t="shared" si="45"/>
        <v>0</v>
      </c>
      <c r="N87" s="76">
        <f t="shared" si="45"/>
        <v>0</v>
      </c>
      <c r="O87" s="76">
        <f t="shared" si="45"/>
        <v>0</v>
      </c>
      <c r="P87" s="76">
        <f t="shared" si="45"/>
        <v>0</v>
      </c>
      <c r="Q87" s="76">
        <f t="shared" si="45"/>
        <v>0</v>
      </c>
      <c r="R87" s="76">
        <f t="shared" si="45"/>
        <v>0</v>
      </c>
      <c r="S87" s="76">
        <f t="shared" si="45"/>
        <v>0</v>
      </c>
      <c r="T87" s="76">
        <f t="shared" si="45"/>
        <v>0</v>
      </c>
      <c r="U87" s="76">
        <f t="shared" si="45"/>
        <v>0</v>
      </c>
      <c r="V87" s="76">
        <f t="shared" si="45"/>
        <v>0</v>
      </c>
      <c r="W87" s="76">
        <f t="shared" si="45"/>
        <v>0</v>
      </c>
      <c r="X87" s="76">
        <f t="shared" si="45"/>
        <v>0</v>
      </c>
      <c r="Y87" s="76">
        <f t="shared" si="45"/>
        <v>0</v>
      </c>
      <c r="Z87" s="76">
        <f t="shared" si="45"/>
        <v>0</v>
      </c>
      <c r="AA87" s="76">
        <f t="shared" si="45"/>
        <v>0</v>
      </c>
      <c r="AB87" s="76">
        <f t="shared" si="45"/>
        <v>0</v>
      </c>
      <c r="AC87" s="76">
        <f t="shared" si="45"/>
        <v>0</v>
      </c>
      <c r="AD87" s="76">
        <f t="shared" si="45"/>
        <v>0</v>
      </c>
      <c r="AE87" s="76">
        <f t="shared" si="45"/>
        <v>0</v>
      </c>
      <c r="AF87" s="76">
        <f t="shared" si="45"/>
        <v>0</v>
      </c>
      <c r="AG87" s="76">
        <f t="shared" si="45"/>
        <v>0</v>
      </c>
      <c r="AH87" s="76">
        <f t="shared" si="45"/>
        <v>0</v>
      </c>
      <c r="AI87" s="76">
        <f t="shared" si="45"/>
        <v>0</v>
      </c>
      <c r="AJ87" s="76">
        <f t="shared" si="45"/>
        <v>0</v>
      </c>
      <c r="AK87" s="76">
        <f t="shared" si="45"/>
        <v>0</v>
      </c>
      <c r="AL87" s="76">
        <f t="shared" si="45"/>
        <v>0</v>
      </c>
      <c r="AM87" s="76">
        <f t="shared" si="45"/>
        <v>0</v>
      </c>
      <c r="AN87" s="76">
        <f t="shared" si="45"/>
        <v>0</v>
      </c>
      <c r="AO87" s="76">
        <f t="shared" si="45"/>
        <v>0</v>
      </c>
      <c r="AP87" s="76">
        <f t="shared" si="45"/>
        <v>0</v>
      </c>
      <c r="AQ87" s="76">
        <f t="shared" si="45"/>
        <v>0</v>
      </c>
      <c r="AR87" s="76">
        <f t="shared" si="45"/>
        <v>0</v>
      </c>
      <c r="AS87" s="76">
        <f t="shared" si="45"/>
        <v>0</v>
      </c>
      <c r="AT87" s="76">
        <f t="shared" si="45"/>
        <v>0</v>
      </c>
      <c r="AU87" s="76">
        <f t="shared" si="45"/>
        <v>0</v>
      </c>
      <c r="AV87" s="76">
        <f t="shared" si="45"/>
        <v>0</v>
      </c>
      <c r="AW87" s="76">
        <f t="shared" si="45"/>
        <v>0</v>
      </c>
      <c r="AX87" s="76">
        <f t="shared" si="45"/>
        <v>0</v>
      </c>
      <c r="AY87" s="76">
        <f t="shared" si="45"/>
        <v>0</v>
      </c>
      <c r="AZ87" s="76">
        <f t="shared" si="45"/>
        <v>0</v>
      </c>
      <c r="BA87" s="76">
        <f t="shared" si="45"/>
        <v>0</v>
      </c>
      <c r="BB87" s="76">
        <f t="shared" si="45"/>
        <v>0</v>
      </c>
      <c r="BC87" s="76">
        <f t="shared" si="45"/>
        <v>0</v>
      </c>
      <c r="BD87" s="76">
        <f t="shared" ref="BD87:DO87" si="46">SUM(BD83:BD86)</f>
        <v>0</v>
      </c>
      <c r="BE87" s="76">
        <f t="shared" si="46"/>
        <v>0</v>
      </c>
      <c r="BF87" s="76">
        <f t="shared" si="46"/>
        <v>0</v>
      </c>
      <c r="BG87" s="76">
        <f t="shared" si="46"/>
        <v>0</v>
      </c>
      <c r="BH87" s="76">
        <f t="shared" si="46"/>
        <v>0</v>
      </c>
      <c r="BI87" s="76">
        <f t="shared" si="46"/>
        <v>0</v>
      </c>
      <c r="BJ87" s="76">
        <f t="shared" si="46"/>
        <v>0</v>
      </c>
      <c r="BK87" s="76">
        <f t="shared" si="46"/>
        <v>0</v>
      </c>
      <c r="BL87" s="76">
        <f t="shared" si="46"/>
        <v>0</v>
      </c>
      <c r="BM87" s="76">
        <f t="shared" si="46"/>
        <v>0</v>
      </c>
      <c r="BN87" s="76">
        <f t="shared" si="46"/>
        <v>0</v>
      </c>
      <c r="BO87" s="76">
        <f t="shared" si="46"/>
        <v>0</v>
      </c>
      <c r="BP87" s="76">
        <f t="shared" si="46"/>
        <v>0</v>
      </c>
      <c r="BQ87" s="76">
        <f t="shared" si="46"/>
        <v>0</v>
      </c>
      <c r="BR87" s="76">
        <f t="shared" si="46"/>
        <v>0</v>
      </c>
      <c r="BS87" s="76">
        <f t="shared" si="46"/>
        <v>0</v>
      </c>
      <c r="BT87" s="76">
        <f t="shared" si="46"/>
        <v>0</v>
      </c>
      <c r="BU87" s="76">
        <f t="shared" si="46"/>
        <v>0</v>
      </c>
      <c r="BV87" s="76">
        <f t="shared" si="46"/>
        <v>0</v>
      </c>
      <c r="BW87" s="76">
        <f t="shared" si="46"/>
        <v>0</v>
      </c>
      <c r="BX87" s="76">
        <f t="shared" si="46"/>
        <v>0</v>
      </c>
      <c r="BY87" s="76">
        <f t="shared" si="46"/>
        <v>0</v>
      </c>
      <c r="BZ87" s="76">
        <f t="shared" si="46"/>
        <v>0</v>
      </c>
      <c r="CA87" s="76">
        <f t="shared" si="46"/>
        <v>0</v>
      </c>
      <c r="CB87" s="76">
        <f t="shared" si="46"/>
        <v>0</v>
      </c>
      <c r="CC87" s="76">
        <f t="shared" si="46"/>
        <v>0</v>
      </c>
      <c r="CD87" s="76">
        <f t="shared" si="46"/>
        <v>0</v>
      </c>
      <c r="CE87" s="76">
        <f t="shared" si="46"/>
        <v>0</v>
      </c>
      <c r="CF87" s="76">
        <f t="shared" si="46"/>
        <v>0</v>
      </c>
      <c r="CG87" s="76">
        <f t="shared" si="46"/>
        <v>0</v>
      </c>
      <c r="CH87" s="76">
        <f t="shared" si="46"/>
        <v>0</v>
      </c>
      <c r="CI87" s="76">
        <f t="shared" si="46"/>
        <v>0</v>
      </c>
      <c r="CJ87" s="76">
        <f t="shared" si="46"/>
        <v>0</v>
      </c>
      <c r="CK87" s="76">
        <f t="shared" si="46"/>
        <v>0</v>
      </c>
      <c r="CL87" s="76">
        <f t="shared" si="46"/>
        <v>0</v>
      </c>
      <c r="CM87" s="76">
        <f t="shared" si="46"/>
        <v>0</v>
      </c>
      <c r="CN87" s="76">
        <f t="shared" si="46"/>
        <v>0</v>
      </c>
      <c r="CO87" s="76">
        <f t="shared" si="46"/>
        <v>0</v>
      </c>
      <c r="CP87" s="76">
        <f t="shared" si="46"/>
        <v>0</v>
      </c>
      <c r="CQ87" s="76">
        <f t="shared" si="46"/>
        <v>0</v>
      </c>
      <c r="CR87" s="76">
        <f t="shared" si="46"/>
        <v>0</v>
      </c>
      <c r="CS87" s="76">
        <f t="shared" si="46"/>
        <v>0</v>
      </c>
      <c r="CT87" s="76">
        <f t="shared" si="46"/>
        <v>0</v>
      </c>
      <c r="CU87" s="76">
        <f t="shared" si="46"/>
        <v>0</v>
      </c>
      <c r="CV87" s="76">
        <f t="shared" si="46"/>
        <v>0</v>
      </c>
      <c r="CW87" s="76">
        <f t="shared" si="46"/>
        <v>0</v>
      </c>
      <c r="CX87" s="76">
        <f t="shared" si="46"/>
        <v>0</v>
      </c>
      <c r="CY87" s="76">
        <f t="shared" si="46"/>
        <v>0</v>
      </c>
      <c r="CZ87" s="76">
        <f t="shared" si="46"/>
        <v>0</v>
      </c>
      <c r="DA87" s="76">
        <f t="shared" si="46"/>
        <v>0</v>
      </c>
      <c r="DB87" s="76">
        <f t="shared" si="46"/>
        <v>0</v>
      </c>
      <c r="DC87" s="76">
        <f t="shared" si="46"/>
        <v>0</v>
      </c>
      <c r="DD87" s="76">
        <f t="shared" si="46"/>
        <v>0</v>
      </c>
      <c r="DE87" s="76">
        <f t="shared" si="46"/>
        <v>0</v>
      </c>
      <c r="DF87" s="76">
        <f t="shared" si="46"/>
        <v>0</v>
      </c>
      <c r="DG87" s="76">
        <f t="shared" si="46"/>
        <v>0</v>
      </c>
      <c r="DH87" s="76">
        <f t="shared" si="46"/>
        <v>0</v>
      </c>
      <c r="DI87" s="76">
        <f t="shared" si="46"/>
        <v>0</v>
      </c>
      <c r="DJ87" s="76">
        <f t="shared" si="46"/>
        <v>0</v>
      </c>
      <c r="DK87" s="76">
        <f t="shared" si="46"/>
        <v>0</v>
      </c>
      <c r="DL87" s="76">
        <f t="shared" si="46"/>
        <v>0</v>
      </c>
      <c r="DM87" s="76">
        <f t="shared" si="46"/>
        <v>0</v>
      </c>
      <c r="DN87" s="76">
        <f t="shared" si="46"/>
        <v>0</v>
      </c>
      <c r="DO87" s="76">
        <f t="shared" si="46"/>
        <v>0</v>
      </c>
      <c r="DP87" s="76">
        <f t="shared" ref="DP87:DW87" si="47">SUM(DP83:DP86)</f>
        <v>0</v>
      </c>
      <c r="DQ87" s="76">
        <f t="shared" si="47"/>
        <v>0</v>
      </c>
      <c r="DR87" s="76">
        <f t="shared" si="47"/>
        <v>0</v>
      </c>
      <c r="DS87" s="76">
        <f t="shared" si="47"/>
        <v>0</v>
      </c>
      <c r="DT87" s="76">
        <f t="shared" si="47"/>
        <v>0</v>
      </c>
      <c r="DU87" s="76">
        <f t="shared" si="47"/>
        <v>0</v>
      </c>
      <c r="DV87" s="76">
        <f t="shared" si="47"/>
        <v>0</v>
      </c>
      <c r="DW87" s="76">
        <f t="shared" si="47"/>
        <v>0</v>
      </c>
    </row>
    <row r="88" spans="1:145" ht="15.75" customHeight="1">
      <c r="A88" s="94" t="s">
        <v>396</v>
      </c>
      <c r="B88" s="95"/>
      <c r="C88" s="71"/>
      <c r="D88" s="72"/>
      <c r="E88" s="70"/>
      <c r="F88" s="70"/>
      <c r="G88" s="70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</row>
    <row r="89" spans="1:145" ht="15.75" customHeight="1">
      <c r="A89" s="69">
        <v>1</v>
      </c>
      <c r="B89" s="70" t="s">
        <v>397</v>
      </c>
      <c r="C89" s="418">
        <v>0</v>
      </c>
      <c r="D89" s="72" t="s">
        <v>398</v>
      </c>
      <c r="E89" s="395">
        <v>300000</v>
      </c>
      <c r="F89" s="70">
        <f t="shared" ref="F89" si="48">C89*E89</f>
        <v>0</v>
      </c>
      <c r="G89" s="235">
        <f t="shared" ref="G89:G90" si="49">SUM(H89:DW89)</f>
        <v>0</v>
      </c>
      <c r="H89" s="392">
        <f t="shared" ref="H89" si="50">F89/24</f>
        <v>0</v>
      </c>
      <c r="I89" s="392">
        <f t="shared" ref="I89:AE89" si="51">H89</f>
        <v>0</v>
      </c>
      <c r="J89" s="392">
        <f t="shared" si="51"/>
        <v>0</v>
      </c>
      <c r="K89" s="392">
        <f t="shared" si="51"/>
        <v>0</v>
      </c>
      <c r="L89" s="392">
        <f t="shared" si="51"/>
        <v>0</v>
      </c>
      <c r="M89" s="392">
        <f t="shared" si="51"/>
        <v>0</v>
      </c>
      <c r="N89" s="392">
        <f t="shared" si="51"/>
        <v>0</v>
      </c>
      <c r="O89" s="392">
        <f t="shared" si="51"/>
        <v>0</v>
      </c>
      <c r="P89" s="392">
        <f t="shared" si="51"/>
        <v>0</v>
      </c>
      <c r="Q89" s="392">
        <f t="shared" si="51"/>
        <v>0</v>
      </c>
      <c r="R89" s="392">
        <f t="shared" si="51"/>
        <v>0</v>
      </c>
      <c r="S89" s="392">
        <f t="shared" si="51"/>
        <v>0</v>
      </c>
      <c r="T89" s="392">
        <f t="shared" si="51"/>
        <v>0</v>
      </c>
      <c r="U89" s="392">
        <f t="shared" si="51"/>
        <v>0</v>
      </c>
      <c r="V89" s="392">
        <f t="shared" si="51"/>
        <v>0</v>
      </c>
      <c r="W89" s="392">
        <f t="shared" si="51"/>
        <v>0</v>
      </c>
      <c r="X89" s="392">
        <f t="shared" si="51"/>
        <v>0</v>
      </c>
      <c r="Y89" s="392">
        <f t="shared" si="51"/>
        <v>0</v>
      </c>
      <c r="Z89" s="392">
        <f t="shared" si="51"/>
        <v>0</v>
      </c>
      <c r="AA89" s="392">
        <f t="shared" si="51"/>
        <v>0</v>
      </c>
      <c r="AB89" s="392">
        <f t="shared" si="51"/>
        <v>0</v>
      </c>
      <c r="AC89" s="392">
        <f t="shared" si="51"/>
        <v>0</v>
      </c>
      <c r="AD89" s="392">
        <f t="shared" si="51"/>
        <v>0</v>
      </c>
      <c r="AE89" s="392">
        <f t="shared" si="51"/>
        <v>0</v>
      </c>
      <c r="AF89" s="394"/>
      <c r="AG89" s="394"/>
      <c r="AH89" s="394"/>
      <c r="AI89" s="394"/>
      <c r="AJ89" s="394"/>
      <c r="AK89" s="394"/>
      <c r="AL89" s="394"/>
      <c r="AM89" s="394"/>
      <c r="AN89" s="394"/>
      <c r="AO89" s="394"/>
      <c r="AP89" s="394"/>
      <c r="AQ89" s="394"/>
      <c r="AR89" s="394"/>
      <c r="AS89" s="394"/>
      <c r="AT89" s="394"/>
      <c r="AU89" s="394"/>
      <c r="AV89" s="394"/>
      <c r="AW89" s="394"/>
      <c r="AX89" s="394"/>
      <c r="AY89" s="394"/>
      <c r="AZ89" s="394"/>
      <c r="BA89" s="394"/>
      <c r="BB89" s="394"/>
      <c r="BC89" s="394"/>
      <c r="BD89" s="394"/>
      <c r="BE89" s="394"/>
      <c r="BF89" s="394"/>
      <c r="BG89" s="394"/>
      <c r="BH89" s="394"/>
      <c r="BI89" s="394"/>
      <c r="BJ89" s="394"/>
      <c r="BK89" s="394"/>
      <c r="BL89" s="394"/>
      <c r="BM89" s="394"/>
      <c r="BN89" s="394"/>
      <c r="BO89" s="394"/>
      <c r="BP89" s="394"/>
      <c r="BQ89" s="394"/>
      <c r="BR89" s="394"/>
      <c r="BS89" s="394"/>
      <c r="BT89" s="394"/>
      <c r="BU89" s="394"/>
      <c r="BV89" s="394"/>
      <c r="BW89" s="394"/>
      <c r="BX89" s="394"/>
      <c r="BY89" s="394"/>
      <c r="BZ89" s="394"/>
      <c r="CA89" s="394"/>
      <c r="CB89" s="394"/>
      <c r="CC89" s="394"/>
      <c r="CD89" s="394"/>
      <c r="CE89" s="394"/>
      <c r="CF89" s="394"/>
      <c r="CG89" s="394"/>
      <c r="CH89" s="394"/>
      <c r="CI89" s="394"/>
      <c r="CJ89" s="394"/>
      <c r="CK89" s="394"/>
      <c r="CL89" s="394"/>
      <c r="CM89" s="394"/>
      <c r="CN89" s="394"/>
      <c r="CO89" s="394"/>
      <c r="CP89" s="394"/>
      <c r="CQ89" s="394"/>
      <c r="CR89" s="394"/>
      <c r="CS89" s="394"/>
      <c r="CT89" s="394"/>
      <c r="CU89" s="394"/>
      <c r="CV89" s="394"/>
      <c r="CW89" s="394"/>
      <c r="CX89" s="394"/>
      <c r="CY89" s="394"/>
      <c r="CZ89" s="394"/>
      <c r="DA89" s="394"/>
      <c r="DB89" s="394"/>
      <c r="DC89" s="394"/>
      <c r="DD89" s="394"/>
      <c r="DE89" s="394"/>
      <c r="DF89" s="394"/>
      <c r="DG89" s="394"/>
      <c r="DH89" s="394"/>
      <c r="DI89" s="394"/>
      <c r="DJ89" s="394"/>
      <c r="DK89" s="394"/>
      <c r="DL89" s="394"/>
      <c r="DM89" s="394"/>
      <c r="DN89" s="394"/>
      <c r="DO89" s="394"/>
      <c r="DP89" s="394"/>
      <c r="DQ89" s="394"/>
      <c r="DR89" s="394"/>
      <c r="DS89" s="394"/>
      <c r="DT89" s="394"/>
      <c r="DU89" s="394"/>
      <c r="DV89" s="394"/>
      <c r="DW89" s="394"/>
    </row>
    <row r="90" spans="1:145" ht="15.75" customHeight="1">
      <c r="A90" s="69">
        <v>2</v>
      </c>
      <c r="B90" s="70" t="s">
        <v>399</v>
      </c>
      <c r="C90" s="418">
        <v>24</v>
      </c>
      <c r="D90" s="72" t="s">
        <v>398</v>
      </c>
      <c r="E90" s="395">
        <v>1000000</v>
      </c>
      <c r="F90" s="70">
        <v>24000000</v>
      </c>
      <c r="G90" s="235">
        <f t="shared" si="49"/>
        <v>24000000</v>
      </c>
      <c r="H90" s="392"/>
      <c r="I90" s="392">
        <v>1000000</v>
      </c>
      <c r="J90" s="392">
        <f>I90</f>
        <v>1000000</v>
      </c>
      <c r="K90" s="392">
        <f t="shared" ref="K90:AF90" si="52">J90</f>
        <v>1000000</v>
      </c>
      <c r="L90" s="392">
        <f t="shared" si="52"/>
        <v>1000000</v>
      </c>
      <c r="M90" s="392">
        <f t="shared" si="52"/>
        <v>1000000</v>
      </c>
      <c r="N90" s="392">
        <f t="shared" si="52"/>
        <v>1000000</v>
      </c>
      <c r="O90" s="392">
        <f t="shared" si="52"/>
        <v>1000000</v>
      </c>
      <c r="P90" s="392">
        <f t="shared" si="52"/>
        <v>1000000</v>
      </c>
      <c r="Q90" s="392">
        <f t="shared" si="52"/>
        <v>1000000</v>
      </c>
      <c r="R90" s="392">
        <f t="shared" si="52"/>
        <v>1000000</v>
      </c>
      <c r="S90" s="392">
        <f t="shared" si="52"/>
        <v>1000000</v>
      </c>
      <c r="T90" s="392">
        <f t="shared" si="52"/>
        <v>1000000</v>
      </c>
      <c r="U90" s="392">
        <f t="shared" si="52"/>
        <v>1000000</v>
      </c>
      <c r="V90" s="392">
        <f t="shared" si="52"/>
        <v>1000000</v>
      </c>
      <c r="W90" s="392">
        <f t="shared" si="52"/>
        <v>1000000</v>
      </c>
      <c r="X90" s="392">
        <f t="shared" si="52"/>
        <v>1000000</v>
      </c>
      <c r="Y90" s="392">
        <f t="shared" si="52"/>
        <v>1000000</v>
      </c>
      <c r="Z90" s="392">
        <f t="shared" si="52"/>
        <v>1000000</v>
      </c>
      <c r="AA90" s="392">
        <f t="shared" si="52"/>
        <v>1000000</v>
      </c>
      <c r="AB90" s="392">
        <f t="shared" si="52"/>
        <v>1000000</v>
      </c>
      <c r="AC90" s="392">
        <f t="shared" si="52"/>
        <v>1000000</v>
      </c>
      <c r="AD90" s="392">
        <f t="shared" si="52"/>
        <v>1000000</v>
      </c>
      <c r="AE90" s="392">
        <f t="shared" si="52"/>
        <v>1000000</v>
      </c>
      <c r="AF90" s="392">
        <f t="shared" si="52"/>
        <v>1000000</v>
      </c>
      <c r="AG90" s="394"/>
      <c r="AH90" s="394"/>
      <c r="AI90" s="394"/>
      <c r="AJ90" s="394"/>
      <c r="AK90" s="394"/>
      <c r="AL90" s="394"/>
      <c r="AM90" s="394"/>
      <c r="AN90" s="394"/>
      <c r="AO90" s="394"/>
      <c r="AP90" s="394"/>
      <c r="AQ90" s="394"/>
      <c r="AR90" s="394"/>
      <c r="AS90" s="394"/>
      <c r="AT90" s="394"/>
      <c r="AU90" s="394"/>
      <c r="AV90" s="394"/>
      <c r="AW90" s="394"/>
      <c r="AX90" s="394"/>
      <c r="AY90" s="394"/>
      <c r="AZ90" s="394"/>
      <c r="BA90" s="394"/>
      <c r="BB90" s="394"/>
      <c r="BC90" s="394"/>
      <c r="BD90" s="394"/>
      <c r="BE90" s="394"/>
      <c r="BF90" s="394"/>
      <c r="BG90" s="394"/>
      <c r="BH90" s="394"/>
      <c r="BI90" s="394"/>
      <c r="BJ90" s="394"/>
      <c r="BK90" s="394"/>
      <c r="BL90" s="394"/>
      <c r="BM90" s="394"/>
      <c r="BN90" s="394"/>
      <c r="BO90" s="394"/>
      <c r="BP90" s="394"/>
      <c r="BQ90" s="394"/>
      <c r="BR90" s="394"/>
      <c r="BS90" s="394"/>
      <c r="BT90" s="394"/>
      <c r="BU90" s="394"/>
      <c r="BV90" s="394"/>
      <c r="BW90" s="394"/>
      <c r="BX90" s="394"/>
      <c r="BY90" s="394"/>
      <c r="BZ90" s="394"/>
      <c r="CA90" s="394"/>
      <c r="CB90" s="394"/>
      <c r="CC90" s="394"/>
      <c r="CD90" s="394"/>
      <c r="CE90" s="394"/>
      <c r="CF90" s="394"/>
      <c r="CG90" s="394"/>
      <c r="CH90" s="394"/>
      <c r="CI90" s="394"/>
      <c r="CJ90" s="394"/>
      <c r="CK90" s="394"/>
      <c r="CL90" s="394"/>
      <c r="CM90" s="394"/>
      <c r="CN90" s="394"/>
      <c r="CO90" s="394"/>
      <c r="CP90" s="394"/>
      <c r="CQ90" s="394"/>
      <c r="CR90" s="394"/>
      <c r="CS90" s="394"/>
      <c r="CT90" s="394"/>
      <c r="CU90" s="394"/>
      <c r="CV90" s="394"/>
      <c r="CW90" s="394"/>
      <c r="CX90" s="394"/>
      <c r="CY90" s="394"/>
      <c r="CZ90" s="394"/>
      <c r="DA90" s="394"/>
      <c r="DB90" s="394"/>
      <c r="DC90" s="394"/>
      <c r="DD90" s="394"/>
      <c r="DE90" s="394"/>
      <c r="DF90" s="394"/>
      <c r="DG90" s="394"/>
      <c r="DH90" s="394"/>
      <c r="DI90" s="394"/>
      <c r="DJ90" s="394"/>
      <c r="DK90" s="394"/>
      <c r="DL90" s="394"/>
      <c r="DM90" s="394"/>
      <c r="DN90" s="394"/>
      <c r="DO90" s="394"/>
      <c r="DP90" s="394"/>
      <c r="DQ90" s="394"/>
      <c r="DR90" s="394"/>
      <c r="DS90" s="394"/>
      <c r="DT90" s="394"/>
      <c r="DU90" s="394"/>
      <c r="DV90" s="394"/>
      <c r="DW90" s="394"/>
    </row>
    <row r="91" spans="1:145" ht="15.75" customHeight="1">
      <c r="A91" s="554" t="s">
        <v>400</v>
      </c>
      <c r="B91" s="522"/>
      <c r="C91" s="522"/>
      <c r="D91" s="522"/>
      <c r="E91" s="523"/>
      <c r="F91" s="74">
        <f t="shared" ref="F91:BC91" si="53">SUM(F89:F90)</f>
        <v>24000000</v>
      </c>
      <c r="G91" s="75">
        <f>SUM(H91:DW91)</f>
        <v>24000000</v>
      </c>
      <c r="H91" s="76">
        <f t="shared" si="53"/>
        <v>0</v>
      </c>
      <c r="I91" s="76">
        <f t="shared" si="53"/>
        <v>1000000</v>
      </c>
      <c r="J91" s="76">
        <f t="shared" si="53"/>
        <v>1000000</v>
      </c>
      <c r="K91" s="76">
        <f t="shared" si="53"/>
        <v>1000000</v>
      </c>
      <c r="L91" s="76">
        <f t="shared" si="53"/>
        <v>1000000</v>
      </c>
      <c r="M91" s="76">
        <f t="shared" si="53"/>
        <v>1000000</v>
      </c>
      <c r="N91" s="76">
        <f t="shared" si="53"/>
        <v>1000000</v>
      </c>
      <c r="O91" s="76">
        <f t="shared" si="53"/>
        <v>1000000</v>
      </c>
      <c r="P91" s="76">
        <f t="shared" si="53"/>
        <v>1000000</v>
      </c>
      <c r="Q91" s="76">
        <f t="shared" si="53"/>
        <v>1000000</v>
      </c>
      <c r="R91" s="76">
        <f t="shared" si="53"/>
        <v>1000000</v>
      </c>
      <c r="S91" s="76">
        <f t="shared" si="53"/>
        <v>1000000</v>
      </c>
      <c r="T91" s="76">
        <f t="shared" si="53"/>
        <v>1000000</v>
      </c>
      <c r="U91" s="76">
        <f t="shared" si="53"/>
        <v>1000000</v>
      </c>
      <c r="V91" s="76">
        <f t="shared" si="53"/>
        <v>1000000</v>
      </c>
      <c r="W91" s="76">
        <f t="shared" si="53"/>
        <v>1000000</v>
      </c>
      <c r="X91" s="76">
        <f t="shared" si="53"/>
        <v>1000000</v>
      </c>
      <c r="Y91" s="76">
        <f t="shared" si="53"/>
        <v>1000000</v>
      </c>
      <c r="Z91" s="76">
        <f t="shared" si="53"/>
        <v>1000000</v>
      </c>
      <c r="AA91" s="76">
        <f t="shared" si="53"/>
        <v>1000000</v>
      </c>
      <c r="AB91" s="76">
        <f t="shared" si="53"/>
        <v>1000000</v>
      </c>
      <c r="AC91" s="76">
        <f t="shared" si="53"/>
        <v>1000000</v>
      </c>
      <c r="AD91" s="76">
        <f t="shared" si="53"/>
        <v>1000000</v>
      </c>
      <c r="AE91" s="76">
        <f t="shared" si="53"/>
        <v>1000000</v>
      </c>
      <c r="AF91" s="76">
        <f t="shared" si="53"/>
        <v>1000000</v>
      </c>
      <c r="AG91" s="76">
        <f t="shared" si="53"/>
        <v>0</v>
      </c>
      <c r="AH91" s="76">
        <f t="shared" si="53"/>
        <v>0</v>
      </c>
      <c r="AI91" s="76">
        <f t="shared" si="53"/>
        <v>0</v>
      </c>
      <c r="AJ91" s="76">
        <f t="shared" si="53"/>
        <v>0</v>
      </c>
      <c r="AK91" s="76">
        <f t="shared" si="53"/>
        <v>0</v>
      </c>
      <c r="AL91" s="76">
        <f t="shared" si="53"/>
        <v>0</v>
      </c>
      <c r="AM91" s="76">
        <f t="shared" si="53"/>
        <v>0</v>
      </c>
      <c r="AN91" s="76">
        <f t="shared" si="53"/>
        <v>0</v>
      </c>
      <c r="AO91" s="76">
        <f t="shared" si="53"/>
        <v>0</v>
      </c>
      <c r="AP91" s="76">
        <f t="shared" si="53"/>
        <v>0</v>
      </c>
      <c r="AQ91" s="76">
        <f t="shared" si="53"/>
        <v>0</v>
      </c>
      <c r="AR91" s="76">
        <f t="shared" si="53"/>
        <v>0</v>
      </c>
      <c r="AS91" s="76">
        <f t="shared" si="53"/>
        <v>0</v>
      </c>
      <c r="AT91" s="76">
        <f t="shared" si="53"/>
        <v>0</v>
      </c>
      <c r="AU91" s="76">
        <f t="shared" si="53"/>
        <v>0</v>
      </c>
      <c r="AV91" s="76">
        <f t="shared" si="53"/>
        <v>0</v>
      </c>
      <c r="AW91" s="76">
        <f t="shared" si="53"/>
        <v>0</v>
      </c>
      <c r="AX91" s="76">
        <f t="shared" si="53"/>
        <v>0</v>
      </c>
      <c r="AY91" s="76">
        <f t="shared" si="53"/>
        <v>0</v>
      </c>
      <c r="AZ91" s="76">
        <f t="shared" si="53"/>
        <v>0</v>
      </c>
      <c r="BA91" s="76">
        <f t="shared" si="53"/>
        <v>0</v>
      </c>
      <c r="BB91" s="76">
        <f t="shared" si="53"/>
        <v>0</v>
      </c>
      <c r="BC91" s="76">
        <f t="shared" si="53"/>
        <v>0</v>
      </c>
      <c r="BD91" s="76">
        <f t="shared" ref="BD91:DO91" si="54">SUM(BD89:BD90)</f>
        <v>0</v>
      </c>
      <c r="BE91" s="76">
        <f t="shared" si="54"/>
        <v>0</v>
      </c>
      <c r="BF91" s="76">
        <f t="shared" si="54"/>
        <v>0</v>
      </c>
      <c r="BG91" s="76">
        <f t="shared" si="54"/>
        <v>0</v>
      </c>
      <c r="BH91" s="76">
        <f t="shared" si="54"/>
        <v>0</v>
      </c>
      <c r="BI91" s="76">
        <f t="shared" si="54"/>
        <v>0</v>
      </c>
      <c r="BJ91" s="76">
        <f t="shared" si="54"/>
        <v>0</v>
      </c>
      <c r="BK91" s="76">
        <f t="shared" si="54"/>
        <v>0</v>
      </c>
      <c r="BL91" s="76">
        <f t="shared" si="54"/>
        <v>0</v>
      </c>
      <c r="BM91" s="76">
        <f t="shared" si="54"/>
        <v>0</v>
      </c>
      <c r="BN91" s="76">
        <f t="shared" si="54"/>
        <v>0</v>
      </c>
      <c r="BO91" s="76">
        <f t="shared" si="54"/>
        <v>0</v>
      </c>
      <c r="BP91" s="76">
        <f t="shared" si="54"/>
        <v>0</v>
      </c>
      <c r="BQ91" s="76">
        <f t="shared" si="54"/>
        <v>0</v>
      </c>
      <c r="BR91" s="76">
        <f t="shared" si="54"/>
        <v>0</v>
      </c>
      <c r="BS91" s="76">
        <f t="shared" si="54"/>
        <v>0</v>
      </c>
      <c r="BT91" s="76">
        <f t="shared" si="54"/>
        <v>0</v>
      </c>
      <c r="BU91" s="76">
        <f t="shared" si="54"/>
        <v>0</v>
      </c>
      <c r="BV91" s="76">
        <f t="shared" si="54"/>
        <v>0</v>
      </c>
      <c r="BW91" s="76">
        <f t="shared" si="54"/>
        <v>0</v>
      </c>
      <c r="BX91" s="76">
        <f t="shared" si="54"/>
        <v>0</v>
      </c>
      <c r="BY91" s="76">
        <f t="shared" si="54"/>
        <v>0</v>
      </c>
      <c r="BZ91" s="76">
        <f t="shared" si="54"/>
        <v>0</v>
      </c>
      <c r="CA91" s="76">
        <f t="shared" si="54"/>
        <v>0</v>
      </c>
      <c r="CB91" s="76">
        <f t="shared" si="54"/>
        <v>0</v>
      </c>
      <c r="CC91" s="76">
        <f t="shared" si="54"/>
        <v>0</v>
      </c>
      <c r="CD91" s="76">
        <f t="shared" si="54"/>
        <v>0</v>
      </c>
      <c r="CE91" s="76">
        <f t="shared" si="54"/>
        <v>0</v>
      </c>
      <c r="CF91" s="76">
        <f t="shared" si="54"/>
        <v>0</v>
      </c>
      <c r="CG91" s="76">
        <f t="shared" si="54"/>
        <v>0</v>
      </c>
      <c r="CH91" s="76">
        <f t="shared" si="54"/>
        <v>0</v>
      </c>
      <c r="CI91" s="76">
        <f t="shared" si="54"/>
        <v>0</v>
      </c>
      <c r="CJ91" s="76">
        <f t="shared" si="54"/>
        <v>0</v>
      </c>
      <c r="CK91" s="76">
        <f t="shared" si="54"/>
        <v>0</v>
      </c>
      <c r="CL91" s="76">
        <f t="shared" si="54"/>
        <v>0</v>
      </c>
      <c r="CM91" s="76">
        <f t="shared" si="54"/>
        <v>0</v>
      </c>
      <c r="CN91" s="76">
        <f t="shared" si="54"/>
        <v>0</v>
      </c>
      <c r="CO91" s="76">
        <f t="shared" si="54"/>
        <v>0</v>
      </c>
      <c r="CP91" s="76">
        <f t="shared" si="54"/>
        <v>0</v>
      </c>
      <c r="CQ91" s="76">
        <f t="shared" si="54"/>
        <v>0</v>
      </c>
      <c r="CR91" s="76">
        <f t="shared" si="54"/>
        <v>0</v>
      </c>
      <c r="CS91" s="76">
        <f t="shared" si="54"/>
        <v>0</v>
      </c>
      <c r="CT91" s="76">
        <f t="shared" si="54"/>
        <v>0</v>
      </c>
      <c r="CU91" s="76">
        <f t="shared" si="54"/>
        <v>0</v>
      </c>
      <c r="CV91" s="76">
        <f t="shared" si="54"/>
        <v>0</v>
      </c>
      <c r="CW91" s="76">
        <f t="shared" si="54"/>
        <v>0</v>
      </c>
      <c r="CX91" s="76">
        <f t="shared" si="54"/>
        <v>0</v>
      </c>
      <c r="CY91" s="76">
        <f t="shared" si="54"/>
        <v>0</v>
      </c>
      <c r="CZ91" s="76">
        <f t="shared" si="54"/>
        <v>0</v>
      </c>
      <c r="DA91" s="76">
        <f t="shared" si="54"/>
        <v>0</v>
      </c>
      <c r="DB91" s="76">
        <f t="shared" si="54"/>
        <v>0</v>
      </c>
      <c r="DC91" s="76">
        <f t="shared" si="54"/>
        <v>0</v>
      </c>
      <c r="DD91" s="76">
        <f t="shared" si="54"/>
        <v>0</v>
      </c>
      <c r="DE91" s="76">
        <f t="shared" si="54"/>
        <v>0</v>
      </c>
      <c r="DF91" s="76">
        <f t="shared" si="54"/>
        <v>0</v>
      </c>
      <c r="DG91" s="76">
        <f t="shared" si="54"/>
        <v>0</v>
      </c>
      <c r="DH91" s="76">
        <f t="shared" si="54"/>
        <v>0</v>
      </c>
      <c r="DI91" s="76">
        <f t="shared" si="54"/>
        <v>0</v>
      </c>
      <c r="DJ91" s="76">
        <f t="shared" si="54"/>
        <v>0</v>
      </c>
      <c r="DK91" s="76">
        <f t="shared" si="54"/>
        <v>0</v>
      </c>
      <c r="DL91" s="76">
        <f t="shared" si="54"/>
        <v>0</v>
      </c>
      <c r="DM91" s="76">
        <f t="shared" si="54"/>
        <v>0</v>
      </c>
      <c r="DN91" s="76">
        <f t="shared" si="54"/>
        <v>0</v>
      </c>
      <c r="DO91" s="76">
        <f t="shared" si="54"/>
        <v>0</v>
      </c>
      <c r="DP91" s="76">
        <f t="shared" ref="DP91:DW91" si="55">SUM(DP89:DP90)</f>
        <v>0</v>
      </c>
      <c r="DQ91" s="76">
        <f t="shared" si="55"/>
        <v>0</v>
      </c>
      <c r="DR91" s="76">
        <f t="shared" si="55"/>
        <v>0</v>
      </c>
      <c r="DS91" s="76">
        <f t="shared" si="55"/>
        <v>0</v>
      </c>
      <c r="DT91" s="76">
        <f t="shared" si="55"/>
        <v>0</v>
      </c>
      <c r="DU91" s="76">
        <f t="shared" si="55"/>
        <v>0</v>
      </c>
      <c r="DV91" s="76">
        <f t="shared" si="55"/>
        <v>0</v>
      </c>
      <c r="DW91" s="76">
        <f t="shared" si="55"/>
        <v>0</v>
      </c>
    </row>
    <row r="92" spans="1:145" s="232" customFormat="1" ht="15.75" customHeight="1">
      <c r="A92" s="554" t="s">
        <v>401</v>
      </c>
      <c r="B92" s="555"/>
      <c r="C92" s="555"/>
      <c r="D92" s="555"/>
      <c r="E92" s="556"/>
      <c r="F92" s="97">
        <f t="shared" ref="F92" si="56">F91+F87+F81+F77</f>
        <v>238330000</v>
      </c>
      <c r="G92" s="75">
        <f>SUM(H92:DW92)</f>
        <v>238330000</v>
      </c>
      <c r="H92" s="234">
        <f>H77+H81+H87+H91</f>
        <v>0</v>
      </c>
      <c r="I92" s="234">
        <f t="shared" ref="I92:BT92" si="57">I77+I81+I87+I91</f>
        <v>13000000</v>
      </c>
      <c r="J92" s="234">
        <f t="shared" si="57"/>
        <v>19500000</v>
      </c>
      <c r="K92" s="234">
        <f t="shared" si="57"/>
        <v>22437500</v>
      </c>
      <c r="L92" s="234">
        <f t="shared" si="57"/>
        <v>22817500</v>
      </c>
      <c r="M92" s="234">
        <f t="shared" si="57"/>
        <v>24110000</v>
      </c>
      <c r="N92" s="234">
        <f t="shared" si="57"/>
        <v>39400000</v>
      </c>
      <c r="O92" s="234">
        <f t="shared" si="57"/>
        <v>28825000</v>
      </c>
      <c r="P92" s="234">
        <f t="shared" si="57"/>
        <v>28825000</v>
      </c>
      <c r="Q92" s="234">
        <f t="shared" si="57"/>
        <v>22052500</v>
      </c>
      <c r="R92" s="234">
        <f t="shared" si="57"/>
        <v>3362500</v>
      </c>
      <c r="S92" s="234">
        <f t="shared" si="57"/>
        <v>1000000</v>
      </c>
      <c r="T92" s="234">
        <f t="shared" si="57"/>
        <v>1000000</v>
      </c>
      <c r="U92" s="234">
        <f t="shared" si="57"/>
        <v>1000000</v>
      </c>
      <c r="V92" s="234">
        <f t="shared" si="57"/>
        <v>1000000</v>
      </c>
      <c r="W92" s="234">
        <f t="shared" si="57"/>
        <v>1000000</v>
      </c>
      <c r="X92" s="234">
        <f t="shared" si="57"/>
        <v>1000000</v>
      </c>
      <c r="Y92" s="234">
        <f t="shared" si="57"/>
        <v>1000000</v>
      </c>
      <c r="Z92" s="234">
        <f t="shared" si="57"/>
        <v>1000000</v>
      </c>
      <c r="AA92" s="234">
        <f t="shared" si="57"/>
        <v>1000000</v>
      </c>
      <c r="AB92" s="234">
        <f t="shared" si="57"/>
        <v>1000000</v>
      </c>
      <c r="AC92" s="234">
        <f t="shared" si="57"/>
        <v>1000000</v>
      </c>
      <c r="AD92" s="234">
        <f t="shared" si="57"/>
        <v>1000000</v>
      </c>
      <c r="AE92" s="234">
        <f t="shared" si="57"/>
        <v>1000000</v>
      </c>
      <c r="AF92" s="234">
        <f t="shared" si="57"/>
        <v>1000000</v>
      </c>
      <c r="AG92" s="234">
        <f t="shared" si="57"/>
        <v>0</v>
      </c>
      <c r="AH92" s="234">
        <f t="shared" si="57"/>
        <v>0</v>
      </c>
      <c r="AI92" s="234">
        <f t="shared" si="57"/>
        <v>0</v>
      </c>
      <c r="AJ92" s="234">
        <f t="shared" si="57"/>
        <v>0</v>
      </c>
      <c r="AK92" s="234">
        <f t="shared" si="57"/>
        <v>0</v>
      </c>
      <c r="AL92" s="234">
        <f t="shared" si="57"/>
        <v>0</v>
      </c>
      <c r="AM92" s="234">
        <f t="shared" si="57"/>
        <v>0</v>
      </c>
      <c r="AN92" s="234">
        <f t="shared" si="57"/>
        <v>0</v>
      </c>
      <c r="AO92" s="234">
        <f t="shared" si="57"/>
        <v>0</v>
      </c>
      <c r="AP92" s="234">
        <f t="shared" si="57"/>
        <v>0</v>
      </c>
      <c r="AQ92" s="234">
        <f t="shared" si="57"/>
        <v>0</v>
      </c>
      <c r="AR92" s="234">
        <f t="shared" si="57"/>
        <v>0</v>
      </c>
      <c r="AS92" s="234">
        <f t="shared" si="57"/>
        <v>0</v>
      </c>
      <c r="AT92" s="234">
        <f t="shared" si="57"/>
        <v>0</v>
      </c>
      <c r="AU92" s="234">
        <f t="shared" si="57"/>
        <v>0</v>
      </c>
      <c r="AV92" s="234">
        <f t="shared" si="57"/>
        <v>0</v>
      </c>
      <c r="AW92" s="234">
        <f t="shared" si="57"/>
        <v>0</v>
      </c>
      <c r="AX92" s="234">
        <f t="shared" si="57"/>
        <v>0</v>
      </c>
      <c r="AY92" s="234">
        <f t="shared" si="57"/>
        <v>0</v>
      </c>
      <c r="AZ92" s="234">
        <f t="shared" si="57"/>
        <v>0</v>
      </c>
      <c r="BA92" s="234">
        <f t="shared" si="57"/>
        <v>0</v>
      </c>
      <c r="BB92" s="234">
        <f t="shared" si="57"/>
        <v>0</v>
      </c>
      <c r="BC92" s="234">
        <f t="shared" si="57"/>
        <v>0</v>
      </c>
      <c r="BD92" s="234">
        <f t="shared" si="57"/>
        <v>0</v>
      </c>
      <c r="BE92" s="234">
        <f t="shared" si="57"/>
        <v>0</v>
      </c>
      <c r="BF92" s="234">
        <f t="shared" si="57"/>
        <v>0</v>
      </c>
      <c r="BG92" s="234">
        <f t="shared" si="57"/>
        <v>0</v>
      </c>
      <c r="BH92" s="234">
        <f t="shared" si="57"/>
        <v>0</v>
      </c>
      <c r="BI92" s="234">
        <f t="shared" si="57"/>
        <v>0</v>
      </c>
      <c r="BJ92" s="234">
        <f t="shared" si="57"/>
        <v>0</v>
      </c>
      <c r="BK92" s="234">
        <f t="shared" si="57"/>
        <v>0</v>
      </c>
      <c r="BL92" s="234">
        <f t="shared" si="57"/>
        <v>0</v>
      </c>
      <c r="BM92" s="234">
        <f t="shared" si="57"/>
        <v>0</v>
      </c>
      <c r="BN92" s="234">
        <f t="shared" si="57"/>
        <v>0</v>
      </c>
      <c r="BO92" s="234">
        <f t="shared" si="57"/>
        <v>0</v>
      </c>
      <c r="BP92" s="234">
        <f t="shared" si="57"/>
        <v>0</v>
      </c>
      <c r="BQ92" s="234">
        <f t="shared" si="57"/>
        <v>0</v>
      </c>
      <c r="BR92" s="234">
        <f t="shared" si="57"/>
        <v>0</v>
      </c>
      <c r="BS92" s="234">
        <f t="shared" si="57"/>
        <v>0</v>
      </c>
      <c r="BT92" s="234">
        <f t="shared" si="57"/>
        <v>0</v>
      </c>
      <c r="BU92" s="234">
        <f t="shared" ref="BU92:DW92" si="58">BU77+BU81+BU87+BU91</f>
        <v>0</v>
      </c>
      <c r="BV92" s="234">
        <f t="shared" si="58"/>
        <v>0</v>
      </c>
      <c r="BW92" s="234">
        <f t="shared" si="58"/>
        <v>0</v>
      </c>
      <c r="BX92" s="234">
        <f t="shared" si="58"/>
        <v>0</v>
      </c>
      <c r="BY92" s="234">
        <f t="shared" si="58"/>
        <v>0</v>
      </c>
      <c r="BZ92" s="234">
        <f t="shared" si="58"/>
        <v>0</v>
      </c>
      <c r="CA92" s="234">
        <f t="shared" si="58"/>
        <v>0</v>
      </c>
      <c r="CB92" s="234">
        <f t="shared" si="58"/>
        <v>0</v>
      </c>
      <c r="CC92" s="234">
        <f t="shared" si="58"/>
        <v>0</v>
      </c>
      <c r="CD92" s="234">
        <f t="shared" si="58"/>
        <v>0</v>
      </c>
      <c r="CE92" s="234">
        <f t="shared" si="58"/>
        <v>0</v>
      </c>
      <c r="CF92" s="234">
        <f t="shared" si="58"/>
        <v>0</v>
      </c>
      <c r="CG92" s="234">
        <f t="shared" si="58"/>
        <v>0</v>
      </c>
      <c r="CH92" s="234">
        <f t="shared" si="58"/>
        <v>0</v>
      </c>
      <c r="CI92" s="234">
        <f t="shared" si="58"/>
        <v>0</v>
      </c>
      <c r="CJ92" s="234">
        <f t="shared" si="58"/>
        <v>0</v>
      </c>
      <c r="CK92" s="234">
        <f t="shared" si="58"/>
        <v>0</v>
      </c>
      <c r="CL92" s="234">
        <f t="shared" si="58"/>
        <v>0</v>
      </c>
      <c r="CM92" s="234">
        <f t="shared" si="58"/>
        <v>0</v>
      </c>
      <c r="CN92" s="234">
        <f t="shared" si="58"/>
        <v>0</v>
      </c>
      <c r="CO92" s="234">
        <f t="shared" si="58"/>
        <v>0</v>
      </c>
      <c r="CP92" s="234">
        <f t="shared" si="58"/>
        <v>0</v>
      </c>
      <c r="CQ92" s="234">
        <f t="shared" si="58"/>
        <v>0</v>
      </c>
      <c r="CR92" s="234">
        <f t="shared" si="58"/>
        <v>0</v>
      </c>
      <c r="CS92" s="234">
        <f t="shared" si="58"/>
        <v>0</v>
      </c>
      <c r="CT92" s="234">
        <f t="shared" si="58"/>
        <v>0</v>
      </c>
      <c r="CU92" s="234">
        <f t="shared" si="58"/>
        <v>0</v>
      </c>
      <c r="CV92" s="234">
        <f t="shared" si="58"/>
        <v>0</v>
      </c>
      <c r="CW92" s="234">
        <f t="shared" si="58"/>
        <v>0</v>
      </c>
      <c r="CX92" s="234">
        <f t="shared" si="58"/>
        <v>0</v>
      </c>
      <c r="CY92" s="234">
        <f t="shared" si="58"/>
        <v>0</v>
      </c>
      <c r="CZ92" s="234">
        <f t="shared" si="58"/>
        <v>0</v>
      </c>
      <c r="DA92" s="234">
        <f t="shared" si="58"/>
        <v>0</v>
      </c>
      <c r="DB92" s="234">
        <f t="shared" si="58"/>
        <v>0</v>
      </c>
      <c r="DC92" s="234">
        <f t="shared" si="58"/>
        <v>0</v>
      </c>
      <c r="DD92" s="234">
        <f t="shared" si="58"/>
        <v>0</v>
      </c>
      <c r="DE92" s="234">
        <f t="shared" si="58"/>
        <v>0</v>
      </c>
      <c r="DF92" s="234">
        <f t="shared" si="58"/>
        <v>0</v>
      </c>
      <c r="DG92" s="234">
        <f t="shared" si="58"/>
        <v>0</v>
      </c>
      <c r="DH92" s="234">
        <f t="shared" si="58"/>
        <v>0</v>
      </c>
      <c r="DI92" s="234">
        <f t="shared" si="58"/>
        <v>0</v>
      </c>
      <c r="DJ92" s="234">
        <f t="shared" si="58"/>
        <v>0</v>
      </c>
      <c r="DK92" s="234">
        <f t="shared" si="58"/>
        <v>0</v>
      </c>
      <c r="DL92" s="234">
        <f t="shared" si="58"/>
        <v>0</v>
      </c>
      <c r="DM92" s="234">
        <f t="shared" si="58"/>
        <v>0</v>
      </c>
      <c r="DN92" s="234">
        <f t="shared" si="58"/>
        <v>0</v>
      </c>
      <c r="DO92" s="234">
        <f t="shared" si="58"/>
        <v>0</v>
      </c>
      <c r="DP92" s="234">
        <f t="shared" si="58"/>
        <v>0</v>
      </c>
      <c r="DQ92" s="234">
        <f t="shared" si="58"/>
        <v>0</v>
      </c>
      <c r="DR92" s="234">
        <f t="shared" si="58"/>
        <v>0</v>
      </c>
      <c r="DS92" s="234">
        <f t="shared" si="58"/>
        <v>0</v>
      </c>
      <c r="DT92" s="234">
        <f t="shared" si="58"/>
        <v>0</v>
      </c>
      <c r="DU92" s="234">
        <f t="shared" si="58"/>
        <v>0</v>
      </c>
      <c r="DV92" s="234">
        <f t="shared" si="58"/>
        <v>0</v>
      </c>
      <c r="DW92" s="234">
        <f t="shared" si="58"/>
        <v>0</v>
      </c>
    </row>
    <row r="93" spans="1:145" ht="15.75" customHeight="1" thickBot="1">
      <c r="A93" s="557" t="s">
        <v>402</v>
      </c>
      <c r="B93" s="551"/>
      <c r="C93" s="551"/>
      <c r="D93" s="549"/>
      <c r="E93" s="98" t="s">
        <v>5</v>
      </c>
      <c r="F93" s="92">
        <f t="shared" ref="F93:G93" si="59">F92/F14</f>
        <v>194237.97881010594</v>
      </c>
      <c r="G93" s="93">
        <f t="shared" si="59"/>
        <v>194237.97881010594</v>
      </c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</row>
    <row r="94" spans="1:145" ht="15.75" customHeight="1">
      <c r="A94" s="55"/>
      <c r="B94" s="54"/>
      <c r="C94" s="85"/>
      <c r="D94" s="86"/>
      <c r="E94" s="54"/>
      <c r="F94" s="54"/>
      <c r="G94" s="54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</row>
    <row r="95" spans="1:145" ht="15.75" customHeight="1">
      <c r="A95" s="87" t="s">
        <v>403</v>
      </c>
      <c r="B95" s="57" t="s">
        <v>404</v>
      </c>
      <c r="C95" s="85"/>
      <c r="D95" s="86"/>
      <c r="E95" s="54"/>
      <c r="F95" s="54"/>
      <c r="G95" s="54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</row>
    <row r="96" spans="1:145" ht="15.75" customHeight="1">
      <c r="A96" s="62" t="s">
        <v>31</v>
      </c>
      <c r="B96" s="62" t="s">
        <v>322</v>
      </c>
      <c r="C96" s="62" t="s">
        <v>323</v>
      </c>
      <c r="D96" s="62" t="s">
        <v>324</v>
      </c>
      <c r="E96" s="62" t="s">
        <v>325</v>
      </c>
      <c r="F96" s="62" t="s">
        <v>350</v>
      </c>
      <c r="G96" s="531" t="s">
        <v>620</v>
      </c>
      <c r="H96" s="99">
        <v>1</v>
      </c>
      <c r="I96" s="100">
        <f t="shared" ref="I96:DW96" si="60">H96+1</f>
        <v>2</v>
      </c>
      <c r="J96" s="100">
        <f t="shared" si="60"/>
        <v>3</v>
      </c>
      <c r="K96" s="100">
        <f t="shared" si="60"/>
        <v>4</v>
      </c>
      <c r="L96" s="100">
        <f t="shared" si="60"/>
        <v>5</v>
      </c>
      <c r="M96" s="100">
        <f t="shared" si="60"/>
        <v>6</v>
      </c>
      <c r="N96" s="100">
        <f t="shared" si="60"/>
        <v>7</v>
      </c>
      <c r="O96" s="100">
        <f t="shared" si="60"/>
        <v>8</v>
      </c>
      <c r="P96" s="100">
        <f t="shared" si="60"/>
        <v>9</v>
      </c>
      <c r="Q96" s="100">
        <f t="shared" si="60"/>
        <v>10</v>
      </c>
      <c r="R96" s="100">
        <f t="shared" si="60"/>
        <v>11</v>
      </c>
      <c r="S96" s="100">
        <f t="shared" si="60"/>
        <v>12</v>
      </c>
      <c r="T96" s="100">
        <f t="shared" si="60"/>
        <v>13</v>
      </c>
      <c r="U96" s="100">
        <f t="shared" si="60"/>
        <v>14</v>
      </c>
      <c r="V96" s="100">
        <f t="shared" si="60"/>
        <v>15</v>
      </c>
      <c r="W96" s="100">
        <f t="shared" si="60"/>
        <v>16</v>
      </c>
      <c r="X96" s="100">
        <f t="shared" si="60"/>
        <v>17</v>
      </c>
      <c r="Y96" s="100">
        <f t="shared" si="60"/>
        <v>18</v>
      </c>
      <c r="Z96" s="100">
        <f t="shared" si="60"/>
        <v>19</v>
      </c>
      <c r="AA96" s="100">
        <f t="shared" si="60"/>
        <v>20</v>
      </c>
      <c r="AB96" s="100">
        <f t="shared" si="60"/>
        <v>21</v>
      </c>
      <c r="AC96" s="100">
        <f t="shared" si="60"/>
        <v>22</v>
      </c>
      <c r="AD96" s="100">
        <f t="shared" si="60"/>
        <v>23</v>
      </c>
      <c r="AE96" s="100">
        <f t="shared" si="60"/>
        <v>24</v>
      </c>
      <c r="AF96" s="100">
        <f t="shared" si="60"/>
        <v>25</v>
      </c>
      <c r="AG96" s="100">
        <f t="shared" si="60"/>
        <v>26</v>
      </c>
      <c r="AH96" s="100">
        <f t="shared" si="60"/>
        <v>27</v>
      </c>
      <c r="AI96" s="100">
        <f t="shared" si="60"/>
        <v>28</v>
      </c>
      <c r="AJ96" s="100">
        <f t="shared" si="60"/>
        <v>29</v>
      </c>
      <c r="AK96" s="100">
        <f t="shared" si="60"/>
        <v>30</v>
      </c>
      <c r="AL96" s="100">
        <f t="shared" si="60"/>
        <v>31</v>
      </c>
      <c r="AM96" s="100">
        <f t="shared" si="60"/>
        <v>32</v>
      </c>
      <c r="AN96" s="100">
        <f t="shared" si="60"/>
        <v>33</v>
      </c>
      <c r="AO96" s="100">
        <f t="shared" si="60"/>
        <v>34</v>
      </c>
      <c r="AP96" s="100">
        <f t="shared" si="60"/>
        <v>35</v>
      </c>
      <c r="AQ96" s="100">
        <f t="shared" si="60"/>
        <v>36</v>
      </c>
      <c r="AR96" s="100">
        <f t="shared" si="60"/>
        <v>37</v>
      </c>
      <c r="AS96" s="100">
        <f t="shared" si="60"/>
        <v>38</v>
      </c>
      <c r="AT96" s="100">
        <f t="shared" si="60"/>
        <v>39</v>
      </c>
      <c r="AU96" s="100">
        <f t="shared" si="60"/>
        <v>40</v>
      </c>
      <c r="AV96" s="100">
        <f t="shared" si="60"/>
        <v>41</v>
      </c>
      <c r="AW96" s="100">
        <f t="shared" si="60"/>
        <v>42</v>
      </c>
      <c r="AX96" s="100">
        <f t="shared" si="60"/>
        <v>43</v>
      </c>
      <c r="AY96" s="100">
        <f t="shared" si="60"/>
        <v>44</v>
      </c>
      <c r="AZ96" s="100">
        <f t="shared" si="60"/>
        <v>45</v>
      </c>
      <c r="BA96" s="100">
        <f t="shared" si="60"/>
        <v>46</v>
      </c>
      <c r="BB96" s="100">
        <f t="shared" si="60"/>
        <v>47</v>
      </c>
      <c r="BC96" s="100">
        <f t="shared" si="60"/>
        <v>48</v>
      </c>
      <c r="BD96" s="100">
        <f t="shared" si="60"/>
        <v>49</v>
      </c>
      <c r="BE96" s="100">
        <f t="shared" si="60"/>
        <v>50</v>
      </c>
      <c r="BF96" s="100">
        <f t="shared" si="60"/>
        <v>51</v>
      </c>
      <c r="BG96" s="100">
        <f t="shared" si="60"/>
        <v>52</v>
      </c>
      <c r="BH96" s="100">
        <f t="shared" si="60"/>
        <v>53</v>
      </c>
      <c r="BI96" s="100">
        <f t="shared" si="60"/>
        <v>54</v>
      </c>
      <c r="BJ96" s="100">
        <f t="shared" si="60"/>
        <v>55</v>
      </c>
      <c r="BK96" s="100">
        <f t="shared" si="60"/>
        <v>56</v>
      </c>
      <c r="BL96" s="100">
        <f t="shared" si="60"/>
        <v>57</v>
      </c>
      <c r="BM96" s="100">
        <f t="shared" si="60"/>
        <v>58</v>
      </c>
      <c r="BN96" s="100">
        <f t="shared" si="60"/>
        <v>59</v>
      </c>
      <c r="BO96" s="100">
        <f t="shared" si="60"/>
        <v>60</v>
      </c>
      <c r="BP96" s="100">
        <f t="shared" si="60"/>
        <v>61</v>
      </c>
      <c r="BQ96" s="100">
        <f t="shared" si="60"/>
        <v>62</v>
      </c>
      <c r="BR96" s="100">
        <f t="shared" si="60"/>
        <v>63</v>
      </c>
      <c r="BS96" s="100">
        <f t="shared" si="60"/>
        <v>64</v>
      </c>
      <c r="BT96" s="100">
        <f t="shared" si="60"/>
        <v>65</v>
      </c>
      <c r="BU96" s="100">
        <f t="shared" si="60"/>
        <v>66</v>
      </c>
      <c r="BV96" s="100">
        <f t="shared" si="60"/>
        <v>67</v>
      </c>
      <c r="BW96" s="100">
        <f t="shared" si="60"/>
        <v>68</v>
      </c>
      <c r="BX96" s="100">
        <f t="shared" si="60"/>
        <v>69</v>
      </c>
      <c r="BY96" s="100">
        <f t="shared" si="60"/>
        <v>70</v>
      </c>
      <c r="BZ96" s="100">
        <f t="shared" si="60"/>
        <v>71</v>
      </c>
      <c r="CA96" s="100">
        <f t="shared" si="60"/>
        <v>72</v>
      </c>
      <c r="CB96" s="100">
        <f t="shared" si="60"/>
        <v>73</v>
      </c>
      <c r="CC96" s="100">
        <f t="shared" si="60"/>
        <v>74</v>
      </c>
      <c r="CD96" s="100">
        <f t="shared" si="60"/>
        <v>75</v>
      </c>
      <c r="CE96" s="100">
        <f t="shared" si="60"/>
        <v>76</v>
      </c>
      <c r="CF96" s="100">
        <f t="shared" si="60"/>
        <v>77</v>
      </c>
      <c r="CG96" s="100">
        <f t="shared" si="60"/>
        <v>78</v>
      </c>
      <c r="CH96" s="100">
        <f t="shared" si="60"/>
        <v>79</v>
      </c>
      <c r="CI96" s="100">
        <f t="shared" si="60"/>
        <v>80</v>
      </c>
      <c r="CJ96" s="100">
        <f t="shared" si="60"/>
        <v>81</v>
      </c>
      <c r="CK96" s="100">
        <f t="shared" si="60"/>
        <v>82</v>
      </c>
      <c r="CL96" s="100">
        <f t="shared" si="60"/>
        <v>83</v>
      </c>
      <c r="CM96" s="100">
        <f t="shared" si="60"/>
        <v>84</v>
      </c>
      <c r="CN96" s="100">
        <f t="shared" si="60"/>
        <v>85</v>
      </c>
      <c r="CO96" s="100">
        <f t="shared" si="60"/>
        <v>86</v>
      </c>
      <c r="CP96" s="100">
        <f t="shared" si="60"/>
        <v>87</v>
      </c>
      <c r="CQ96" s="100">
        <f t="shared" si="60"/>
        <v>88</v>
      </c>
      <c r="CR96" s="100">
        <f t="shared" si="60"/>
        <v>89</v>
      </c>
      <c r="CS96" s="100">
        <f t="shared" si="60"/>
        <v>90</v>
      </c>
      <c r="CT96" s="100">
        <f t="shared" si="60"/>
        <v>91</v>
      </c>
      <c r="CU96" s="100">
        <f t="shared" si="60"/>
        <v>92</v>
      </c>
      <c r="CV96" s="100">
        <f t="shared" si="60"/>
        <v>93</v>
      </c>
      <c r="CW96" s="100">
        <f t="shared" si="60"/>
        <v>94</v>
      </c>
      <c r="CX96" s="100">
        <f t="shared" si="60"/>
        <v>95</v>
      </c>
      <c r="CY96" s="100">
        <f t="shared" si="60"/>
        <v>96</v>
      </c>
      <c r="CZ96" s="100">
        <f t="shared" si="60"/>
        <v>97</v>
      </c>
      <c r="DA96" s="100">
        <f t="shared" si="60"/>
        <v>98</v>
      </c>
      <c r="DB96" s="100">
        <f t="shared" si="60"/>
        <v>99</v>
      </c>
      <c r="DC96" s="100">
        <f t="shared" si="60"/>
        <v>100</v>
      </c>
      <c r="DD96" s="100">
        <f t="shared" si="60"/>
        <v>101</v>
      </c>
      <c r="DE96" s="100">
        <f t="shared" si="60"/>
        <v>102</v>
      </c>
      <c r="DF96" s="100">
        <f t="shared" si="60"/>
        <v>103</v>
      </c>
      <c r="DG96" s="100">
        <f t="shared" si="60"/>
        <v>104</v>
      </c>
      <c r="DH96" s="100">
        <f t="shared" si="60"/>
        <v>105</v>
      </c>
      <c r="DI96" s="100">
        <f t="shared" si="60"/>
        <v>106</v>
      </c>
      <c r="DJ96" s="100">
        <f t="shared" si="60"/>
        <v>107</v>
      </c>
      <c r="DK96" s="100">
        <f t="shared" si="60"/>
        <v>108</v>
      </c>
      <c r="DL96" s="100">
        <f t="shared" si="60"/>
        <v>109</v>
      </c>
      <c r="DM96" s="100">
        <f t="shared" si="60"/>
        <v>110</v>
      </c>
      <c r="DN96" s="100">
        <f t="shared" si="60"/>
        <v>111</v>
      </c>
      <c r="DO96" s="100">
        <f t="shared" si="60"/>
        <v>112</v>
      </c>
      <c r="DP96" s="100">
        <f t="shared" si="60"/>
        <v>113</v>
      </c>
      <c r="DQ96" s="100">
        <f t="shared" si="60"/>
        <v>114</v>
      </c>
      <c r="DR96" s="100">
        <f t="shared" si="60"/>
        <v>115</v>
      </c>
      <c r="DS96" s="100">
        <f t="shared" si="60"/>
        <v>116</v>
      </c>
      <c r="DT96" s="100">
        <f t="shared" si="60"/>
        <v>117</v>
      </c>
      <c r="DU96" s="100">
        <f t="shared" si="60"/>
        <v>118</v>
      </c>
      <c r="DV96" s="100">
        <f t="shared" si="60"/>
        <v>119</v>
      </c>
      <c r="DW96" s="100">
        <f t="shared" si="60"/>
        <v>120</v>
      </c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</row>
    <row r="97" spans="1:145" ht="15.75" customHeight="1">
      <c r="A97" s="65"/>
      <c r="B97" s="65"/>
      <c r="C97" s="65"/>
      <c r="D97" s="65"/>
      <c r="E97" s="65"/>
      <c r="F97" s="65"/>
      <c r="G97" s="532"/>
      <c r="H97" s="101" t="s">
        <v>41</v>
      </c>
      <c r="I97" s="102" t="s">
        <v>42</v>
      </c>
      <c r="J97" s="102" t="s">
        <v>43</v>
      </c>
      <c r="K97" s="102" t="s">
        <v>44</v>
      </c>
      <c r="L97" s="102" t="s">
        <v>45</v>
      </c>
      <c r="M97" s="102" t="s">
        <v>46</v>
      </c>
      <c r="N97" s="102" t="s">
        <v>47</v>
      </c>
      <c r="O97" s="102" t="s">
        <v>48</v>
      </c>
      <c r="P97" s="102" t="s">
        <v>49</v>
      </c>
      <c r="Q97" s="102" t="s">
        <v>50</v>
      </c>
      <c r="R97" s="102" t="s">
        <v>51</v>
      </c>
      <c r="S97" s="102" t="s">
        <v>52</v>
      </c>
      <c r="T97" s="102" t="s">
        <v>53</v>
      </c>
      <c r="U97" s="102" t="s">
        <v>54</v>
      </c>
      <c r="V97" s="102" t="s">
        <v>55</v>
      </c>
      <c r="W97" s="102" t="s">
        <v>56</v>
      </c>
      <c r="X97" s="102" t="s">
        <v>57</v>
      </c>
      <c r="Y97" s="102" t="s">
        <v>58</v>
      </c>
      <c r="Z97" s="102" t="s">
        <v>59</v>
      </c>
      <c r="AA97" s="102" t="s">
        <v>60</v>
      </c>
      <c r="AB97" s="102" t="s">
        <v>61</v>
      </c>
      <c r="AC97" s="102" t="s">
        <v>62</v>
      </c>
      <c r="AD97" s="102" t="s">
        <v>63</v>
      </c>
      <c r="AE97" s="102" t="s">
        <v>64</v>
      </c>
      <c r="AF97" s="102" t="s">
        <v>65</v>
      </c>
      <c r="AG97" s="102" t="s">
        <v>66</v>
      </c>
      <c r="AH97" s="102" t="s">
        <v>67</v>
      </c>
      <c r="AI97" s="102" t="s">
        <v>68</v>
      </c>
      <c r="AJ97" s="102" t="s">
        <v>69</v>
      </c>
      <c r="AK97" s="102" t="s">
        <v>70</v>
      </c>
      <c r="AL97" s="102" t="s">
        <v>71</v>
      </c>
      <c r="AM97" s="102" t="s">
        <v>72</v>
      </c>
      <c r="AN97" s="102" t="s">
        <v>73</v>
      </c>
      <c r="AO97" s="102" t="s">
        <v>74</v>
      </c>
      <c r="AP97" s="102" t="s">
        <v>75</v>
      </c>
      <c r="AQ97" s="102" t="s">
        <v>76</v>
      </c>
      <c r="AR97" s="102" t="s">
        <v>77</v>
      </c>
      <c r="AS97" s="102" t="s">
        <v>78</v>
      </c>
      <c r="AT97" s="102" t="s">
        <v>79</v>
      </c>
      <c r="AU97" s="102" t="s">
        <v>80</v>
      </c>
      <c r="AV97" s="102" t="s">
        <v>81</v>
      </c>
      <c r="AW97" s="102" t="s">
        <v>82</v>
      </c>
      <c r="AX97" s="102" t="s">
        <v>83</v>
      </c>
      <c r="AY97" s="102" t="s">
        <v>84</v>
      </c>
      <c r="AZ97" s="102" t="s">
        <v>85</v>
      </c>
      <c r="BA97" s="102" t="s">
        <v>86</v>
      </c>
      <c r="BB97" s="102" t="s">
        <v>87</v>
      </c>
      <c r="BC97" s="102" t="s">
        <v>88</v>
      </c>
      <c r="BD97" s="102" t="s">
        <v>89</v>
      </c>
      <c r="BE97" s="102" t="s">
        <v>90</v>
      </c>
      <c r="BF97" s="102" t="s">
        <v>91</v>
      </c>
      <c r="BG97" s="102" t="s">
        <v>92</v>
      </c>
      <c r="BH97" s="102" t="s">
        <v>93</v>
      </c>
      <c r="BI97" s="102" t="s">
        <v>94</v>
      </c>
      <c r="BJ97" s="102" t="s">
        <v>95</v>
      </c>
      <c r="BK97" s="102" t="s">
        <v>96</v>
      </c>
      <c r="BL97" s="102" t="s">
        <v>97</v>
      </c>
      <c r="BM97" s="102" t="s">
        <v>98</v>
      </c>
      <c r="BN97" s="102" t="s">
        <v>99</v>
      </c>
      <c r="BO97" s="102" t="s">
        <v>100</v>
      </c>
      <c r="BP97" s="102" t="s">
        <v>101</v>
      </c>
      <c r="BQ97" s="102" t="s">
        <v>102</v>
      </c>
      <c r="BR97" s="102" t="s">
        <v>103</v>
      </c>
      <c r="BS97" s="102" t="s">
        <v>104</v>
      </c>
      <c r="BT97" s="102" t="s">
        <v>105</v>
      </c>
      <c r="BU97" s="102" t="s">
        <v>106</v>
      </c>
      <c r="BV97" s="102" t="s">
        <v>107</v>
      </c>
      <c r="BW97" s="102" t="s">
        <v>108</v>
      </c>
      <c r="BX97" s="102" t="s">
        <v>109</v>
      </c>
      <c r="BY97" s="102" t="s">
        <v>110</v>
      </c>
      <c r="BZ97" s="102" t="s">
        <v>111</v>
      </c>
      <c r="CA97" s="102" t="s">
        <v>112</v>
      </c>
      <c r="CB97" s="102" t="s">
        <v>113</v>
      </c>
      <c r="CC97" s="102" t="s">
        <v>114</v>
      </c>
      <c r="CD97" s="102" t="s">
        <v>115</v>
      </c>
      <c r="CE97" s="102" t="s">
        <v>116</v>
      </c>
      <c r="CF97" s="102" t="s">
        <v>117</v>
      </c>
      <c r="CG97" s="102" t="s">
        <v>118</v>
      </c>
      <c r="CH97" s="102" t="s">
        <v>119</v>
      </c>
      <c r="CI97" s="102" t="s">
        <v>120</v>
      </c>
      <c r="CJ97" s="102" t="s">
        <v>121</v>
      </c>
      <c r="CK97" s="102" t="s">
        <v>122</v>
      </c>
      <c r="CL97" s="102" t="s">
        <v>123</v>
      </c>
      <c r="CM97" s="102" t="s">
        <v>124</v>
      </c>
      <c r="CN97" s="102" t="s">
        <v>125</v>
      </c>
      <c r="CO97" s="102" t="s">
        <v>126</v>
      </c>
      <c r="CP97" s="102" t="s">
        <v>127</v>
      </c>
      <c r="CQ97" s="102" t="s">
        <v>128</v>
      </c>
      <c r="CR97" s="102" t="s">
        <v>129</v>
      </c>
      <c r="CS97" s="102" t="s">
        <v>130</v>
      </c>
      <c r="CT97" s="102" t="s">
        <v>131</v>
      </c>
      <c r="CU97" s="102" t="s">
        <v>132</v>
      </c>
      <c r="CV97" s="102" t="s">
        <v>133</v>
      </c>
      <c r="CW97" s="102" t="s">
        <v>134</v>
      </c>
      <c r="CX97" s="102" t="s">
        <v>135</v>
      </c>
      <c r="CY97" s="102" t="s">
        <v>136</v>
      </c>
      <c r="CZ97" s="102" t="s">
        <v>137</v>
      </c>
      <c r="DA97" s="102" t="s">
        <v>138</v>
      </c>
      <c r="DB97" s="102" t="s">
        <v>139</v>
      </c>
      <c r="DC97" s="102" t="s">
        <v>140</v>
      </c>
      <c r="DD97" s="102" t="s">
        <v>141</v>
      </c>
      <c r="DE97" s="102" t="s">
        <v>142</v>
      </c>
      <c r="DF97" s="102" t="s">
        <v>143</v>
      </c>
      <c r="DG97" s="102" t="s">
        <v>144</v>
      </c>
      <c r="DH97" s="102" t="s">
        <v>145</v>
      </c>
      <c r="DI97" s="102" t="s">
        <v>146</v>
      </c>
      <c r="DJ97" s="102" t="s">
        <v>147</v>
      </c>
      <c r="DK97" s="102" t="s">
        <v>148</v>
      </c>
      <c r="DL97" s="102" t="s">
        <v>149</v>
      </c>
      <c r="DM97" s="102" t="s">
        <v>150</v>
      </c>
      <c r="DN97" s="102" t="s">
        <v>151</v>
      </c>
      <c r="DO97" s="102" t="s">
        <v>152</v>
      </c>
      <c r="DP97" s="102" t="s">
        <v>153</v>
      </c>
      <c r="DQ97" s="102" t="s">
        <v>154</v>
      </c>
      <c r="DR97" s="102" t="s">
        <v>155</v>
      </c>
      <c r="DS97" s="102" t="s">
        <v>156</v>
      </c>
      <c r="DT97" s="102" t="s">
        <v>157</v>
      </c>
      <c r="DU97" s="102" t="s">
        <v>158</v>
      </c>
      <c r="DV97" s="102" t="s">
        <v>159</v>
      </c>
      <c r="DW97" s="102" t="s">
        <v>160</v>
      </c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</row>
    <row r="98" spans="1:145" ht="15.75" customHeight="1">
      <c r="A98" s="553" t="s">
        <v>672</v>
      </c>
      <c r="B98" s="522"/>
      <c r="C98" s="522"/>
      <c r="D98" s="522"/>
      <c r="E98" s="522"/>
      <c r="F98" s="522"/>
      <c r="G98" s="68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</row>
    <row r="99" spans="1:145" ht="15.75" customHeight="1">
      <c r="A99" s="69">
        <v>1</v>
      </c>
      <c r="B99" s="70" t="s">
        <v>405</v>
      </c>
      <c r="C99" s="413">
        <v>12</v>
      </c>
      <c r="D99" s="72" t="s">
        <v>398</v>
      </c>
      <c r="E99" s="414">
        <v>2000000</v>
      </c>
      <c r="F99" s="70">
        <f t="shared" ref="F99:F101" si="61">C99*E99</f>
        <v>24000000</v>
      </c>
      <c r="G99" s="235">
        <f t="shared" ref="G99:G106" si="62">SUM(H99:DW99)</f>
        <v>24000000</v>
      </c>
      <c r="H99" s="392">
        <f>F99/12</f>
        <v>2000000</v>
      </c>
      <c r="I99" s="392">
        <f t="shared" ref="I99:S99" si="63">H99</f>
        <v>2000000</v>
      </c>
      <c r="J99" s="392">
        <f t="shared" si="63"/>
        <v>2000000</v>
      </c>
      <c r="K99" s="392">
        <f t="shared" si="63"/>
        <v>2000000</v>
      </c>
      <c r="L99" s="392">
        <f t="shared" si="63"/>
        <v>2000000</v>
      </c>
      <c r="M99" s="392">
        <f t="shared" si="63"/>
        <v>2000000</v>
      </c>
      <c r="N99" s="392">
        <f t="shared" si="63"/>
        <v>2000000</v>
      </c>
      <c r="O99" s="392">
        <f t="shared" si="63"/>
        <v>2000000</v>
      </c>
      <c r="P99" s="392">
        <f t="shared" si="63"/>
        <v>2000000</v>
      </c>
      <c r="Q99" s="392">
        <f t="shared" si="63"/>
        <v>2000000</v>
      </c>
      <c r="R99" s="392">
        <f t="shared" si="63"/>
        <v>2000000</v>
      </c>
      <c r="S99" s="392">
        <f t="shared" si="63"/>
        <v>2000000</v>
      </c>
      <c r="T99" s="392"/>
      <c r="U99" s="392"/>
      <c r="V99" s="392"/>
      <c r="W99" s="392"/>
      <c r="X99" s="392"/>
      <c r="Y99" s="392"/>
      <c r="Z99" s="392"/>
      <c r="AA99" s="392"/>
      <c r="AB99" s="392"/>
      <c r="AC99" s="392"/>
      <c r="AD99" s="392"/>
      <c r="AE99" s="392"/>
      <c r="AF99" s="394"/>
      <c r="AG99" s="394"/>
      <c r="AH99" s="394"/>
      <c r="AI99" s="394"/>
      <c r="AJ99" s="394"/>
      <c r="AK99" s="394"/>
      <c r="AL99" s="394"/>
      <c r="AM99" s="394"/>
      <c r="AN99" s="394"/>
      <c r="AO99" s="394"/>
      <c r="AP99" s="394"/>
      <c r="AQ99" s="394"/>
      <c r="AR99" s="394"/>
      <c r="AS99" s="394"/>
      <c r="AT99" s="394"/>
      <c r="AU99" s="394"/>
      <c r="AV99" s="394"/>
      <c r="AW99" s="394"/>
      <c r="AX99" s="394"/>
      <c r="AY99" s="394"/>
      <c r="AZ99" s="394"/>
      <c r="BA99" s="394"/>
      <c r="BB99" s="394"/>
      <c r="BC99" s="394"/>
      <c r="BD99" s="394"/>
      <c r="BE99" s="394"/>
      <c r="BF99" s="394"/>
      <c r="BG99" s="394"/>
      <c r="BH99" s="394"/>
      <c r="BI99" s="394"/>
      <c r="BJ99" s="394"/>
      <c r="BK99" s="394"/>
      <c r="BL99" s="394"/>
      <c r="BM99" s="394"/>
      <c r="BN99" s="394"/>
      <c r="BO99" s="394"/>
      <c r="BP99" s="394"/>
      <c r="BQ99" s="394"/>
      <c r="BR99" s="394"/>
      <c r="BS99" s="394"/>
      <c r="BT99" s="394"/>
      <c r="BU99" s="394"/>
      <c r="BV99" s="394"/>
      <c r="BW99" s="394"/>
      <c r="BX99" s="394"/>
      <c r="BY99" s="394"/>
      <c r="BZ99" s="394"/>
      <c r="CA99" s="394"/>
      <c r="CB99" s="394"/>
      <c r="CC99" s="394"/>
      <c r="CD99" s="394"/>
      <c r="CE99" s="394"/>
      <c r="CF99" s="394"/>
      <c r="CG99" s="394"/>
      <c r="CH99" s="394"/>
      <c r="CI99" s="394"/>
      <c r="CJ99" s="394"/>
      <c r="CK99" s="394"/>
      <c r="CL99" s="394"/>
      <c r="CM99" s="394"/>
      <c r="CN99" s="394"/>
      <c r="CO99" s="394"/>
      <c r="CP99" s="394"/>
      <c r="CQ99" s="394"/>
      <c r="CR99" s="394"/>
      <c r="CS99" s="394"/>
      <c r="CT99" s="394"/>
      <c r="CU99" s="394"/>
      <c r="CV99" s="394"/>
      <c r="CW99" s="394"/>
      <c r="CX99" s="394"/>
      <c r="CY99" s="394"/>
      <c r="CZ99" s="394"/>
      <c r="DA99" s="394"/>
      <c r="DB99" s="394"/>
      <c r="DC99" s="394"/>
      <c r="DD99" s="394"/>
      <c r="DE99" s="394"/>
      <c r="DF99" s="394"/>
      <c r="DG99" s="394"/>
      <c r="DH99" s="394"/>
      <c r="DI99" s="394"/>
      <c r="DJ99" s="394"/>
      <c r="DK99" s="394"/>
      <c r="DL99" s="394"/>
      <c r="DM99" s="394"/>
      <c r="DN99" s="394"/>
      <c r="DO99" s="394"/>
      <c r="DP99" s="394"/>
      <c r="DQ99" s="394"/>
      <c r="DR99" s="394"/>
      <c r="DS99" s="394"/>
      <c r="DT99" s="394"/>
      <c r="DU99" s="394"/>
      <c r="DV99" s="394"/>
      <c r="DW99" s="394"/>
    </row>
    <row r="100" spans="1:145" ht="15.75" customHeight="1">
      <c r="A100" s="69">
        <v>2</v>
      </c>
      <c r="B100" s="70" t="s">
        <v>406</v>
      </c>
      <c r="C100" s="413">
        <v>0</v>
      </c>
      <c r="D100" s="70" t="s">
        <v>329</v>
      </c>
      <c r="E100" s="414">
        <v>15000000</v>
      </c>
      <c r="F100" s="70">
        <f t="shared" si="61"/>
        <v>0</v>
      </c>
      <c r="G100" s="235">
        <f t="shared" si="62"/>
        <v>0</v>
      </c>
      <c r="H100" s="392"/>
      <c r="I100" s="392"/>
      <c r="J100" s="392"/>
      <c r="K100" s="392"/>
      <c r="L100" s="392"/>
      <c r="M100" s="392"/>
      <c r="N100" s="392"/>
      <c r="O100" s="392"/>
      <c r="P100" s="392">
        <f>F100</f>
        <v>0</v>
      </c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92"/>
      <c r="AB100" s="392"/>
      <c r="AC100" s="392"/>
      <c r="AD100" s="392"/>
      <c r="AE100" s="392"/>
      <c r="AF100" s="394"/>
      <c r="AG100" s="394"/>
      <c r="AH100" s="394"/>
      <c r="AI100" s="394"/>
      <c r="AJ100" s="394"/>
      <c r="AK100" s="394"/>
      <c r="AL100" s="394"/>
      <c r="AM100" s="394"/>
      <c r="AN100" s="394"/>
      <c r="AO100" s="394"/>
      <c r="AP100" s="394"/>
      <c r="AQ100" s="394"/>
      <c r="AR100" s="394"/>
      <c r="AS100" s="394"/>
      <c r="AT100" s="394"/>
      <c r="AU100" s="394"/>
      <c r="AV100" s="394"/>
      <c r="AW100" s="394"/>
      <c r="AX100" s="394"/>
      <c r="AY100" s="394"/>
      <c r="AZ100" s="394"/>
      <c r="BA100" s="394"/>
      <c r="BB100" s="394"/>
      <c r="BC100" s="394"/>
      <c r="BD100" s="394"/>
      <c r="BE100" s="394"/>
      <c r="BF100" s="394"/>
      <c r="BG100" s="394"/>
      <c r="BH100" s="394"/>
      <c r="BI100" s="394"/>
      <c r="BJ100" s="394"/>
      <c r="BK100" s="394"/>
      <c r="BL100" s="394"/>
      <c r="BM100" s="394"/>
      <c r="BN100" s="394"/>
      <c r="BO100" s="394"/>
      <c r="BP100" s="394"/>
      <c r="BQ100" s="394"/>
      <c r="BR100" s="394"/>
      <c r="BS100" s="394"/>
      <c r="BT100" s="394"/>
      <c r="BU100" s="394"/>
      <c r="BV100" s="394"/>
      <c r="BW100" s="394"/>
      <c r="BX100" s="394"/>
      <c r="BY100" s="394"/>
      <c r="BZ100" s="394"/>
      <c r="CA100" s="394"/>
      <c r="CB100" s="394"/>
      <c r="CC100" s="394"/>
      <c r="CD100" s="394"/>
      <c r="CE100" s="394"/>
      <c r="CF100" s="394"/>
      <c r="CG100" s="394"/>
      <c r="CH100" s="394"/>
      <c r="CI100" s="394"/>
      <c r="CJ100" s="394"/>
      <c r="CK100" s="394"/>
      <c r="CL100" s="394"/>
      <c r="CM100" s="394"/>
      <c r="CN100" s="394"/>
      <c r="CO100" s="394"/>
      <c r="CP100" s="394"/>
      <c r="CQ100" s="394"/>
      <c r="CR100" s="394"/>
      <c r="CS100" s="394"/>
      <c r="CT100" s="394"/>
      <c r="CU100" s="394"/>
      <c r="CV100" s="394"/>
      <c r="CW100" s="394"/>
      <c r="CX100" s="394"/>
      <c r="CY100" s="394"/>
      <c r="CZ100" s="394"/>
      <c r="DA100" s="394"/>
      <c r="DB100" s="394"/>
      <c r="DC100" s="394"/>
      <c r="DD100" s="394"/>
      <c r="DE100" s="394"/>
      <c r="DF100" s="394"/>
      <c r="DG100" s="394"/>
      <c r="DH100" s="394"/>
      <c r="DI100" s="394"/>
      <c r="DJ100" s="394"/>
      <c r="DK100" s="394"/>
      <c r="DL100" s="394"/>
      <c r="DM100" s="394"/>
      <c r="DN100" s="394"/>
      <c r="DO100" s="394"/>
      <c r="DP100" s="394"/>
      <c r="DQ100" s="394"/>
      <c r="DR100" s="394"/>
      <c r="DS100" s="394"/>
      <c r="DT100" s="394"/>
      <c r="DU100" s="394"/>
      <c r="DV100" s="394"/>
      <c r="DW100" s="394"/>
    </row>
    <row r="101" spans="1:145" ht="15.75" customHeight="1">
      <c r="A101" s="69">
        <v>3</v>
      </c>
      <c r="B101" s="70" t="s">
        <v>407</v>
      </c>
      <c r="C101" s="413">
        <v>0</v>
      </c>
      <c r="D101" s="70" t="s">
        <v>329</v>
      </c>
      <c r="E101" s="414">
        <v>2000000</v>
      </c>
      <c r="F101" s="70">
        <f t="shared" si="61"/>
        <v>0</v>
      </c>
      <c r="G101" s="235">
        <f t="shared" si="62"/>
        <v>0</v>
      </c>
      <c r="H101" s="392"/>
      <c r="I101" s="392"/>
      <c r="J101" s="392">
        <f>F101</f>
        <v>0</v>
      </c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  <c r="AA101" s="392"/>
      <c r="AB101" s="392"/>
      <c r="AC101" s="392"/>
      <c r="AD101" s="392"/>
      <c r="AE101" s="392"/>
      <c r="AF101" s="394"/>
      <c r="AG101" s="394"/>
      <c r="AH101" s="394"/>
      <c r="AI101" s="394"/>
      <c r="AJ101" s="394"/>
      <c r="AK101" s="394"/>
      <c r="AL101" s="394"/>
      <c r="AM101" s="394"/>
      <c r="AN101" s="394"/>
      <c r="AO101" s="394"/>
      <c r="AP101" s="394"/>
      <c r="AQ101" s="394"/>
      <c r="AR101" s="394"/>
      <c r="AS101" s="394"/>
      <c r="AT101" s="394"/>
      <c r="AU101" s="394"/>
      <c r="AV101" s="394"/>
      <c r="AW101" s="394"/>
      <c r="AX101" s="394"/>
      <c r="AY101" s="394"/>
      <c r="AZ101" s="394"/>
      <c r="BA101" s="394"/>
      <c r="BB101" s="394"/>
      <c r="BC101" s="394"/>
      <c r="BD101" s="394"/>
      <c r="BE101" s="394"/>
      <c r="BF101" s="394"/>
      <c r="BG101" s="394"/>
      <c r="BH101" s="394"/>
      <c r="BI101" s="394"/>
      <c r="BJ101" s="394"/>
      <c r="BK101" s="394"/>
      <c r="BL101" s="394"/>
      <c r="BM101" s="394"/>
      <c r="BN101" s="394"/>
      <c r="BO101" s="394"/>
      <c r="BP101" s="394"/>
      <c r="BQ101" s="394"/>
      <c r="BR101" s="394"/>
      <c r="BS101" s="394"/>
      <c r="BT101" s="394"/>
      <c r="BU101" s="394"/>
      <c r="BV101" s="394"/>
      <c r="BW101" s="394"/>
      <c r="BX101" s="394"/>
      <c r="BY101" s="394"/>
      <c r="BZ101" s="394"/>
      <c r="CA101" s="394"/>
      <c r="CB101" s="394"/>
      <c r="CC101" s="394"/>
      <c r="CD101" s="394"/>
      <c r="CE101" s="394"/>
      <c r="CF101" s="394"/>
      <c r="CG101" s="394"/>
      <c r="CH101" s="394"/>
      <c r="CI101" s="394"/>
      <c r="CJ101" s="394"/>
      <c r="CK101" s="394"/>
      <c r="CL101" s="394"/>
      <c r="CM101" s="394"/>
      <c r="CN101" s="394"/>
      <c r="CO101" s="394"/>
      <c r="CP101" s="394"/>
      <c r="CQ101" s="394"/>
      <c r="CR101" s="394"/>
      <c r="CS101" s="394"/>
      <c r="CT101" s="394"/>
      <c r="CU101" s="394"/>
      <c r="CV101" s="394"/>
      <c r="CW101" s="394"/>
      <c r="CX101" s="394"/>
      <c r="CY101" s="394"/>
      <c r="CZ101" s="394"/>
      <c r="DA101" s="394"/>
      <c r="DB101" s="394"/>
      <c r="DC101" s="394"/>
      <c r="DD101" s="394"/>
      <c r="DE101" s="394"/>
      <c r="DF101" s="394"/>
      <c r="DG101" s="394"/>
      <c r="DH101" s="394"/>
      <c r="DI101" s="394"/>
      <c r="DJ101" s="394"/>
      <c r="DK101" s="394"/>
      <c r="DL101" s="394"/>
      <c r="DM101" s="394"/>
      <c r="DN101" s="394"/>
      <c r="DO101" s="394"/>
      <c r="DP101" s="394"/>
      <c r="DQ101" s="394"/>
      <c r="DR101" s="394"/>
      <c r="DS101" s="394"/>
      <c r="DT101" s="394"/>
      <c r="DU101" s="394"/>
      <c r="DV101" s="394"/>
      <c r="DW101" s="394"/>
    </row>
    <row r="102" spans="1:145" ht="15.75" customHeight="1">
      <c r="A102" s="69">
        <v>4</v>
      </c>
      <c r="B102" s="70" t="s">
        <v>408</v>
      </c>
      <c r="C102" s="413"/>
      <c r="D102" s="70"/>
      <c r="E102" s="414"/>
      <c r="F102" s="70"/>
      <c r="G102" s="235">
        <f t="shared" si="62"/>
        <v>0</v>
      </c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  <c r="Z102" s="392"/>
      <c r="AA102" s="392"/>
      <c r="AB102" s="392"/>
      <c r="AC102" s="392"/>
      <c r="AD102" s="392"/>
      <c r="AE102" s="392"/>
      <c r="AF102" s="394"/>
      <c r="AG102" s="394"/>
      <c r="AH102" s="394"/>
      <c r="AI102" s="394"/>
      <c r="AJ102" s="394"/>
      <c r="AK102" s="394"/>
      <c r="AL102" s="394"/>
      <c r="AM102" s="394"/>
      <c r="AN102" s="394"/>
      <c r="AO102" s="394"/>
      <c r="AP102" s="394"/>
      <c r="AQ102" s="394"/>
      <c r="AR102" s="394"/>
      <c r="AS102" s="394"/>
      <c r="AT102" s="394"/>
      <c r="AU102" s="394"/>
      <c r="AV102" s="394"/>
      <c r="AW102" s="394"/>
      <c r="AX102" s="394"/>
      <c r="AY102" s="394"/>
      <c r="AZ102" s="394"/>
      <c r="BA102" s="394"/>
      <c r="BB102" s="394"/>
      <c r="BC102" s="394"/>
      <c r="BD102" s="394"/>
      <c r="BE102" s="394"/>
      <c r="BF102" s="394"/>
      <c r="BG102" s="394"/>
      <c r="BH102" s="394"/>
      <c r="BI102" s="394"/>
      <c r="BJ102" s="394"/>
      <c r="BK102" s="394"/>
      <c r="BL102" s="394"/>
      <c r="BM102" s="394"/>
      <c r="BN102" s="394"/>
      <c r="BO102" s="394"/>
      <c r="BP102" s="394"/>
      <c r="BQ102" s="394"/>
      <c r="BR102" s="394"/>
      <c r="BS102" s="394"/>
      <c r="BT102" s="394"/>
      <c r="BU102" s="394"/>
      <c r="BV102" s="394"/>
      <c r="BW102" s="394"/>
      <c r="BX102" s="394"/>
      <c r="BY102" s="394"/>
      <c r="BZ102" s="394"/>
      <c r="CA102" s="394"/>
      <c r="CB102" s="394"/>
      <c r="CC102" s="394"/>
      <c r="CD102" s="394"/>
      <c r="CE102" s="394"/>
      <c r="CF102" s="394"/>
      <c r="CG102" s="394"/>
      <c r="CH102" s="394"/>
      <c r="CI102" s="394"/>
      <c r="CJ102" s="394"/>
      <c r="CK102" s="394"/>
      <c r="CL102" s="394"/>
      <c r="CM102" s="394"/>
      <c r="CN102" s="394"/>
      <c r="CO102" s="394"/>
      <c r="CP102" s="394"/>
      <c r="CQ102" s="394"/>
      <c r="CR102" s="394"/>
      <c r="CS102" s="394"/>
      <c r="CT102" s="394"/>
      <c r="CU102" s="394"/>
      <c r="CV102" s="394"/>
      <c r="CW102" s="394"/>
      <c r="CX102" s="394"/>
      <c r="CY102" s="394"/>
      <c r="CZ102" s="394"/>
      <c r="DA102" s="394"/>
      <c r="DB102" s="394"/>
      <c r="DC102" s="394"/>
      <c r="DD102" s="394"/>
      <c r="DE102" s="394"/>
      <c r="DF102" s="394"/>
      <c r="DG102" s="394"/>
      <c r="DH102" s="394"/>
      <c r="DI102" s="394"/>
      <c r="DJ102" s="394"/>
      <c r="DK102" s="394"/>
      <c r="DL102" s="394"/>
      <c r="DM102" s="394"/>
      <c r="DN102" s="394"/>
      <c r="DO102" s="394"/>
      <c r="DP102" s="394"/>
      <c r="DQ102" s="394"/>
      <c r="DR102" s="394"/>
      <c r="DS102" s="394"/>
      <c r="DT102" s="394"/>
      <c r="DU102" s="394"/>
      <c r="DV102" s="394"/>
      <c r="DW102" s="394"/>
    </row>
    <row r="103" spans="1:145" ht="15.75" customHeight="1">
      <c r="A103" s="69"/>
      <c r="B103" s="70" t="s">
        <v>409</v>
      </c>
      <c r="C103" s="413">
        <v>4</v>
      </c>
      <c r="D103" s="70" t="s">
        <v>329</v>
      </c>
      <c r="E103" s="414">
        <v>700000</v>
      </c>
      <c r="F103" s="70">
        <f t="shared" ref="F103:F105" si="64">C103*E103</f>
        <v>2800000</v>
      </c>
      <c r="G103" s="235">
        <f t="shared" si="62"/>
        <v>2800000</v>
      </c>
      <c r="H103" s="392"/>
      <c r="I103" s="392">
        <v>2800000</v>
      </c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  <c r="AA103" s="392"/>
      <c r="AB103" s="392"/>
      <c r="AC103" s="392"/>
      <c r="AD103" s="392"/>
      <c r="AE103" s="392"/>
      <c r="AF103" s="394"/>
      <c r="AG103" s="394"/>
      <c r="AH103" s="394"/>
      <c r="AI103" s="394"/>
      <c r="AJ103" s="394"/>
      <c r="AK103" s="394"/>
      <c r="AL103" s="394"/>
      <c r="AM103" s="394"/>
      <c r="AN103" s="394"/>
      <c r="AO103" s="394"/>
      <c r="AP103" s="394"/>
      <c r="AQ103" s="394"/>
      <c r="AR103" s="394"/>
      <c r="AS103" s="394"/>
      <c r="AT103" s="394"/>
      <c r="AU103" s="394"/>
      <c r="AV103" s="394"/>
      <c r="AW103" s="394"/>
      <c r="AX103" s="394"/>
      <c r="AY103" s="394"/>
      <c r="AZ103" s="394"/>
      <c r="BA103" s="394"/>
      <c r="BB103" s="394"/>
      <c r="BC103" s="394"/>
      <c r="BD103" s="394"/>
      <c r="BE103" s="394"/>
      <c r="BF103" s="394"/>
      <c r="BG103" s="394"/>
      <c r="BH103" s="394"/>
      <c r="BI103" s="394"/>
      <c r="BJ103" s="394"/>
      <c r="BK103" s="394"/>
      <c r="BL103" s="394"/>
      <c r="BM103" s="394"/>
      <c r="BN103" s="394"/>
      <c r="BO103" s="394"/>
      <c r="BP103" s="394"/>
      <c r="BQ103" s="394"/>
      <c r="BR103" s="394"/>
      <c r="BS103" s="394"/>
      <c r="BT103" s="394"/>
      <c r="BU103" s="394"/>
      <c r="BV103" s="394"/>
      <c r="BW103" s="394"/>
      <c r="BX103" s="394"/>
      <c r="BY103" s="394"/>
      <c r="BZ103" s="394"/>
      <c r="CA103" s="394"/>
      <c r="CB103" s="394"/>
      <c r="CC103" s="394"/>
      <c r="CD103" s="394"/>
      <c r="CE103" s="394"/>
      <c r="CF103" s="394"/>
      <c r="CG103" s="394"/>
      <c r="CH103" s="394"/>
      <c r="CI103" s="394"/>
      <c r="CJ103" s="394"/>
      <c r="CK103" s="394"/>
      <c r="CL103" s="394"/>
      <c r="CM103" s="394"/>
      <c r="CN103" s="394"/>
      <c r="CO103" s="394"/>
      <c r="CP103" s="394"/>
      <c r="CQ103" s="394"/>
      <c r="CR103" s="394"/>
      <c r="CS103" s="394"/>
      <c r="CT103" s="394"/>
      <c r="CU103" s="394"/>
      <c r="CV103" s="394"/>
      <c r="CW103" s="394"/>
      <c r="CX103" s="394"/>
      <c r="CY103" s="394"/>
      <c r="CZ103" s="394"/>
      <c r="DA103" s="394"/>
      <c r="DB103" s="394"/>
      <c r="DC103" s="394"/>
      <c r="DD103" s="394"/>
      <c r="DE103" s="394"/>
      <c r="DF103" s="394"/>
      <c r="DG103" s="394"/>
      <c r="DH103" s="394"/>
      <c r="DI103" s="394"/>
      <c r="DJ103" s="394"/>
      <c r="DK103" s="394"/>
      <c r="DL103" s="394"/>
      <c r="DM103" s="394"/>
      <c r="DN103" s="394"/>
      <c r="DO103" s="394"/>
      <c r="DP103" s="394"/>
      <c r="DQ103" s="394"/>
      <c r="DR103" s="394"/>
      <c r="DS103" s="394"/>
      <c r="DT103" s="394"/>
      <c r="DU103" s="394"/>
      <c r="DV103" s="394"/>
      <c r="DW103" s="394"/>
    </row>
    <row r="104" spans="1:145" ht="15.75" customHeight="1">
      <c r="A104" s="69"/>
      <c r="B104" s="70" t="s">
        <v>410</v>
      </c>
      <c r="C104" s="413">
        <v>2</v>
      </c>
      <c r="D104" s="70" t="s">
        <v>329</v>
      </c>
      <c r="E104" s="414">
        <v>4000000</v>
      </c>
      <c r="F104" s="70">
        <f t="shared" si="64"/>
        <v>8000000</v>
      </c>
      <c r="G104" s="235">
        <f t="shared" si="62"/>
        <v>8000000</v>
      </c>
      <c r="H104" s="392"/>
      <c r="I104" s="392">
        <v>4000000</v>
      </c>
      <c r="J104" s="392">
        <v>4000000</v>
      </c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  <c r="X104" s="392"/>
      <c r="Y104" s="392"/>
      <c r="Z104" s="392"/>
      <c r="AA104" s="392"/>
      <c r="AB104" s="392"/>
      <c r="AC104" s="392"/>
      <c r="AD104" s="392"/>
      <c r="AE104" s="392"/>
      <c r="AF104" s="394"/>
      <c r="AG104" s="394"/>
      <c r="AH104" s="394"/>
      <c r="AI104" s="394"/>
      <c r="AJ104" s="394"/>
      <c r="AK104" s="394"/>
      <c r="AL104" s="394"/>
      <c r="AM104" s="394"/>
      <c r="AN104" s="394"/>
      <c r="AO104" s="394"/>
      <c r="AP104" s="394"/>
      <c r="AQ104" s="394"/>
      <c r="AR104" s="394"/>
      <c r="AS104" s="394"/>
      <c r="AT104" s="394"/>
      <c r="AU104" s="394"/>
      <c r="AV104" s="394"/>
      <c r="AW104" s="394"/>
      <c r="AX104" s="394"/>
      <c r="AY104" s="394"/>
      <c r="AZ104" s="394"/>
      <c r="BA104" s="394"/>
      <c r="BB104" s="394"/>
      <c r="BC104" s="394"/>
      <c r="BD104" s="394"/>
      <c r="BE104" s="394"/>
      <c r="BF104" s="394"/>
      <c r="BG104" s="394"/>
      <c r="BH104" s="394"/>
      <c r="BI104" s="394"/>
      <c r="BJ104" s="394"/>
      <c r="BK104" s="394"/>
      <c r="BL104" s="394"/>
      <c r="BM104" s="394"/>
      <c r="BN104" s="394"/>
      <c r="BO104" s="394"/>
      <c r="BP104" s="394"/>
      <c r="BQ104" s="394"/>
      <c r="BR104" s="394"/>
      <c r="BS104" s="394"/>
      <c r="BT104" s="394"/>
      <c r="BU104" s="394"/>
      <c r="BV104" s="394"/>
      <c r="BW104" s="394"/>
      <c r="BX104" s="394"/>
      <c r="BY104" s="394"/>
      <c r="BZ104" s="394"/>
      <c r="CA104" s="394"/>
      <c r="CB104" s="394"/>
      <c r="CC104" s="394"/>
      <c r="CD104" s="394"/>
      <c r="CE104" s="394"/>
      <c r="CF104" s="394"/>
      <c r="CG104" s="394"/>
      <c r="CH104" s="394"/>
      <c r="CI104" s="394"/>
      <c r="CJ104" s="394"/>
      <c r="CK104" s="394"/>
      <c r="CL104" s="394"/>
      <c r="CM104" s="394"/>
      <c r="CN104" s="394"/>
      <c r="CO104" s="394"/>
      <c r="CP104" s="394"/>
      <c r="CQ104" s="394"/>
      <c r="CR104" s="394"/>
      <c r="CS104" s="394"/>
      <c r="CT104" s="394"/>
      <c r="CU104" s="394"/>
      <c r="CV104" s="394"/>
      <c r="CW104" s="394"/>
      <c r="CX104" s="394"/>
      <c r="CY104" s="394"/>
      <c r="CZ104" s="394"/>
      <c r="DA104" s="394"/>
      <c r="DB104" s="394"/>
      <c r="DC104" s="394"/>
      <c r="DD104" s="394"/>
      <c r="DE104" s="394"/>
      <c r="DF104" s="394"/>
      <c r="DG104" s="394"/>
      <c r="DH104" s="394"/>
      <c r="DI104" s="394"/>
      <c r="DJ104" s="394"/>
      <c r="DK104" s="394"/>
      <c r="DL104" s="394"/>
      <c r="DM104" s="394"/>
      <c r="DN104" s="394"/>
      <c r="DO104" s="394"/>
      <c r="DP104" s="394"/>
      <c r="DQ104" s="394"/>
      <c r="DR104" s="394"/>
      <c r="DS104" s="394"/>
      <c r="DT104" s="394"/>
      <c r="DU104" s="394"/>
      <c r="DV104" s="394"/>
      <c r="DW104" s="394"/>
    </row>
    <row r="105" spans="1:145" ht="15.75" customHeight="1">
      <c r="A105" s="69"/>
      <c r="B105" s="70" t="s">
        <v>411</v>
      </c>
      <c r="C105" s="413">
        <v>1</v>
      </c>
      <c r="D105" s="70" t="s">
        <v>329</v>
      </c>
      <c r="E105" s="414">
        <v>4000000</v>
      </c>
      <c r="F105" s="70">
        <f t="shared" si="64"/>
        <v>4000000</v>
      </c>
      <c r="G105" s="235">
        <f t="shared" si="62"/>
        <v>4000000</v>
      </c>
      <c r="H105" s="392"/>
      <c r="I105" s="392"/>
      <c r="J105" s="392"/>
      <c r="K105" s="392">
        <v>4000000</v>
      </c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  <c r="Z105" s="392"/>
      <c r="AA105" s="392"/>
      <c r="AB105" s="392"/>
      <c r="AC105" s="392"/>
      <c r="AD105" s="392"/>
      <c r="AE105" s="392"/>
      <c r="AF105" s="394"/>
      <c r="AG105" s="394"/>
      <c r="AH105" s="394"/>
      <c r="AI105" s="394"/>
      <c r="AJ105" s="394"/>
      <c r="AK105" s="394"/>
      <c r="AL105" s="394"/>
      <c r="AM105" s="394"/>
      <c r="AN105" s="394"/>
      <c r="AO105" s="394"/>
      <c r="AP105" s="394"/>
      <c r="AQ105" s="394"/>
      <c r="AR105" s="394"/>
      <c r="AS105" s="394"/>
      <c r="AT105" s="394"/>
      <c r="AU105" s="394"/>
      <c r="AV105" s="394"/>
      <c r="AW105" s="394"/>
      <c r="AX105" s="394"/>
      <c r="AY105" s="394"/>
      <c r="AZ105" s="394"/>
      <c r="BA105" s="394"/>
      <c r="BB105" s="394"/>
      <c r="BC105" s="394"/>
      <c r="BD105" s="394"/>
      <c r="BE105" s="394"/>
      <c r="BF105" s="394"/>
      <c r="BG105" s="394"/>
      <c r="BH105" s="394"/>
      <c r="BI105" s="394"/>
      <c r="BJ105" s="394"/>
      <c r="BK105" s="394"/>
      <c r="BL105" s="394"/>
      <c r="BM105" s="394"/>
      <c r="BN105" s="394"/>
      <c r="BO105" s="394"/>
      <c r="BP105" s="394"/>
      <c r="BQ105" s="394"/>
      <c r="BR105" s="394"/>
      <c r="BS105" s="394"/>
      <c r="BT105" s="394"/>
      <c r="BU105" s="394"/>
      <c r="BV105" s="394"/>
      <c r="BW105" s="394"/>
      <c r="BX105" s="394"/>
      <c r="BY105" s="394"/>
      <c r="BZ105" s="394"/>
      <c r="CA105" s="394"/>
      <c r="CB105" s="394"/>
      <c r="CC105" s="394"/>
      <c r="CD105" s="394"/>
      <c r="CE105" s="394"/>
      <c r="CF105" s="394"/>
      <c r="CG105" s="394"/>
      <c r="CH105" s="394"/>
      <c r="CI105" s="394"/>
      <c r="CJ105" s="394"/>
      <c r="CK105" s="394"/>
      <c r="CL105" s="394"/>
      <c r="CM105" s="394"/>
      <c r="CN105" s="394"/>
      <c r="CO105" s="394"/>
      <c r="CP105" s="394"/>
      <c r="CQ105" s="394"/>
      <c r="CR105" s="394"/>
      <c r="CS105" s="394"/>
      <c r="CT105" s="394"/>
      <c r="CU105" s="394"/>
      <c r="CV105" s="394"/>
      <c r="CW105" s="394"/>
      <c r="CX105" s="394"/>
      <c r="CY105" s="394"/>
      <c r="CZ105" s="394"/>
      <c r="DA105" s="394"/>
      <c r="DB105" s="394"/>
      <c r="DC105" s="394"/>
      <c r="DD105" s="394"/>
      <c r="DE105" s="394"/>
      <c r="DF105" s="394"/>
      <c r="DG105" s="394"/>
      <c r="DH105" s="394"/>
      <c r="DI105" s="394"/>
      <c r="DJ105" s="394"/>
      <c r="DK105" s="394"/>
      <c r="DL105" s="394"/>
      <c r="DM105" s="394"/>
      <c r="DN105" s="394"/>
      <c r="DO105" s="394"/>
      <c r="DP105" s="394"/>
      <c r="DQ105" s="394"/>
      <c r="DR105" s="394"/>
      <c r="DS105" s="394"/>
      <c r="DT105" s="394"/>
      <c r="DU105" s="394"/>
      <c r="DV105" s="394"/>
      <c r="DW105" s="394"/>
    </row>
    <row r="106" spans="1:145" ht="15.75" customHeight="1">
      <c r="A106" s="69">
        <v>5</v>
      </c>
      <c r="B106" s="70" t="s">
        <v>412</v>
      </c>
      <c r="C106" s="413">
        <v>1</v>
      </c>
      <c r="D106" s="71" t="s">
        <v>413</v>
      </c>
      <c r="E106" s="413">
        <v>5000000</v>
      </c>
      <c r="F106" s="71">
        <f>E106*C106</f>
        <v>5000000</v>
      </c>
      <c r="G106" s="235">
        <f t="shared" si="62"/>
        <v>5000000</v>
      </c>
      <c r="H106" s="392"/>
      <c r="I106" s="392"/>
      <c r="J106" s="392"/>
      <c r="K106" s="392"/>
      <c r="L106" s="392">
        <v>5000000</v>
      </c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92"/>
      <c r="AB106" s="392"/>
      <c r="AC106" s="392"/>
      <c r="AD106" s="392"/>
      <c r="AE106" s="392"/>
      <c r="AF106" s="394"/>
      <c r="AG106" s="394"/>
      <c r="AH106" s="394"/>
      <c r="AI106" s="394"/>
      <c r="AJ106" s="394"/>
      <c r="AK106" s="394"/>
      <c r="AL106" s="394"/>
      <c r="AM106" s="394"/>
      <c r="AN106" s="394"/>
      <c r="AO106" s="394"/>
      <c r="AP106" s="394"/>
      <c r="AQ106" s="394"/>
      <c r="AR106" s="394"/>
      <c r="AS106" s="394"/>
      <c r="AT106" s="394"/>
      <c r="AU106" s="394"/>
      <c r="AV106" s="394"/>
      <c r="AW106" s="394"/>
      <c r="AX106" s="394"/>
      <c r="AY106" s="394"/>
      <c r="AZ106" s="394"/>
      <c r="BA106" s="394"/>
      <c r="BB106" s="394"/>
      <c r="BC106" s="394"/>
      <c r="BD106" s="394"/>
      <c r="BE106" s="394"/>
      <c r="BF106" s="394"/>
      <c r="BG106" s="394"/>
      <c r="BH106" s="394"/>
      <c r="BI106" s="394"/>
      <c r="BJ106" s="394"/>
      <c r="BK106" s="394"/>
      <c r="BL106" s="394"/>
      <c r="BM106" s="394"/>
      <c r="BN106" s="394"/>
      <c r="BO106" s="394"/>
      <c r="BP106" s="394"/>
      <c r="BQ106" s="394"/>
      <c r="BR106" s="394"/>
      <c r="BS106" s="394"/>
      <c r="BT106" s="394"/>
      <c r="BU106" s="394"/>
      <c r="BV106" s="394"/>
      <c r="BW106" s="394"/>
      <c r="BX106" s="394"/>
      <c r="BY106" s="394"/>
      <c r="BZ106" s="394"/>
      <c r="CA106" s="394"/>
      <c r="CB106" s="394"/>
      <c r="CC106" s="394"/>
      <c r="CD106" s="394"/>
      <c r="CE106" s="394"/>
      <c r="CF106" s="394"/>
      <c r="CG106" s="394"/>
      <c r="CH106" s="394"/>
      <c r="CI106" s="394"/>
      <c r="CJ106" s="394"/>
      <c r="CK106" s="394"/>
      <c r="CL106" s="394"/>
      <c r="CM106" s="394"/>
      <c r="CN106" s="394"/>
      <c r="CO106" s="394"/>
      <c r="CP106" s="394"/>
      <c r="CQ106" s="394"/>
      <c r="CR106" s="394"/>
      <c r="CS106" s="394"/>
      <c r="CT106" s="394"/>
      <c r="CU106" s="394"/>
      <c r="CV106" s="394"/>
      <c r="CW106" s="394"/>
      <c r="CX106" s="394"/>
      <c r="CY106" s="394"/>
      <c r="CZ106" s="394"/>
      <c r="DA106" s="394"/>
      <c r="DB106" s="394"/>
      <c r="DC106" s="394"/>
      <c r="DD106" s="394"/>
      <c r="DE106" s="394"/>
      <c r="DF106" s="394"/>
      <c r="DG106" s="394"/>
      <c r="DH106" s="394"/>
      <c r="DI106" s="394"/>
      <c r="DJ106" s="394"/>
      <c r="DK106" s="394"/>
      <c r="DL106" s="394"/>
      <c r="DM106" s="394"/>
      <c r="DN106" s="394"/>
      <c r="DO106" s="394"/>
      <c r="DP106" s="394"/>
      <c r="DQ106" s="394"/>
      <c r="DR106" s="394"/>
      <c r="DS106" s="394"/>
      <c r="DT106" s="394"/>
      <c r="DU106" s="394"/>
      <c r="DV106" s="394"/>
      <c r="DW106" s="394"/>
    </row>
    <row r="107" spans="1:145" ht="15.75" customHeight="1">
      <c r="A107" s="554" t="s">
        <v>414</v>
      </c>
      <c r="B107" s="522"/>
      <c r="C107" s="522"/>
      <c r="D107" s="522"/>
      <c r="E107" s="523"/>
      <c r="F107" s="74">
        <f t="shared" ref="F107:BC107" si="65">SUM(F99:F106)</f>
        <v>43800000</v>
      </c>
      <c r="G107" s="75">
        <f>SUM(H107:DW107)</f>
        <v>43800000</v>
      </c>
      <c r="H107" s="76">
        <f>SUM(H99:H106)</f>
        <v>2000000</v>
      </c>
      <c r="I107" s="76">
        <f t="shared" si="65"/>
        <v>8800000</v>
      </c>
      <c r="J107" s="76">
        <f t="shared" si="65"/>
        <v>6000000</v>
      </c>
      <c r="K107" s="76">
        <f t="shared" si="65"/>
        <v>6000000</v>
      </c>
      <c r="L107" s="76">
        <f t="shared" si="65"/>
        <v>7000000</v>
      </c>
      <c r="M107" s="76">
        <f t="shared" si="65"/>
        <v>2000000</v>
      </c>
      <c r="N107" s="76">
        <f t="shared" si="65"/>
        <v>2000000</v>
      </c>
      <c r="O107" s="76">
        <f t="shared" si="65"/>
        <v>2000000</v>
      </c>
      <c r="P107" s="76">
        <f t="shared" si="65"/>
        <v>2000000</v>
      </c>
      <c r="Q107" s="76">
        <f t="shared" si="65"/>
        <v>2000000</v>
      </c>
      <c r="R107" s="76">
        <f t="shared" si="65"/>
        <v>2000000</v>
      </c>
      <c r="S107" s="76">
        <f t="shared" si="65"/>
        <v>2000000</v>
      </c>
      <c r="T107" s="76">
        <f t="shared" si="65"/>
        <v>0</v>
      </c>
      <c r="U107" s="76">
        <f t="shared" si="65"/>
        <v>0</v>
      </c>
      <c r="V107" s="76">
        <f t="shared" si="65"/>
        <v>0</v>
      </c>
      <c r="W107" s="76">
        <f t="shared" si="65"/>
        <v>0</v>
      </c>
      <c r="X107" s="76">
        <f t="shared" si="65"/>
        <v>0</v>
      </c>
      <c r="Y107" s="76">
        <f t="shared" si="65"/>
        <v>0</v>
      </c>
      <c r="Z107" s="76">
        <f t="shared" si="65"/>
        <v>0</v>
      </c>
      <c r="AA107" s="76">
        <f t="shared" si="65"/>
        <v>0</v>
      </c>
      <c r="AB107" s="76">
        <f t="shared" si="65"/>
        <v>0</v>
      </c>
      <c r="AC107" s="76">
        <f t="shared" si="65"/>
        <v>0</v>
      </c>
      <c r="AD107" s="76">
        <f t="shared" si="65"/>
        <v>0</v>
      </c>
      <c r="AE107" s="76">
        <f t="shared" si="65"/>
        <v>0</v>
      </c>
      <c r="AF107" s="76">
        <f t="shared" si="65"/>
        <v>0</v>
      </c>
      <c r="AG107" s="76">
        <f t="shared" si="65"/>
        <v>0</v>
      </c>
      <c r="AH107" s="76">
        <f t="shared" si="65"/>
        <v>0</v>
      </c>
      <c r="AI107" s="76">
        <f t="shared" si="65"/>
        <v>0</v>
      </c>
      <c r="AJ107" s="76">
        <f t="shared" si="65"/>
        <v>0</v>
      </c>
      <c r="AK107" s="76">
        <f t="shared" si="65"/>
        <v>0</v>
      </c>
      <c r="AL107" s="76">
        <f t="shared" si="65"/>
        <v>0</v>
      </c>
      <c r="AM107" s="76">
        <f t="shared" si="65"/>
        <v>0</v>
      </c>
      <c r="AN107" s="76">
        <f t="shared" si="65"/>
        <v>0</v>
      </c>
      <c r="AO107" s="76">
        <f t="shared" si="65"/>
        <v>0</v>
      </c>
      <c r="AP107" s="76">
        <f t="shared" si="65"/>
        <v>0</v>
      </c>
      <c r="AQ107" s="76">
        <f t="shared" si="65"/>
        <v>0</v>
      </c>
      <c r="AR107" s="76">
        <f t="shared" si="65"/>
        <v>0</v>
      </c>
      <c r="AS107" s="76">
        <f t="shared" si="65"/>
        <v>0</v>
      </c>
      <c r="AT107" s="76">
        <f t="shared" si="65"/>
        <v>0</v>
      </c>
      <c r="AU107" s="76">
        <f t="shared" si="65"/>
        <v>0</v>
      </c>
      <c r="AV107" s="76">
        <f t="shared" si="65"/>
        <v>0</v>
      </c>
      <c r="AW107" s="76">
        <f t="shared" si="65"/>
        <v>0</v>
      </c>
      <c r="AX107" s="76">
        <f t="shared" si="65"/>
        <v>0</v>
      </c>
      <c r="AY107" s="76">
        <f t="shared" si="65"/>
        <v>0</v>
      </c>
      <c r="AZ107" s="76">
        <f t="shared" si="65"/>
        <v>0</v>
      </c>
      <c r="BA107" s="76">
        <f t="shared" si="65"/>
        <v>0</v>
      </c>
      <c r="BB107" s="76">
        <f t="shared" si="65"/>
        <v>0</v>
      </c>
      <c r="BC107" s="76">
        <f t="shared" si="65"/>
        <v>0</v>
      </c>
      <c r="BD107" s="76">
        <f t="shared" ref="BD107:DO107" si="66">SUM(BD99:BD106)</f>
        <v>0</v>
      </c>
      <c r="BE107" s="76">
        <f t="shared" si="66"/>
        <v>0</v>
      </c>
      <c r="BF107" s="76">
        <f t="shared" si="66"/>
        <v>0</v>
      </c>
      <c r="BG107" s="76">
        <f t="shared" si="66"/>
        <v>0</v>
      </c>
      <c r="BH107" s="76">
        <f t="shared" si="66"/>
        <v>0</v>
      </c>
      <c r="BI107" s="76">
        <f t="shared" si="66"/>
        <v>0</v>
      </c>
      <c r="BJ107" s="76">
        <f t="shared" si="66"/>
        <v>0</v>
      </c>
      <c r="BK107" s="76">
        <f t="shared" si="66"/>
        <v>0</v>
      </c>
      <c r="BL107" s="76">
        <f t="shared" si="66"/>
        <v>0</v>
      </c>
      <c r="BM107" s="76">
        <f t="shared" si="66"/>
        <v>0</v>
      </c>
      <c r="BN107" s="76">
        <f t="shared" si="66"/>
        <v>0</v>
      </c>
      <c r="BO107" s="76">
        <f t="shared" si="66"/>
        <v>0</v>
      </c>
      <c r="BP107" s="76">
        <f t="shared" si="66"/>
        <v>0</v>
      </c>
      <c r="BQ107" s="76">
        <f t="shared" si="66"/>
        <v>0</v>
      </c>
      <c r="BR107" s="76">
        <f t="shared" si="66"/>
        <v>0</v>
      </c>
      <c r="BS107" s="76">
        <f t="shared" si="66"/>
        <v>0</v>
      </c>
      <c r="BT107" s="76">
        <f t="shared" si="66"/>
        <v>0</v>
      </c>
      <c r="BU107" s="76">
        <f t="shared" si="66"/>
        <v>0</v>
      </c>
      <c r="BV107" s="76">
        <f t="shared" si="66"/>
        <v>0</v>
      </c>
      <c r="BW107" s="76">
        <f t="shared" si="66"/>
        <v>0</v>
      </c>
      <c r="BX107" s="76">
        <f t="shared" si="66"/>
        <v>0</v>
      </c>
      <c r="BY107" s="76">
        <f t="shared" si="66"/>
        <v>0</v>
      </c>
      <c r="BZ107" s="76">
        <f t="shared" si="66"/>
        <v>0</v>
      </c>
      <c r="CA107" s="76">
        <f t="shared" si="66"/>
        <v>0</v>
      </c>
      <c r="CB107" s="76">
        <f t="shared" si="66"/>
        <v>0</v>
      </c>
      <c r="CC107" s="76">
        <f t="shared" si="66"/>
        <v>0</v>
      </c>
      <c r="CD107" s="76">
        <f t="shared" si="66"/>
        <v>0</v>
      </c>
      <c r="CE107" s="76">
        <f t="shared" si="66"/>
        <v>0</v>
      </c>
      <c r="CF107" s="76">
        <f t="shared" si="66"/>
        <v>0</v>
      </c>
      <c r="CG107" s="76">
        <f t="shared" si="66"/>
        <v>0</v>
      </c>
      <c r="CH107" s="76">
        <f t="shared" si="66"/>
        <v>0</v>
      </c>
      <c r="CI107" s="76">
        <f t="shared" si="66"/>
        <v>0</v>
      </c>
      <c r="CJ107" s="76">
        <f t="shared" si="66"/>
        <v>0</v>
      </c>
      <c r="CK107" s="76">
        <f t="shared" si="66"/>
        <v>0</v>
      </c>
      <c r="CL107" s="76">
        <f t="shared" si="66"/>
        <v>0</v>
      </c>
      <c r="CM107" s="76">
        <f t="shared" si="66"/>
        <v>0</v>
      </c>
      <c r="CN107" s="76">
        <f t="shared" si="66"/>
        <v>0</v>
      </c>
      <c r="CO107" s="76">
        <f t="shared" si="66"/>
        <v>0</v>
      </c>
      <c r="CP107" s="76">
        <f t="shared" si="66"/>
        <v>0</v>
      </c>
      <c r="CQ107" s="76">
        <f t="shared" si="66"/>
        <v>0</v>
      </c>
      <c r="CR107" s="76">
        <f t="shared" si="66"/>
        <v>0</v>
      </c>
      <c r="CS107" s="76">
        <f t="shared" si="66"/>
        <v>0</v>
      </c>
      <c r="CT107" s="76">
        <f t="shared" si="66"/>
        <v>0</v>
      </c>
      <c r="CU107" s="76">
        <f t="shared" si="66"/>
        <v>0</v>
      </c>
      <c r="CV107" s="76">
        <f t="shared" si="66"/>
        <v>0</v>
      </c>
      <c r="CW107" s="76">
        <f t="shared" si="66"/>
        <v>0</v>
      </c>
      <c r="CX107" s="76">
        <f t="shared" si="66"/>
        <v>0</v>
      </c>
      <c r="CY107" s="76">
        <f t="shared" si="66"/>
        <v>0</v>
      </c>
      <c r="CZ107" s="76">
        <f t="shared" si="66"/>
        <v>0</v>
      </c>
      <c r="DA107" s="76">
        <f t="shared" si="66"/>
        <v>0</v>
      </c>
      <c r="DB107" s="76">
        <f t="shared" si="66"/>
        <v>0</v>
      </c>
      <c r="DC107" s="76">
        <f t="shared" si="66"/>
        <v>0</v>
      </c>
      <c r="DD107" s="76">
        <f t="shared" si="66"/>
        <v>0</v>
      </c>
      <c r="DE107" s="76">
        <f t="shared" si="66"/>
        <v>0</v>
      </c>
      <c r="DF107" s="76">
        <f t="shared" si="66"/>
        <v>0</v>
      </c>
      <c r="DG107" s="76">
        <f t="shared" si="66"/>
        <v>0</v>
      </c>
      <c r="DH107" s="76">
        <f t="shared" si="66"/>
        <v>0</v>
      </c>
      <c r="DI107" s="76">
        <f t="shared" si="66"/>
        <v>0</v>
      </c>
      <c r="DJ107" s="76">
        <f t="shared" si="66"/>
        <v>0</v>
      </c>
      <c r="DK107" s="76">
        <f t="shared" si="66"/>
        <v>0</v>
      </c>
      <c r="DL107" s="76">
        <f t="shared" si="66"/>
        <v>0</v>
      </c>
      <c r="DM107" s="76">
        <f t="shared" si="66"/>
        <v>0</v>
      </c>
      <c r="DN107" s="76">
        <f t="shared" si="66"/>
        <v>0</v>
      </c>
      <c r="DO107" s="76">
        <f t="shared" si="66"/>
        <v>0</v>
      </c>
      <c r="DP107" s="76">
        <f t="shared" ref="DP107:DW107" si="67">SUM(DP99:DP106)</f>
        <v>0</v>
      </c>
      <c r="DQ107" s="76">
        <f t="shared" si="67"/>
        <v>0</v>
      </c>
      <c r="DR107" s="76">
        <f t="shared" si="67"/>
        <v>0</v>
      </c>
      <c r="DS107" s="76">
        <f t="shared" si="67"/>
        <v>0</v>
      </c>
      <c r="DT107" s="76">
        <f t="shared" si="67"/>
        <v>0</v>
      </c>
      <c r="DU107" s="76">
        <f t="shared" si="67"/>
        <v>0</v>
      </c>
      <c r="DV107" s="76">
        <f t="shared" si="67"/>
        <v>0</v>
      </c>
      <c r="DW107" s="76">
        <f t="shared" si="67"/>
        <v>0</v>
      </c>
    </row>
    <row r="108" spans="1:145" ht="15.75" customHeight="1">
      <c r="A108" s="553" t="s">
        <v>673</v>
      </c>
      <c r="B108" s="522"/>
      <c r="C108" s="522"/>
      <c r="D108" s="522"/>
      <c r="E108" s="522"/>
      <c r="F108" s="523"/>
      <c r="G108" s="79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</row>
    <row r="109" spans="1:145" ht="15.75" customHeight="1">
      <c r="A109" s="69">
        <v>1</v>
      </c>
      <c r="B109" s="70" t="s">
        <v>415</v>
      </c>
      <c r="C109" s="413">
        <v>12</v>
      </c>
      <c r="D109" s="72" t="s">
        <v>398</v>
      </c>
      <c r="E109" s="395">
        <v>200000</v>
      </c>
      <c r="F109" s="70">
        <f t="shared" ref="F109:F110" si="68">C109*E109</f>
        <v>2400000</v>
      </c>
      <c r="G109" s="235">
        <f t="shared" ref="G109:G113" si="69">SUM(H109:DW109)</f>
        <v>2400000</v>
      </c>
      <c r="H109" s="392">
        <v>200000</v>
      </c>
      <c r="I109" s="392">
        <f t="shared" ref="I109:S109" si="70">H109</f>
        <v>200000</v>
      </c>
      <c r="J109" s="392">
        <f t="shared" si="70"/>
        <v>200000</v>
      </c>
      <c r="K109" s="392">
        <f t="shared" si="70"/>
        <v>200000</v>
      </c>
      <c r="L109" s="392">
        <f t="shared" si="70"/>
        <v>200000</v>
      </c>
      <c r="M109" s="392">
        <f t="shared" si="70"/>
        <v>200000</v>
      </c>
      <c r="N109" s="392">
        <f t="shared" si="70"/>
        <v>200000</v>
      </c>
      <c r="O109" s="392">
        <f t="shared" si="70"/>
        <v>200000</v>
      </c>
      <c r="P109" s="392">
        <f t="shared" si="70"/>
        <v>200000</v>
      </c>
      <c r="Q109" s="392">
        <f t="shared" si="70"/>
        <v>200000</v>
      </c>
      <c r="R109" s="392">
        <f t="shared" si="70"/>
        <v>200000</v>
      </c>
      <c r="S109" s="392">
        <f t="shared" si="70"/>
        <v>200000</v>
      </c>
      <c r="T109" s="392"/>
      <c r="U109" s="392"/>
      <c r="V109" s="392"/>
      <c r="W109" s="392"/>
      <c r="X109" s="392"/>
      <c r="Y109" s="392"/>
      <c r="Z109" s="392"/>
      <c r="AA109" s="392"/>
      <c r="AB109" s="392"/>
      <c r="AC109" s="392"/>
      <c r="AD109" s="392"/>
      <c r="AE109" s="392"/>
      <c r="AF109" s="392"/>
      <c r="AG109" s="392"/>
      <c r="AH109" s="392"/>
      <c r="AI109" s="392"/>
      <c r="AJ109" s="392"/>
      <c r="AK109" s="392"/>
      <c r="AL109" s="392"/>
      <c r="AM109" s="392"/>
      <c r="AN109" s="392"/>
      <c r="AO109" s="392"/>
      <c r="AP109" s="392"/>
      <c r="AQ109" s="392"/>
      <c r="AR109" s="392"/>
      <c r="AS109" s="392"/>
      <c r="AT109" s="392"/>
      <c r="AU109" s="392"/>
      <c r="AV109" s="392"/>
      <c r="AW109" s="392"/>
      <c r="AX109" s="392"/>
      <c r="AY109" s="392"/>
      <c r="AZ109" s="392"/>
      <c r="BA109" s="392"/>
      <c r="BB109" s="392"/>
      <c r="BC109" s="392"/>
      <c r="BD109" s="392"/>
      <c r="BE109" s="392"/>
      <c r="BF109" s="392"/>
      <c r="BG109" s="392"/>
      <c r="BH109" s="392"/>
      <c r="BI109" s="392"/>
      <c r="BJ109" s="392"/>
      <c r="BK109" s="392"/>
      <c r="BL109" s="392"/>
      <c r="BM109" s="392"/>
      <c r="BN109" s="392"/>
      <c r="BO109" s="392"/>
      <c r="BP109" s="392"/>
      <c r="BQ109" s="392"/>
      <c r="BR109" s="392"/>
      <c r="BS109" s="392"/>
      <c r="BT109" s="392"/>
      <c r="BU109" s="392"/>
      <c r="BV109" s="392"/>
      <c r="BW109" s="392"/>
      <c r="BX109" s="392"/>
      <c r="BY109" s="392"/>
      <c r="BZ109" s="392"/>
      <c r="CA109" s="392"/>
      <c r="CB109" s="392"/>
      <c r="CC109" s="392"/>
      <c r="CD109" s="392"/>
      <c r="CE109" s="392"/>
      <c r="CF109" s="392"/>
      <c r="CG109" s="392"/>
      <c r="CH109" s="392"/>
      <c r="CI109" s="392"/>
      <c r="CJ109" s="392"/>
      <c r="CK109" s="392"/>
      <c r="CL109" s="392"/>
      <c r="CM109" s="392"/>
      <c r="CN109" s="392"/>
      <c r="CO109" s="392"/>
      <c r="CP109" s="392"/>
      <c r="CQ109" s="392"/>
      <c r="CR109" s="392"/>
      <c r="CS109" s="392"/>
      <c r="CT109" s="392"/>
      <c r="CU109" s="392"/>
      <c r="CV109" s="392"/>
      <c r="CW109" s="392"/>
      <c r="CX109" s="392"/>
      <c r="CY109" s="392"/>
      <c r="CZ109" s="392"/>
      <c r="DA109" s="392"/>
      <c r="DB109" s="392"/>
      <c r="DC109" s="392"/>
      <c r="DD109" s="392"/>
      <c r="DE109" s="392"/>
      <c r="DF109" s="392"/>
      <c r="DG109" s="392"/>
      <c r="DH109" s="392"/>
      <c r="DI109" s="392"/>
      <c r="DJ109" s="392"/>
      <c r="DK109" s="392"/>
      <c r="DL109" s="392"/>
      <c r="DM109" s="392"/>
      <c r="DN109" s="392"/>
      <c r="DO109" s="392"/>
      <c r="DP109" s="392"/>
      <c r="DQ109" s="392"/>
      <c r="DR109" s="392"/>
      <c r="DS109" s="392"/>
      <c r="DT109" s="392"/>
      <c r="DU109" s="392"/>
      <c r="DV109" s="392"/>
      <c r="DW109" s="392"/>
    </row>
    <row r="110" spans="1:145" ht="15.75" customHeight="1">
      <c r="A110" s="69">
        <v>2</v>
      </c>
      <c r="B110" s="70" t="s">
        <v>416</v>
      </c>
      <c r="C110" s="413">
        <v>12</v>
      </c>
      <c r="D110" s="72" t="s">
        <v>398</v>
      </c>
      <c r="E110" s="395">
        <v>20000</v>
      </c>
      <c r="F110" s="70">
        <f t="shared" si="68"/>
        <v>240000</v>
      </c>
      <c r="G110" s="235">
        <f t="shared" si="69"/>
        <v>240000</v>
      </c>
      <c r="H110" s="395">
        <v>20000</v>
      </c>
      <c r="I110" s="395">
        <v>20000</v>
      </c>
      <c r="J110" s="395">
        <v>20000</v>
      </c>
      <c r="K110" s="395">
        <v>20000</v>
      </c>
      <c r="L110" s="395">
        <v>20000</v>
      </c>
      <c r="M110" s="395">
        <v>20000</v>
      </c>
      <c r="N110" s="395">
        <v>20000</v>
      </c>
      <c r="O110" s="395">
        <v>20000</v>
      </c>
      <c r="P110" s="395">
        <v>20000</v>
      </c>
      <c r="Q110" s="395">
        <v>20000</v>
      </c>
      <c r="R110" s="395">
        <v>20000</v>
      </c>
      <c r="S110" s="395">
        <v>20000</v>
      </c>
      <c r="T110" s="392"/>
      <c r="U110" s="392"/>
      <c r="V110" s="392"/>
      <c r="W110" s="392"/>
      <c r="X110" s="392"/>
      <c r="Y110" s="392"/>
      <c r="Z110" s="392"/>
      <c r="AA110" s="392"/>
      <c r="AB110" s="392"/>
      <c r="AC110" s="392"/>
      <c r="AD110" s="392"/>
      <c r="AE110" s="392"/>
      <c r="AF110" s="392"/>
      <c r="AG110" s="392"/>
      <c r="AH110" s="392"/>
      <c r="AI110" s="392"/>
      <c r="AJ110" s="392"/>
      <c r="AK110" s="392"/>
      <c r="AL110" s="392"/>
      <c r="AM110" s="392"/>
      <c r="AN110" s="392"/>
      <c r="AO110" s="392"/>
      <c r="AP110" s="392"/>
      <c r="AQ110" s="392"/>
      <c r="AR110" s="392"/>
      <c r="AS110" s="392"/>
      <c r="AT110" s="392"/>
      <c r="AU110" s="392"/>
      <c r="AV110" s="392"/>
      <c r="AW110" s="392"/>
      <c r="AX110" s="392"/>
      <c r="AY110" s="392"/>
      <c r="AZ110" s="392"/>
      <c r="BA110" s="392"/>
      <c r="BB110" s="392"/>
      <c r="BC110" s="392"/>
      <c r="BD110" s="392"/>
      <c r="BE110" s="392"/>
      <c r="BF110" s="392"/>
      <c r="BG110" s="392"/>
      <c r="BH110" s="392"/>
      <c r="BI110" s="392"/>
      <c r="BJ110" s="392"/>
      <c r="BK110" s="392"/>
      <c r="BL110" s="392"/>
      <c r="BM110" s="392"/>
      <c r="BN110" s="392"/>
      <c r="BO110" s="392"/>
      <c r="BP110" s="392"/>
      <c r="BQ110" s="392"/>
      <c r="BR110" s="392"/>
      <c r="BS110" s="392"/>
      <c r="BT110" s="392"/>
      <c r="BU110" s="392"/>
      <c r="BV110" s="392"/>
      <c r="BW110" s="392"/>
      <c r="BX110" s="392"/>
      <c r="BY110" s="392"/>
      <c r="BZ110" s="392"/>
      <c r="CA110" s="392"/>
      <c r="CB110" s="392"/>
      <c r="CC110" s="392"/>
      <c r="CD110" s="392"/>
      <c r="CE110" s="392"/>
      <c r="CF110" s="392"/>
      <c r="CG110" s="392"/>
      <c r="CH110" s="392"/>
      <c r="CI110" s="392"/>
      <c r="CJ110" s="392"/>
      <c r="CK110" s="392"/>
      <c r="CL110" s="392"/>
      <c r="CM110" s="392"/>
      <c r="CN110" s="392"/>
      <c r="CO110" s="392"/>
      <c r="CP110" s="392"/>
      <c r="CQ110" s="392"/>
      <c r="CR110" s="392"/>
      <c r="CS110" s="392"/>
      <c r="CT110" s="392"/>
      <c r="CU110" s="392"/>
      <c r="CV110" s="392"/>
      <c r="CW110" s="392"/>
      <c r="CX110" s="392"/>
      <c r="CY110" s="392"/>
      <c r="CZ110" s="392"/>
      <c r="DA110" s="392"/>
      <c r="DB110" s="392"/>
      <c r="DC110" s="392"/>
      <c r="DD110" s="392"/>
      <c r="DE110" s="392"/>
      <c r="DF110" s="392"/>
      <c r="DG110" s="392"/>
      <c r="DH110" s="392"/>
      <c r="DI110" s="392"/>
      <c r="DJ110" s="392"/>
      <c r="DK110" s="392"/>
      <c r="DL110" s="392"/>
      <c r="DM110" s="392"/>
      <c r="DN110" s="392"/>
      <c r="DO110" s="392"/>
      <c r="DP110" s="392"/>
      <c r="DQ110" s="392"/>
      <c r="DR110" s="392"/>
      <c r="DS110" s="392"/>
      <c r="DT110" s="392"/>
      <c r="DU110" s="392"/>
      <c r="DV110" s="392"/>
      <c r="DW110" s="392"/>
    </row>
    <row r="111" spans="1:145" ht="15.75" customHeight="1">
      <c r="A111" s="69">
        <v>3</v>
      </c>
      <c r="B111" s="70" t="s">
        <v>417</v>
      </c>
      <c r="C111" s="413">
        <v>12</v>
      </c>
      <c r="D111" s="72" t="s">
        <v>398</v>
      </c>
      <c r="E111" s="395">
        <v>200000</v>
      </c>
      <c r="F111" s="70">
        <f>E111*C111</f>
        <v>2400000</v>
      </c>
      <c r="G111" s="235">
        <f t="shared" si="69"/>
        <v>2400000</v>
      </c>
      <c r="H111" s="392">
        <f t="shared" ref="H111:S111" si="71">$E111</f>
        <v>200000</v>
      </c>
      <c r="I111" s="392">
        <f t="shared" si="71"/>
        <v>200000</v>
      </c>
      <c r="J111" s="392">
        <f t="shared" si="71"/>
        <v>200000</v>
      </c>
      <c r="K111" s="392">
        <f t="shared" si="71"/>
        <v>200000</v>
      </c>
      <c r="L111" s="392">
        <f t="shared" si="71"/>
        <v>200000</v>
      </c>
      <c r="M111" s="392">
        <f t="shared" si="71"/>
        <v>200000</v>
      </c>
      <c r="N111" s="392">
        <f t="shared" si="71"/>
        <v>200000</v>
      </c>
      <c r="O111" s="392">
        <f t="shared" si="71"/>
        <v>200000</v>
      </c>
      <c r="P111" s="392">
        <f t="shared" si="71"/>
        <v>200000</v>
      </c>
      <c r="Q111" s="392">
        <f t="shared" si="71"/>
        <v>200000</v>
      </c>
      <c r="R111" s="392">
        <f t="shared" si="71"/>
        <v>200000</v>
      </c>
      <c r="S111" s="392">
        <f t="shared" si="71"/>
        <v>200000</v>
      </c>
      <c r="T111" s="392"/>
      <c r="U111" s="392"/>
      <c r="V111" s="392"/>
      <c r="W111" s="392"/>
      <c r="X111" s="392"/>
      <c r="Y111" s="392"/>
      <c r="Z111" s="392"/>
      <c r="AA111" s="392"/>
      <c r="AB111" s="392"/>
      <c r="AC111" s="392"/>
      <c r="AD111" s="392"/>
      <c r="AE111" s="392"/>
      <c r="AF111" s="392"/>
      <c r="AG111" s="392"/>
      <c r="AH111" s="392"/>
      <c r="AI111" s="392"/>
      <c r="AJ111" s="392"/>
      <c r="AK111" s="392"/>
      <c r="AL111" s="392"/>
      <c r="AM111" s="392"/>
      <c r="AN111" s="392"/>
      <c r="AO111" s="392"/>
      <c r="AP111" s="392"/>
      <c r="AQ111" s="392"/>
      <c r="AR111" s="392"/>
      <c r="AS111" s="392"/>
      <c r="AT111" s="392"/>
      <c r="AU111" s="392"/>
      <c r="AV111" s="392"/>
      <c r="AW111" s="392"/>
      <c r="AX111" s="392"/>
      <c r="AY111" s="392"/>
      <c r="AZ111" s="392"/>
      <c r="BA111" s="392"/>
      <c r="BB111" s="392"/>
      <c r="BC111" s="392"/>
      <c r="BD111" s="392"/>
      <c r="BE111" s="392"/>
      <c r="BF111" s="392"/>
      <c r="BG111" s="392"/>
      <c r="BH111" s="392"/>
      <c r="BI111" s="392"/>
      <c r="BJ111" s="392"/>
      <c r="BK111" s="392"/>
      <c r="BL111" s="392"/>
      <c r="BM111" s="392"/>
      <c r="BN111" s="392"/>
      <c r="BO111" s="392"/>
      <c r="BP111" s="392"/>
      <c r="BQ111" s="392"/>
      <c r="BR111" s="392"/>
      <c r="BS111" s="392"/>
      <c r="BT111" s="392"/>
      <c r="BU111" s="392"/>
      <c r="BV111" s="392"/>
      <c r="BW111" s="392"/>
      <c r="BX111" s="392"/>
      <c r="BY111" s="392"/>
      <c r="BZ111" s="392"/>
      <c r="CA111" s="392"/>
      <c r="CB111" s="392"/>
      <c r="CC111" s="392"/>
      <c r="CD111" s="392"/>
      <c r="CE111" s="392"/>
      <c r="CF111" s="392"/>
      <c r="CG111" s="392"/>
      <c r="CH111" s="392"/>
      <c r="CI111" s="392"/>
      <c r="CJ111" s="392"/>
      <c r="CK111" s="392"/>
      <c r="CL111" s="392"/>
      <c r="CM111" s="392"/>
      <c r="CN111" s="392"/>
      <c r="CO111" s="392"/>
      <c r="CP111" s="392"/>
      <c r="CQ111" s="392"/>
      <c r="CR111" s="392"/>
      <c r="CS111" s="392"/>
      <c r="CT111" s="392"/>
      <c r="CU111" s="392"/>
      <c r="CV111" s="392"/>
      <c r="CW111" s="392"/>
      <c r="CX111" s="392"/>
      <c r="CY111" s="392"/>
      <c r="CZ111" s="392"/>
      <c r="DA111" s="392"/>
      <c r="DB111" s="392"/>
      <c r="DC111" s="392"/>
      <c r="DD111" s="392"/>
      <c r="DE111" s="392"/>
      <c r="DF111" s="392"/>
      <c r="DG111" s="392"/>
      <c r="DH111" s="392"/>
      <c r="DI111" s="392"/>
      <c r="DJ111" s="392"/>
      <c r="DK111" s="392"/>
      <c r="DL111" s="392"/>
      <c r="DM111" s="392"/>
      <c r="DN111" s="392"/>
      <c r="DO111" s="392"/>
      <c r="DP111" s="392"/>
      <c r="DQ111" s="392"/>
      <c r="DR111" s="392"/>
      <c r="DS111" s="392"/>
      <c r="DT111" s="392"/>
      <c r="DU111" s="392"/>
      <c r="DV111" s="392"/>
      <c r="DW111" s="392"/>
    </row>
    <row r="112" spans="1:145" ht="15.75" customHeight="1">
      <c r="A112" s="69">
        <v>4</v>
      </c>
      <c r="B112" s="70" t="s">
        <v>418</v>
      </c>
      <c r="C112" s="413">
        <v>12</v>
      </c>
      <c r="D112" s="72" t="s">
        <v>398</v>
      </c>
      <c r="E112" s="395">
        <v>20000</v>
      </c>
      <c r="F112" s="70">
        <f t="shared" ref="F112:F113" si="72">C112*E112</f>
        <v>240000</v>
      </c>
      <c r="G112" s="235">
        <f t="shared" si="69"/>
        <v>240000</v>
      </c>
      <c r="H112" s="395">
        <v>20000</v>
      </c>
      <c r="I112" s="395">
        <v>20000</v>
      </c>
      <c r="J112" s="395">
        <v>20000</v>
      </c>
      <c r="K112" s="395">
        <v>20000</v>
      </c>
      <c r="L112" s="395">
        <v>20000</v>
      </c>
      <c r="M112" s="395">
        <v>20000</v>
      </c>
      <c r="N112" s="395">
        <v>20000</v>
      </c>
      <c r="O112" s="395">
        <v>20000</v>
      </c>
      <c r="P112" s="395">
        <v>20000</v>
      </c>
      <c r="Q112" s="395">
        <v>20000</v>
      </c>
      <c r="R112" s="395">
        <v>20000</v>
      </c>
      <c r="S112" s="395">
        <v>20000</v>
      </c>
      <c r="T112" s="392"/>
      <c r="U112" s="392"/>
      <c r="V112" s="392"/>
      <c r="W112" s="392"/>
      <c r="X112" s="392"/>
      <c r="Y112" s="392"/>
      <c r="Z112" s="392"/>
      <c r="AA112" s="392"/>
      <c r="AB112" s="392"/>
      <c r="AC112" s="392"/>
      <c r="AD112" s="392"/>
      <c r="AE112" s="392"/>
      <c r="AF112" s="392"/>
      <c r="AG112" s="392"/>
      <c r="AH112" s="392"/>
      <c r="AI112" s="392"/>
      <c r="AJ112" s="392"/>
      <c r="AK112" s="392"/>
      <c r="AL112" s="392"/>
      <c r="AM112" s="392"/>
      <c r="AN112" s="392"/>
      <c r="AO112" s="392"/>
      <c r="AP112" s="392"/>
      <c r="AQ112" s="392"/>
      <c r="AR112" s="392"/>
      <c r="AS112" s="392"/>
      <c r="AT112" s="392"/>
      <c r="AU112" s="392"/>
      <c r="AV112" s="392"/>
      <c r="AW112" s="392"/>
      <c r="AX112" s="392"/>
      <c r="AY112" s="392"/>
      <c r="AZ112" s="392"/>
      <c r="BA112" s="392"/>
      <c r="BB112" s="392"/>
      <c r="BC112" s="392"/>
      <c r="BD112" s="392"/>
      <c r="BE112" s="392"/>
      <c r="BF112" s="392"/>
      <c r="BG112" s="392"/>
      <c r="BH112" s="392"/>
      <c r="BI112" s="392"/>
      <c r="BJ112" s="392"/>
      <c r="BK112" s="392"/>
      <c r="BL112" s="392"/>
      <c r="BM112" s="392"/>
      <c r="BN112" s="392"/>
      <c r="BO112" s="392"/>
      <c r="BP112" s="392"/>
      <c r="BQ112" s="392"/>
      <c r="BR112" s="392"/>
      <c r="BS112" s="392"/>
      <c r="BT112" s="392"/>
      <c r="BU112" s="392"/>
      <c r="BV112" s="392"/>
      <c r="BW112" s="392"/>
      <c r="BX112" s="392"/>
      <c r="BY112" s="392"/>
      <c r="BZ112" s="392"/>
      <c r="CA112" s="392"/>
      <c r="CB112" s="392"/>
      <c r="CC112" s="392"/>
      <c r="CD112" s="392"/>
      <c r="CE112" s="392"/>
      <c r="CF112" s="392"/>
      <c r="CG112" s="392"/>
      <c r="CH112" s="392"/>
      <c r="CI112" s="392"/>
      <c r="CJ112" s="392"/>
      <c r="CK112" s="392"/>
      <c r="CL112" s="392"/>
      <c r="CM112" s="392"/>
      <c r="CN112" s="392"/>
      <c r="CO112" s="392"/>
      <c r="CP112" s="392"/>
      <c r="CQ112" s="392"/>
      <c r="CR112" s="392"/>
      <c r="CS112" s="392"/>
      <c r="CT112" s="392"/>
      <c r="CU112" s="392"/>
      <c r="CV112" s="392"/>
      <c r="CW112" s="392"/>
      <c r="CX112" s="392"/>
      <c r="CY112" s="392"/>
      <c r="CZ112" s="392"/>
      <c r="DA112" s="392"/>
      <c r="DB112" s="392"/>
      <c r="DC112" s="392"/>
      <c r="DD112" s="392"/>
      <c r="DE112" s="392"/>
      <c r="DF112" s="392"/>
      <c r="DG112" s="392"/>
      <c r="DH112" s="392"/>
      <c r="DI112" s="392"/>
      <c r="DJ112" s="392"/>
      <c r="DK112" s="392"/>
      <c r="DL112" s="392"/>
      <c r="DM112" s="392"/>
      <c r="DN112" s="392"/>
      <c r="DO112" s="392"/>
      <c r="DP112" s="392"/>
      <c r="DQ112" s="392"/>
      <c r="DR112" s="392"/>
      <c r="DS112" s="392"/>
      <c r="DT112" s="392"/>
      <c r="DU112" s="392"/>
      <c r="DV112" s="392"/>
      <c r="DW112" s="392"/>
    </row>
    <row r="113" spans="1:145" ht="15.75" customHeight="1">
      <c r="A113" s="69">
        <v>5</v>
      </c>
      <c r="B113" s="70" t="s">
        <v>419</v>
      </c>
      <c r="C113" s="413">
        <v>0</v>
      </c>
      <c r="D113" s="72" t="s">
        <v>420</v>
      </c>
      <c r="E113" s="395">
        <v>50000000</v>
      </c>
      <c r="F113" s="70">
        <f t="shared" si="72"/>
        <v>0</v>
      </c>
      <c r="G113" s="235">
        <f t="shared" si="69"/>
        <v>0</v>
      </c>
      <c r="H113" s="392">
        <f>F113/24</f>
        <v>0</v>
      </c>
      <c r="I113" s="392">
        <f t="shared" ref="I113:S113" si="73">H113</f>
        <v>0</v>
      </c>
      <c r="J113" s="392">
        <f t="shared" si="73"/>
        <v>0</v>
      </c>
      <c r="K113" s="392">
        <f t="shared" si="73"/>
        <v>0</v>
      </c>
      <c r="L113" s="392">
        <f t="shared" si="73"/>
        <v>0</v>
      </c>
      <c r="M113" s="392">
        <f t="shared" si="73"/>
        <v>0</v>
      </c>
      <c r="N113" s="392">
        <f t="shared" si="73"/>
        <v>0</v>
      </c>
      <c r="O113" s="392">
        <f t="shared" si="73"/>
        <v>0</v>
      </c>
      <c r="P113" s="392">
        <f t="shared" si="73"/>
        <v>0</v>
      </c>
      <c r="Q113" s="392">
        <f t="shared" si="73"/>
        <v>0</v>
      </c>
      <c r="R113" s="392">
        <f t="shared" si="73"/>
        <v>0</v>
      </c>
      <c r="S113" s="392">
        <f t="shared" si="73"/>
        <v>0</v>
      </c>
      <c r="T113" s="392"/>
      <c r="U113" s="392"/>
      <c r="V113" s="392"/>
      <c r="W113" s="392"/>
      <c r="X113" s="392"/>
      <c r="Y113" s="392"/>
      <c r="Z113" s="392"/>
      <c r="AA113" s="392"/>
      <c r="AB113" s="392"/>
      <c r="AC113" s="392"/>
      <c r="AD113" s="392"/>
      <c r="AE113" s="392"/>
      <c r="AF113" s="392"/>
      <c r="AG113" s="392"/>
      <c r="AH113" s="392"/>
      <c r="AI113" s="392"/>
      <c r="AJ113" s="392"/>
      <c r="AK113" s="392"/>
      <c r="AL113" s="392"/>
      <c r="AM113" s="392"/>
      <c r="AN113" s="392"/>
      <c r="AO113" s="392"/>
      <c r="AP113" s="392"/>
      <c r="AQ113" s="392"/>
      <c r="AR113" s="392"/>
      <c r="AS113" s="392"/>
      <c r="AT113" s="392"/>
      <c r="AU113" s="392"/>
      <c r="AV113" s="392"/>
      <c r="AW113" s="392"/>
      <c r="AX113" s="392"/>
      <c r="AY113" s="392"/>
      <c r="AZ113" s="392"/>
      <c r="BA113" s="392"/>
      <c r="BB113" s="392"/>
      <c r="BC113" s="392"/>
      <c r="BD113" s="392"/>
      <c r="BE113" s="392"/>
      <c r="BF113" s="392"/>
      <c r="BG113" s="392"/>
      <c r="BH113" s="392"/>
      <c r="BI113" s="392"/>
      <c r="BJ113" s="392"/>
      <c r="BK113" s="392"/>
      <c r="BL113" s="392"/>
      <c r="BM113" s="392"/>
      <c r="BN113" s="392"/>
      <c r="BO113" s="392"/>
      <c r="BP113" s="392"/>
      <c r="BQ113" s="392"/>
      <c r="BR113" s="392"/>
      <c r="BS113" s="392"/>
      <c r="BT113" s="392"/>
      <c r="BU113" s="392"/>
      <c r="BV113" s="392"/>
      <c r="BW113" s="392"/>
      <c r="BX113" s="392"/>
      <c r="BY113" s="392"/>
      <c r="BZ113" s="392"/>
      <c r="CA113" s="392"/>
      <c r="CB113" s="392"/>
      <c r="CC113" s="392"/>
      <c r="CD113" s="392"/>
      <c r="CE113" s="392"/>
      <c r="CF113" s="392"/>
      <c r="CG113" s="392"/>
      <c r="CH113" s="392"/>
      <c r="CI113" s="392"/>
      <c r="CJ113" s="392"/>
      <c r="CK113" s="392"/>
      <c r="CL113" s="392"/>
      <c r="CM113" s="392"/>
      <c r="CN113" s="392"/>
      <c r="CO113" s="392"/>
      <c r="CP113" s="392"/>
      <c r="CQ113" s="392"/>
      <c r="CR113" s="392"/>
      <c r="CS113" s="392"/>
      <c r="CT113" s="392"/>
      <c r="CU113" s="392"/>
      <c r="CV113" s="392"/>
      <c r="CW113" s="392"/>
      <c r="CX113" s="392"/>
      <c r="CY113" s="392"/>
      <c r="CZ113" s="392"/>
      <c r="DA113" s="392"/>
      <c r="DB113" s="392"/>
      <c r="DC113" s="392"/>
      <c r="DD113" s="392"/>
      <c r="DE113" s="392"/>
      <c r="DF113" s="392"/>
      <c r="DG113" s="392"/>
      <c r="DH113" s="392"/>
      <c r="DI113" s="392"/>
      <c r="DJ113" s="392"/>
      <c r="DK113" s="392"/>
      <c r="DL113" s="392"/>
      <c r="DM113" s="392"/>
      <c r="DN113" s="392"/>
      <c r="DO113" s="392"/>
      <c r="DP113" s="392"/>
      <c r="DQ113" s="392"/>
      <c r="DR113" s="392"/>
      <c r="DS113" s="392"/>
      <c r="DT113" s="392"/>
      <c r="DU113" s="392"/>
      <c r="DV113" s="392"/>
      <c r="DW113" s="392"/>
    </row>
    <row r="114" spans="1:145" ht="15.75" customHeight="1">
      <c r="A114" s="554" t="s">
        <v>421</v>
      </c>
      <c r="B114" s="522"/>
      <c r="C114" s="522"/>
      <c r="D114" s="522"/>
      <c r="E114" s="523"/>
      <c r="F114" s="74">
        <f t="shared" ref="F114" si="74">SUM(F109:F113)</f>
        <v>5280000</v>
      </c>
      <c r="G114" s="75">
        <f>SUM(H114:DW114)</f>
        <v>5280000</v>
      </c>
      <c r="H114" s="76">
        <f>SUM(H109:H113)</f>
        <v>440000</v>
      </c>
      <c r="I114" s="76">
        <f>SUM(I109:I113)</f>
        <v>440000</v>
      </c>
      <c r="J114" s="76">
        <f t="shared" ref="J114:BU114" si="75">SUM(J109:J113)</f>
        <v>440000</v>
      </c>
      <c r="K114" s="76">
        <f t="shared" si="75"/>
        <v>440000</v>
      </c>
      <c r="L114" s="76">
        <f t="shared" si="75"/>
        <v>440000</v>
      </c>
      <c r="M114" s="76">
        <f t="shared" si="75"/>
        <v>440000</v>
      </c>
      <c r="N114" s="76">
        <f t="shared" si="75"/>
        <v>440000</v>
      </c>
      <c r="O114" s="76">
        <f t="shared" si="75"/>
        <v>440000</v>
      </c>
      <c r="P114" s="76">
        <f t="shared" si="75"/>
        <v>440000</v>
      </c>
      <c r="Q114" s="76">
        <f t="shared" si="75"/>
        <v>440000</v>
      </c>
      <c r="R114" s="76">
        <f t="shared" si="75"/>
        <v>440000</v>
      </c>
      <c r="S114" s="76">
        <f t="shared" si="75"/>
        <v>440000</v>
      </c>
      <c r="T114" s="76">
        <f t="shared" si="75"/>
        <v>0</v>
      </c>
      <c r="U114" s="76">
        <f t="shared" si="75"/>
        <v>0</v>
      </c>
      <c r="V114" s="76">
        <f t="shared" si="75"/>
        <v>0</v>
      </c>
      <c r="W114" s="76">
        <f t="shared" si="75"/>
        <v>0</v>
      </c>
      <c r="X114" s="76">
        <f t="shared" si="75"/>
        <v>0</v>
      </c>
      <c r="Y114" s="76">
        <f t="shared" si="75"/>
        <v>0</v>
      </c>
      <c r="Z114" s="76">
        <f t="shared" si="75"/>
        <v>0</v>
      </c>
      <c r="AA114" s="76">
        <f t="shared" si="75"/>
        <v>0</v>
      </c>
      <c r="AB114" s="76">
        <f t="shared" si="75"/>
        <v>0</v>
      </c>
      <c r="AC114" s="76">
        <f t="shared" si="75"/>
        <v>0</v>
      </c>
      <c r="AD114" s="76">
        <f t="shared" si="75"/>
        <v>0</v>
      </c>
      <c r="AE114" s="76">
        <f t="shared" si="75"/>
        <v>0</v>
      </c>
      <c r="AF114" s="76">
        <f t="shared" si="75"/>
        <v>0</v>
      </c>
      <c r="AG114" s="76">
        <f t="shared" si="75"/>
        <v>0</v>
      </c>
      <c r="AH114" s="76">
        <f t="shared" si="75"/>
        <v>0</v>
      </c>
      <c r="AI114" s="76">
        <f t="shared" si="75"/>
        <v>0</v>
      </c>
      <c r="AJ114" s="76">
        <f t="shared" si="75"/>
        <v>0</v>
      </c>
      <c r="AK114" s="76">
        <f t="shared" si="75"/>
        <v>0</v>
      </c>
      <c r="AL114" s="76">
        <f t="shared" si="75"/>
        <v>0</v>
      </c>
      <c r="AM114" s="76">
        <f t="shared" si="75"/>
        <v>0</v>
      </c>
      <c r="AN114" s="76">
        <f t="shared" si="75"/>
        <v>0</v>
      </c>
      <c r="AO114" s="76">
        <f t="shared" si="75"/>
        <v>0</v>
      </c>
      <c r="AP114" s="76">
        <f t="shared" si="75"/>
        <v>0</v>
      </c>
      <c r="AQ114" s="76">
        <f t="shared" si="75"/>
        <v>0</v>
      </c>
      <c r="AR114" s="76">
        <f t="shared" si="75"/>
        <v>0</v>
      </c>
      <c r="AS114" s="76">
        <f t="shared" si="75"/>
        <v>0</v>
      </c>
      <c r="AT114" s="76">
        <f t="shared" si="75"/>
        <v>0</v>
      </c>
      <c r="AU114" s="76">
        <f t="shared" si="75"/>
        <v>0</v>
      </c>
      <c r="AV114" s="76">
        <f t="shared" si="75"/>
        <v>0</v>
      </c>
      <c r="AW114" s="76">
        <f t="shared" si="75"/>
        <v>0</v>
      </c>
      <c r="AX114" s="76">
        <f t="shared" si="75"/>
        <v>0</v>
      </c>
      <c r="AY114" s="76">
        <f t="shared" si="75"/>
        <v>0</v>
      </c>
      <c r="AZ114" s="76">
        <f t="shared" si="75"/>
        <v>0</v>
      </c>
      <c r="BA114" s="76">
        <f t="shared" si="75"/>
        <v>0</v>
      </c>
      <c r="BB114" s="76">
        <f t="shared" si="75"/>
        <v>0</v>
      </c>
      <c r="BC114" s="76">
        <f t="shared" si="75"/>
        <v>0</v>
      </c>
      <c r="BD114" s="76">
        <f t="shared" si="75"/>
        <v>0</v>
      </c>
      <c r="BE114" s="76">
        <f t="shared" si="75"/>
        <v>0</v>
      </c>
      <c r="BF114" s="76">
        <f t="shared" si="75"/>
        <v>0</v>
      </c>
      <c r="BG114" s="76">
        <f t="shared" si="75"/>
        <v>0</v>
      </c>
      <c r="BH114" s="76">
        <f t="shared" si="75"/>
        <v>0</v>
      </c>
      <c r="BI114" s="76">
        <f t="shared" si="75"/>
        <v>0</v>
      </c>
      <c r="BJ114" s="76">
        <f t="shared" si="75"/>
        <v>0</v>
      </c>
      <c r="BK114" s="76">
        <f t="shared" si="75"/>
        <v>0</v>
      </c>
      <c r="BL114" s="76">
        <f t="shared" si="75"/>
        <v>0</v>
      </c>
      <c r="BM114" s="76">
        <f t="shared" si="75"/>
        <v>0</v>
      </c>
      <c r="BN114" s="76">
        <f t="shared" si="75"/>
        <v>0</v>
      </c>
      <c r="BO114" s="76">
        <f t="shared" si="75"/>
        <v>0</v>
      </c>
      <c r="BP114" s="76">
        <f t="shared" si="75"/>
        <v>0</v>
      </c>
      <c r="BQ114" s="76">
        <f t="shared" si="75"/>
        <v>0</v>
      </c>
      <c r="BR114" s="76">
        <f t="shared" si="75"/>
        <v>0</v>
      </c>
      <c r="BS114" s="76">
        <f t="shared" si="75"/>
        <v>0</v>
      </c>
      <c r="BT114" s="76">
        <f t="shared" si="75"/>
        <v>0</v>
      </c>
      <c r="BU114" s="76">
        <f t="shared" si="75"/>
        <v>0</v>
      </c>
      <c r="BV114" s="76">
        <f t="shared" ref="BV114:DW114" si="76">SUM(BV109:BV113)</f>
        <v>0</v>
      </c>
      <c r="BW114" s="76">
        <f t="shared" si="76"/>
        <v>0</v>
      </c>
      <c r="BX114" s="76">
        <f t="shared" si="76"/>
        <v>0</v>
      </c>
      <c r="BY114" s="76">
        <f t="shared" si="76"/>
        <v>0</v>
      </c>
      <c r="BZ114" s="76">
        <f t="shared" si="76"/>
        <v>0</v>
      </c>
      <c r="CA114" s="76">
        <f t="shared" si="76"/>
        <v>0</v>
      </c>
      <c r="CB114" s="76">
        <f t="shared" si="76"/>
        <v>0</v>
      </c>
      <c r="CC114" s="76">
        <f t="shared" si="76"/>
        <v>0</v>
      </c>
      <c r="CD114" s="76">
        <f t="shared" si="76"/>
        <v>0</v>
      </c>
      <c r="CE114" s="76">
        <f t="shared" si="76"/>
        <v>0</v>
      </c>
      <c r="CF114" s="76">
        <f t="shared" si="76"/>
        <v>0</v>
      </c>
      <c r="CG114" s="76">
        <f t="shared" si="76"/>
        <v>0</v>
      </c>
      <c r="CH114" s="76">
        <f t="shared" si="76"/>
        <v>0</v>
      </c>
      <c r="CI114" s="76">
        <f t="shared" si="76"/>
        <v>0</v>
      </c>
      <c r="CJ114" s="76">
        <f t="shared" si="76"/>
        <v>0</v>
      </c>
      <c r="CK114" s="76">
        <f t="shared" si="76"/>
        <v>0</v>
      </c>
      <c r="CL114" s="76">
        <f t="shared" si="76"/>
        <v>0</v>
      </c>
      <c r="CM114" s="76">
        <f t="shared" si="76"/>
        <v>0</v>
      </c>
      <c r="CN114" s="76">
        <f t="shared" si="76"/>
        <v>0</v>
      </c>
      <c r="CO114" s="76">
        <f t="shared" si="76"/>
        <v>0</v>
      </c>
      <c r="CP114" s="76">
        <f t="shared" si="76"/>
        <v>0</v>
      </c>
      <c r="CQ114" s="76">
        <f t="shared" si="76"/>
        <v>0</v>
      </c>
      <c r="CR114" s="76">
        <f t="shared" si="76"/>
        <v>0</v>
      </c>
      <c r="CS114" s="76">
        <f t="shared" si="76"/>
        <v>0</v>
      </c>
      <c r="CT114" s="76">
        <f t="shared" si="76"/>
        <v>0</v>
      </c>
      <c r="CU114" s="76">
        <f t="shared" si="76"/>
        <v>0</v>
      </c>
      <c r="CV114" s="76">
        <f t="shared" si="76"/>
        <v>0</v>
      </c>
      <c r="CW114" s="76">
        <f t="shared" si="76"/>
        <v>0</v>
      </c>
      <c r="CX114" s="76">
        <f t="shared" si="76"/>
        <v>0</v>
      </c>
      <c r="CY114" s="76">
        <f t="shared" si="76"/>
        <v>0</v>
      </c>
      <c r="CZ114" s="76">
        <f t="shared" si="76"/>
        <v>0</v>
      </c>
      <c r="DA114" s="76">
        <f t="shared" si="76"/>
        <v>0</v>
      </c>
      <c r="DB114" s="76">
        <f t="shared" si="76"/>
        <v>0</v>
      </c>
      <c r="DC114" s="76">
        <f t="shared" si="76"/>
        <v>0</v>
      </c>
      <c r="DD114" s="76">
        <f t="shared" si="76"/>
        <v>0</v>
      </c>
      <c r="DE114" s="76">
        <f t="shared" si="76"/>
        <v>0</v>
      </c>
      <c r="DF114" s="76">
        <f t="shared" si="76"/>
        <v>0</v>
      </c>
      <c r="DG114" s="76">
        <f t="shared" si="76"/>
        <v>0</v>
      </c>
      <c r="DH114" s="76">
        <f t="shared" si="76"/>
        <v>0</v>
      </c>
      <c r="DI114" s="76">
        <f t="shared" si="76"/>
        <v>0</v>
      </c>
      <c r="DJ114" s="76">
        <f t="shared" si="76"/>
        <v>0</v>
      </c>
      <c r="DK114" s="76">
        <f t="shared" si="76"/>
        <v>0</v>
      </c>
      <c r="DL114" s="76">
        <f t="shared" si="76"/>
        <v>0</v>
      </c>
      <c r="DM114" s="76">
        <f t="shared" si="76"/>
        <v>0</v>
      </c>
      <c r="DN114" s="76">
        <f t="shared" si="76"/>
        <v>0</v>
      </c>
      <c r="DO114" s="76">
        <f t="shared" si="76"/>
        <v>0</v>
      </c>
      <c r="DP114" s="76">
        <f t="shared" si="76"/>
        <v>0</v>
      </c>
      <c r="DQ114" s="76">
        <f t="shared" si="76"/>
        <v>0</v>
      </c>
      <c r="DR114" s="76">
        <f t="shared" si="76"/>
        <v>0</v>
      </c>
      <c r="DS114" s="76">
        <f t="shared" si="76"/>
        <v>0</v>
      </c>
      <c r="DT114" s="76">
        <f t="shared" si="76"/>
        <v>0</v>
      </c>
      <c r="DU114" s="76">
        <f t="shared" si="76"/>
        <v>0</v>
      </c>
      <c r="DV114" s="76">
        <f t="shared" si="76"/>
        <v>0</v>
      </c>
      <c r="DW114" s="76">
        <f t="shared" si="76"/>
        <v>0</v>
      </c>
    </row>
    <row r="115" spans="1:145" ht="15.75" customHeight="1">
      <c r="A115" s="553" t="s">
        <v>422</v>
      </c>
      <c r="B115" s="522"/>
      <c r="C115" s="522"/>
      <c r="D115" s="522"/>
      <c r="E115" s="522"/>
      <c r="F115" s="523"/>
      <c r="G115" s="79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</row>
    <row r="116" spans="1:145" ht="15.75" customHeight="1">
      <c r="A116" s="69">
        <v>1</v>
      </c>
      <c r="B116" s="96" t="s">
        <v>423</v>
      </c>
      <c r="C116" s="413">
        <v>24</v>
      </c>
      <c r="D116" s="72" t="s">
        <v>398</v>
      </c>
      <c r="E116" s="414">
        <v>2000000</v>
      </c>
      <c r="F116" s="70">
        <f t="shared" ref="F116:F117" si="77">C116*E116</f>
        <v>48000000</v>
      </c>
      <c r="G116" s="72">
        <f t="shared" ref="G116:G117" si="78">SUM(H116:DW116)</f>
        <v>48000000</v>
      </c>
      <c r="H116" s="392">
        <f>E116</f>
        <v>2000000</v>
      </c>
      <c r="I116" s="392">
        <f t="shared" ref="I116:AE116" si="79">H116</f>
        <v>2000000</v>
      </c>
      <c r="J116" s="392">
        <f t="shared" si="79"/>
        <v>2000000</v>
      </c>
      <c r="K116" s="392">
        <f t="shared" si="79"/>
        <v>2000000</v>
      </c>
      <c r="L116" s="392">
        <f t="shared" si="79"/>
        <v>2000000</v>
      </c>
      <c r="M116" s="392">
        <f t="shared" si="79"/>
        <v>2000000</v>
      </c>
      <c r="N116" s="392">
        <f t="shared" si="79"/>
        <v>2000000</v>
      </c>
      <c r="O116" s="392">
        <f t="shared" si="79"/>
        <v>2000000</v>
      </c>
      <c r="P116" s="392">
        <f t="shared" si="79"/>
        <v>2000000</v>
      </c>
      <c r="Q116" s="392">
        <f t="shared" si="79"/>
        <v>2000000</v>
      </c>
      <c r="R116" s="392">
        <f t="shared" si="79"/>
        <v>2000000</v>
      </c>
      <c r="S116" s="392">
        <f t="shared" si="79"/>
        <v>2000000</v>
      </c>
      <c r="T116" s="392">
        <f t="shared" si="79"/>
        <v>2000000</v>
      </c>
      <c r="U116" s="392">
        <f t="shared" si="79"/>
        <v>2000000</v>
      </c>
      <c r="V116" s="392">
        <f t="shared" si="79"/>
        <v>2000000</v>
      </c>
      <c r="W116" s="392">
        <f t="shared" si="79"/>
        <v>2000000</v>
      </c>
      <c r="X116" s="392">
        <f t="shared" si="79"/>
        <v>2000000</v>
      </c>
      <c r="Y116" s="392">
        <f t="shared" si="79"/>
        <v>2000000</v>
      </c>
      <c r="Z116" s="392">
        <f t="shared" si="79"/>
        <v>2000000</v>
      </c>
      <c r="AA116" s="392">
        <f t="shared" si="79"/>
        <v>2000000</v>
      </c>
      <c r="AB116" s="392">
        <f t="shared" si="79"/>
        <v>2000000</v>
      </c>
      <c r="AC116" s="392">
        <f t="shared" si="79"/>
        <v>2000000</v>
      </c>
      <c r="AD116" s="392">
        <f t="shared" si="79"/>
        <v>2000000</v>
      </c>
      <c r="AE116" s="392">
        <f t="shared" si="79"/>
        <v>2000000</v>
      </c>
      <c r="AF116" s="392"/>
      <c r="AG116" s="392"/>
      <c r="AH116" s="392"/>
      <c r="AI116" s="392"/>
      <c r="AJ116" s="392"/>
      <c r="AK116" s="392"/>
      <c r="AL116" s="392"/>
      <c r="AM116" s="392"/>
      <c r="AN116" s="392"/>
      <c r="AO116" s="392"/>
      <c r="AP116" s="392"/>
      <c r="AQ116" s="392"/>
      <c r="AR116" s="392"/>
      <c r="AS116" s="392"/>
      <c r="AT116" s="392"/>
      <c r="AU116" s="392"/>
      <c r="AV116" s="392"/>
      <c r="AW116" s="392"/>
      <c r="AX116" s="392"/>
      <c r="AY116" s="392"/>
      <c r="AZ116" s="392"/>
      <c r="BA116" s="392"/>
      <c r="BB116" s="392"/>
      <c r="BC116" s="392"/>
      <c r="BD116" s="392"/>
      <c r="BE116" s="392"/>
      <c r="BF116" s="392"/>
      <c r="BG116" s="392"/>
      <c r="BH116" s="392"/>
      <c r="BI116" s="392"/>
      <c r="BJ116" s="392"/>
      <c r="BK116" s="392"/>
      <c r="BL116" s="392"/>
      <c r="BM116" s="392"/>
      <c r="BN116" s="392"/>
      <c r="BO116" s="392"/>
      <c r="BP116" s="392"/>
      <c r="BQ116" s="392"/>
      <c r="BR116" s="392"/>
      <c r="BS116" s="392"/>
      <c r="BT116" s="392"/>
      <c r="BU116" s="392"/>
      <c r="BV116" s="392"/>
      <c r="BW116" s="392"/>
      <c r="BX116" s="392"/>
      <c r="BY116" s="392"/>
      <c r="BZ116" s="392"/>
      <c r="CA116" s="392"/>
      <c r="CB116" s="392"/>
      <c r="CC116" s="392"/>
      <c r="CD116" s="392"/>
      <c r="CE116" s="392"/>
      <c r="CF116" s="392"/>
      <c r="CG116" s="392"/>
      <c r="CH116" s="392"/>
      <c r="CI116" s="392"/>
      <c r="CJ116" s="392"/>
      <c r="CK116" s="392"/>
      <c r="CL116" s="392"/>
      <c r="CM116" s="392"/>
      <c r="CN116" s="392"/>
      <c r="CO116" s="392"/>
      <c r="CP116" s="392"/>
      <c r="CQ116" s="392"/>
      <c r="CR116" s="392"/>
      <c r="CS116" s="392"/>
      <c r="CT116" s="392"/>
      <c r="CU116" s="392"/>
      <c r="CV116" s="392"/>
      <c r="CW116" s="392"/>
      <c r="CX116" s="392"/>
      <c r="CY116" s="392"/>
      <c r="CZ116" s="392"/>
      <c r="DA116" s="392"/>
      <c r="DB116" s="392"/>
      <c r="DC116" s="392"/>
      <c r="DD116" s="392"/>
      <c r="DE116" s="392"/>
      <c r="DF116" s="392"/>
      <c r="DG116" s="392"/>
      <c r="DH116" s="392"/>
      <c r="DI116" s="392"/>
      <c r="DJ116" s="392"/>
      <c r="DK116" s="392"/>
      <c r="DL116" s="392"/>
      <c r="DM116" s="392"/>
      <c r="DN116" s="392"/>
      <c r="DO116" s="392"/>
      <c r="DP116" s="392"/>
      <c r="DQ116" s="392"/>
      <c r="DR116" s="392"/>
      <c r="DS116" s="392"/>
      <c r="DT116" s="392"/>
      <c r="DU116" s="392"/>
      <c r="DV116" s="392"/>
      <c r="DW116" s="392"/>
    </row>
    <row r="117" spans="1:145" ht="15.75" customHeight="1">
      <c r="A117" s="69">
        <v>2</v>
      </c>
      <c r="B117" s="96" t="s">
        <v>424</v>
      </c>
      <c r="C117" s="413">
        <v>0</v>
      </c>
      <c r="D117" s="72" t="s">
        <v>398</v>
      </c>
      <c r="E117" s="414">
        <v>2000000</v>
      </c>
      <c r="F117" s="70">
        <f t="shared" si="77"/>
        <v>0</v>
      </c>
      <c r="G117" s="72">
        <f t="shared" si="78"/>
        <v>0</v>
      </c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  <c r="X117" s="392"/>
      <c r="Y117" s="392"/>
      <c r="Z117" s="392"/>
      <c r="AA117" s="392"/>
      <c r="AB117" s="392"/>
      <c r="AC117" s="392"/>
      <c r="AD117" s="392"/>
      <c r="AE117" s="392"/>
      <c r="AF117" s="392"/>
      <c r="AG117" s="392"/>
      <c r="AH117" s="392"/>
      <c r="AI117" s="392"/>
      <c r="AJ117" s="392"/>
      <c r="AK117" s="392"/>
      <c r="AL117" s="392"/>
      <c r="AM117" s="392"/>
      <c r="AN117" s="392"/>
      <c r="AO117" s="392"/>
      <c r="AP117" s="392"/>
      <c r="AQ117" s="392"/>
      <c r="AR117" s="392"/>
      <c r="AS117" s="392"/>
      <c r="AT117" s="392"/>
      <c r="AU117" s="392"/>
      <c r="AV117" s="392"/>
      <c r="AW117" s="392"/>
      <c r="AX117" s="392"/>
      <c r="AY117" s="392"/>
      <c r="AZ117" s="392"/>
      <c r="BA117" s="392"/>
      <c r="BB117" s="392"/>
      <c r="BC117" s="392"/>
      <c r="BD117" s="392"/>
      <c r="BE117" s="392"/>
      <c r="BF117" s="392"/>
      <c r="BG117" s="392"/>
      <c r="BH117" s="392"/>
      <c r="BI117" s="392"/>
      <c r="BJ117" s="392"/>
      <c r="BK117" s="392"/>
      <c r="BL117" s="392"/>
      <c r="BM117" s="392"/>
      <c r="BN117" s="392"/>
      <c r="BO117" s="392"/>
      <c r="BP117" s="392"/>
      <c r="BQ117" s="392"/>
      <c r="BR117" s="392"/>
      <c r="BS117" s="392"/>
      <c r="BT117" s="392"/>
      <c r="BU117" s="392"/>
      <c r="BV117" s="392"/>
      <c r="BW117" s="392"/>
      <c r="BX117" s="392"/>
      <c r="BY117" s="392"/>
      <c r="BZ117" s="392"/>
      <c r="CA117" s="392"/>
      <c r="CB117" s="392"/>
      <c r="CC117" s="392"/>
      <c r="CD117" s="392"/>
      <c r="CE117" s="392"/>
      <c r="CF117" s="392"/>
      <c r="CG117" s="392"/>
      <c r="CH117" s="392"/>
      <c r="CI117" s="392"/>
      <c r="CJ117" s="392"/>
      <c r="CK117" s="392"/>
      <c r="CL117" s="392"/>
      <c r="CM117" s="392"/>
      <c r="CN117" s="392"/>
      <c r="CO117" s="392"/>
      <c r="CP117" s="392"/>
      <c r="CQ117" s="392"/>
      <c r="CR117" s="392"/>
      <c r="CS117" s="392"/>
      <c r="CT117" s="392"/>
      <c r="CU117" s="392"/>
      <c r="CV117" s="392"/>
      <c r="CW117" s="392"/>
      <c r="CX117" s="392"/>
      <c r="CY117" s="392"/>
      <c r="CZ117" s="392"/>
      <c r="DA117" s="392"/>
      <c r="DB117" s="392"/>
      <c r="DC117" s="392"/>
      <c r="DD117" s="392"/>
      <c r="DE117" s="392"/>
      <c r="DF117" s="392"/>
      <c r="DG117" s="392"/>
      <c r="DH117" s="392"/>
      <c r="DI117" s="392"/>
      <c r="DJ117" s="392"/>
      <c r="DK117" s="392"/>
      <c r="DL117" s="392"/>
      <c r="DM117" s="392"/>
      <c r="DN117" s="392"/>
      <c r="DO117" s="392"/>
      <c r="DP117" s="392"/>
      <c r="DQ117" s="392"/>
      <c r="DR117" s="392"/>
      <c r="DS117" s="392"/>
      <c r="DT117" s="392"/>
      <c r="DU117" s="392"/>
      <c r="DV117" s="392"/>
      <c r="DW117" s="392"/>
    </row>
    <row r="118" spans="1:145" ht="15.75" customHeight="1">
      <c r="A118" s="554" t="s">
        <v>425</v>
      </c>
      <c r="B118" s="522"/>
      <c r="C118" s="522"/>
      <c r="D118" s="522"/>
      <c r="E118" s="523"/>
      <c r="F118" s="74">
        <f t="shared" ref="F118:BC118" si="80">SUM(F116:F117)</f>
        <v>48000000</v>
      </c>
      <c r="G118" s="75">
        <f>SUM(H118:DW118)</f>
        <v>48000000</v>
      </c>
      <c r="H118" s="76">
        <f>SUM(H116:H117)</f>
        <v>2000000</v>
      </c>
      <c r="I118" s="76">
        <f t="shared" si="80"/>
        <v>2000000</v>
      </c>
      <c r="J118" s="76">
        <f t="shared" si="80"/>
        <v>2000000</v>
      </c>
      <c r="K118" s="76">
        <f t="shared" si="80"/>
        <v>2000000</v>
      </c>
      <c r="L118" s="76">
        <f t="shared" si="80"/>
        <v>2000000</v>
      </c>
      <c r="M118" s="76">
        <f t="shared" si="80"/>
        <v>2000000</v>
      </c>
      <c r="N118" s="76">
        <f t="shared" si="80"/>
        <v>2000000</v>
      </c>
      <c r="O118" s="76">
        <f t="shared" si="80"/>
        <v>2000000</v>
      </c>
      <c r="P118" s="76">
        <f t="shared" si="80"/>
        <v>2000000</v>
      </c>
      <c r="Q118" s="76">
        <f t="shared" si="80"/>
        <v>2000000</v>
      </c>
      <c r="R118" s="76">
        <f t="shared" si="80"/>
        <v>2000000</v>
      </c>
      <c r="S118" s="76">
        <f t="shared" si="80"/>
        <v>2000000</v>
      </c>
      <c r="T118" s="76">
        <f t="shared" si="80"/>
        <v>2000000</v>
      </c>
      <c r="U118" s="76">
        <f t="shared" si="80"/>
        <v>2000000</v>
      </c>
      <c r="V118" s="76">
        <f t="shared" si="80"/>
        <v>2000000</v>
      </c>
      <c r="W118" s="76">
        <f t="shared" si="80"/>
        <v>2000000</v>
      </c>
      <c r="X118" s="76">
        <f t="shared" si="80"/>
        <v>2000000</v>
      </c>
      <c r="Y118" s="76">
        <f t="shared" si="80"/>
        <v>2000000</v>
      </c>
      <c r="Z118" s="76">
        <f t="shared" si="80"/>
        <v>2000000</v>
      </c>
      <c r="AA118" s="76">
        <f t="shared" si="80"/>
        <v>2000000</v>
      </c>
      <c r="AB118" s="76">
        <f t="shared" si="80"/>
        <v>2000000</v>
      </c>
      <c r="AC118" s="76">
        <f t="shared" si="80"/>
        <v>2000000</v>
      </c>
      <c r="AD118" s="76">
        <f t="shared" si="80"/>
        <v>2000000</v>
      </c>
      <c r="AE118" s="76">
        <f t="shared" si="80"/>
        <v>2000000</v>
      </c>
      <c r="AF118" s="76">
        <f t="shared" si="80"/>
        <v>0</v>
      </c>
      <c r="AG118" s="76">
        <f t="shared" si="80"/>
        <v>0</v>
      </c>
      <c r="AH118" s="76">
        <f t="shared" si="80"/>
        <v>0</v>
      </c>
      <c r="AI118" s="76">
        <f t="shared" si="80"/>
        <v>0</v>
      </c>
      <c r="AJ118" s="76">
        <f t="shared" si="80"/>
        <v>0</v>
      </c>
      <c r="AK118" s="76">
        <f t="shared" si="80"/>
        <v>0</v>
      </c>
      <c r="AL118" s="76">
        <f t="shared" si="80"/>
        <v>0</v>
      </c>
      <c r="AM118" s="76">
        <f t="shared" si="80"/>
        <v>0</v>
      </c>
      <c r="AN118" s="76">
        <f t="shared" si="80"/>
        <v>0</v>
      </c>
      <c r="AO118" s="76">
        <f t="shared" si="80"/>
        <v>0</v>
      </c>
      <c r="AP118" s="76">
        <f t="shared" si="80"/>
        <v>0</v>
      </c>
      <c r="AQ118" s="76">
        <f t="shared" si="80"/>
        <v>0</v>
      </c>
      <c r="AR118" s="76">
        <f t="shared" si="80"/>
        <v>0</v>
      </c>
      <c r="AS118" s="76">
        <f t="shared" si="80"/>
        <v>0</v>
      </c>
      <c r="AT118" s="76">
        <f t="shared" si="80"/>
        <v>0</v>
      </c>
      <c r="AU118" s="76">
        <f t="shared" si="80"/>
        <v>0</v>
      </c>
      <c r="AV118" s="76">
        <f t="shared" si="80"/>
        <v>0</v>
      </c>
      <c r="AW118" s="76">
        <f t="shared" si="80"/>
        <v>0</v>
      </c>
      <c r="AX118" s="76">
        <f t="shared" si="80"/>
        <v>0</v>
      </c>
      <c r="AY118" s="76">
        <f t="shared" si="80"/>
        <v>0</v>
      </c>
      <c r="AZ118" s="76">
        <f t="shared" si="80"/>
        <v>0</v>
      </c>
      <c r="BA118" s="76">
        <f t="shared" si="80"/>
        <v>0</v>
      </c>
      <c r="BB118" s="76">
        <f t="shared" si="80"/>
        <v>0</v>
      </c>
      <c r="BC118" s="76">
        <f t="shared" si="80"/>
        <v>0</v>
      </c>
      <c r="BD118" s="76">
        <f t="shared" ref="BD118:DO118" si="81">SUM(BD116:BD117)</f>
        <v>0</v>
      </c>
      <c r="BE118" s="76">
        <f t="shared" si="81"/>
        <v>0</v>
      </c>
      <c r="BF118" s="76">
        <f t="shared" si="81"/>
        <v>0</v>
      </c>
      <c r="BG118" s="76">
        <f t="shared" si="81"/>
        <v>0</v>
      </c>
      <c r="BH118" s="76">
        <f t="shared" si="81"/>
        <v>0</v>
      </c>
      <c r="BI118" s="76">
        <f t="shared" si="81"/>
        <v>0</v>
      </c>
      <c r="BJ118" s="76">
        <f t="shared" si="81"/>
        <v>0</v>
      </c>
      <c r="BK118" s="76">
        <f t="shared" si="81"/>
        <v>0</v>
      </c>
      <c r="BL118" s="76">
        <f t="shared" si="81"/>
        <v>0</v>
      </c>
      <c r="BM118" s="76">
        <f t="shared" si="81"/>
        <v>0</v>
      </c>
      <c r="BN118" s="76">
        <f t="shared" si="81"/>
        <v>0</v>
      </c>
      <c r="BO118" s="76">
        <f t="shared" si="81"/>
        <v>0</v>
      </c>
      <c r="BP118" s="76">
        <f t="shared" si="81"/>
        <v>0</v>
      </c>
      <c r="BQ118" s="76">
        <f t="shared" si="81"/>
        <v>0</v>
      </c>
      <c r="BR118" s="76">
        <f t="shared" si="81"/>
        <v>0</v>
      </c>
      <c r="BS118" s="76">
        <f t="shared" si="81"/>
        <v>0</v>
      </c>
      <c r="BT118" s="76">
        <f t="shared" si="81"/>
        <v>0</v>
      </c>
      <c r="BU118" s="76">
        <f t="shared" si="81"/>
        <v>0</v>
      </c>
      <c r="BV118" s="76">
        <f t="shared" si="81"/>
        <v>0</v>
      </c>
      <c r="BW118" s="76">
        <f t="shared" si="81"/>
        <v>0</v>
      </c>
      <c r="BX118" s="76">
        <f t="shared" si="81"/>
        <v>0</v>
      </c>
      <c r="BY118" s="76">
        <f t="shared" si="81"/>
        <v>0</v>
      </c>
      <c r="BZ118" s="76">
        <f t="shared" si="81"/>
        <v>0</v>
      </c>
      <c r="CA118" s="76">
        <f t="shared" si="81"/>
        <v>0</v>
      </c>
      <c r="CB118" s="76">
        <f t="shared" si="81"/>
        <v>0</v>
      </c>
      <c r="CC118" s="76">
        <f t="shared" si="81"/>
        <v>0</v>
      </c>
      <c r="CD118" s="76">
        <f t="shared" si="81"/>
        <v>0</v>
      </c>
      <c r="CE118" s="76">
        <f t="shared" si="81"/>
        <v>0</v>
      </c>
      <c r="CF118" s="76">
        <f t="shared" si="81"/>
        <v>0</v>
      </c>
      <c r="CG118" s="76">
        <f t="shared" si="81"/>
        <v>0</v>
      </c>
      <c r="CH118" s="76">
        <f t="shared" si="81"/>
        <v>0</v>
      </c>
      <c r="CI118" s="76">
        <f t="shared" si="81"/>
        <v>0</v>
      </c>
      <c r="CJ118" s="76">
        <f t="shared" si="81"/>
        <v>0</v>
      </c>
      <c r="CK118" s="76">
        <f t="shared" si="81"/>
        <v>0</v>
      </c>
      <c r="CL118" s="76">
        <f t="shared" si="81"/>
        <v>0</v>
      </c>
      <c r="CM118" s="76">
        <f t="shared" si="81"/>
        <v>0</v>
      </c>
      <c r="CN118" s="76">
        <f t="shared" si="81"/>
        <v>0</v>
      </c>
      <c r="CO118" s="76">
        <f t="shared" si="81"/>
        <v>0</v>
      </c>
      <c r="CP118" s="76">
        <f t="shared" si="81"/>
        <v>0</v>
      </c>
      <c r="CQ118" s="76">
        <f t="shared" si="81"/>
        <v>0</v>
      </c>
      <c r="CR118" s="76">
        <f t="shared" si="81"/>
        <v>0</v>
      </c>
      <c r="CS118" s="76">
        <f t="shared" si="81"/>
        <v>0</v>
      </c>
      <c r="CT118" s="76">
        <f t="shared" si="81"/>
        <v>0</v>
      </c>
      <c r="CU118" s="76">
        <f t="shared" si="81"/>
        <v>0</v>
      </c>
      <c r="CV118" s="76">
        <f t="shared" si="81"/>
        <v>0</v>
      </c>
      <c r="CW118" s="76">
        <f t="shared" si="81"/>
        <v>0</v>
      </c>
      <c r="CX118" s="76">
        <f t="shared" si="81"/>
        <v>0</v>
      </c>
      <c r="CY118" s="76">
        <f t="shared" si="81"/>
        <v>0</v>
      </c>
      <c r="CZ118" s="76">
        <f t="shared" si="81"/>
        <v>0</v>
      </c>
      <c r="DA118" s="76">
        <f t="shared" si="81"/>
        <v>0</v>
      </c>
      <c r="DB118" s="76">
        <f t="shared" si="81"/>
        <v>0</v>
      </c>
      <c r="DC118" s="76">
        <f t="shared" si="81"/>
        <v>0</v>
      </c>
      <c r="DD118" s="76">
        <f t="shared" si="81"/>
        <v>0</v>
      </c>
      <c r="DE118" s="76">
        <f t="shared" si="81"/>
        <v>0</v>
      </c>
      <c r="DF118" s="76">
        <f t="shared" si="81"/>
        <v>0</v>
      </c>
      <c r="DG118" s="76">
        <f t="shared" si="81"/>
        <v>0</v>
      </c>
      <c r="DH118" s="76">
        <f t="shared" si="81"/>
        <v>0</v>
      </c>
      <c r="DI118" s="76">
        <f t="shared" si="81"/>
        <v>0</v>
      </c>
      <c r="DJ118" s="76">
        <f t="shared" si="81"/>
        <v>0</v>
      </c>
      <c r="DK118" s="76">
        <f t="shared" si="81"/>
        <v>0</v>
      </c>
      <c r="DL118" s="76">
        <f t="shared" si="81"/>
        <v>0</v>
      </c>
      <c r="DM118" s="76">
        <f t="shared" si="81"/>
        <v>0</v>
      </c>
      <c r="DN118" s="76">
        <f t="shared" si="81"/>
        <v>0</v>
      </c>
      <c r="DO118" s="76">
        <f t="shared" si="81"/>
        <v>0</v>
      </c>
      <c r="DP118" s="76">
        <f t="shared" ref="DP118:DW118" si="82">SUM(DP116:DP117)</f>
        <v>0</v>
      </c>
      <c r="DQ118" s="76">
        <f t="shared" si="82"/>
        <v>0</v>
      </c>
      <c r="DR118" s="76">
        <f t="shared" si="82"/>
        <v>0</v>
      </c>
      <c r="DS118" s="76">
        <f t="shared" si="82"/>
        <v>0</v>
      </c>
      <c r="DT118" s="76">
        <f t="shared" si="82"/>
        <v>0</v>
      </c>
      <c r="DU118" s="76">
        <f t="shared" si="82"/>
        <v>0</v>
      </c>
      <c r="DV118" s="76">
        <f t="shared" si="82"/>
        <v>0</v>
      </c>
      <c r="DW118" s="76">
        <f t="shared" si="82"/>
        <v>0</v>
      </c>
    </row>
    <row r="119" spans="1:145" ht="15.75" customHeight="1">
      <c r="A119" s="559" t="s">
        <v>426</v>
      </c>
      <c r="B119" s="560"/>
      <c r="C119" s="560"/>
      <c r="D119" s="560"/>
      <c r="E119" s="560"/>
      <c r="F119" s="561"/>
      <c r="G119" s="79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</row>
    <row r="120" spans="1:145" ht="15.75" customHeight="1">
      <c r="A120" s="96">
        <v>1</v>
      </c>
      <c r="B120" s="49" t="s">
        <v>427</v>
      </c>
      <c r="C120" s="413">
        <v>1</v>
      </c>
      <c r="D120" s="72" t="s">
        <v>329</v>
      </c>
      <c r="E120" s="419">
        <v>5000000</v>
      </c>
      <c r="F120" s="70">
        <f t="shared" ref="F120:F127" si="83">C120*E120</f>
        <v>5000000</v>
      </c>
      <c r="G120" s="72">
        <f t="shared" ref="G120:G127" si="84">SUM(H120:DW120)</f>
        <v>5000000</v>
      </c>
      <c r="H120" s="392">
        <v>2500000</v>
      </c>
      <c r="I120" s="392">
        <v>2500000</v>
      </c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  <c r="AA120" s="392"/>
      <c r="AB120" s="392"/>
      <c r="AC120" s="392"/>
      <c r="AD120" s="392"/>
      <c r="AE120" s="392"/>
      <c r="AF120" s="394"/>
      <c r="AG120" s="394"/>
      <c r="AH120" s="394"/>
      <c r="AI120" s="394"/>
      <c r="AJ120" s="394"/>
      <c r="AK120" s="394"/>
      <c r="AL120" s="394"/>
      <c r="AM120" s="394"/>
      <c r="AN120" s="394"/>
      <c r="AO120" s="394"/>
      <c r="AP120" s="394"/>
      <c r="AQ120" s="394"/>
      <c r="AR120" s="394"/>
      <c r="AS120" s="394"/>
      <c r="AT120" s="394"/>
      <c r="AU120" s="394"/>
      <c r="AV120" s="394"/>
      <c r="AW120" s="394"/>
      <c r="AX120" s="394"/>
      <c r="AY120" s="394"/>
      <c r="AZ120" s="394"/>
      <c r="BA120" s="394"/>
      <c r="BB120" s="394"/>
      <c r="BC120" s="394"/>
      <c r="BD120" s="394"/>
      <c r="BE120" s="394"/>
      <c r="BF120" s="394"/>
      <c r="BG120" s="394"/>
      <c r="BH120" s="394"/>
      <c r="BI120" s="394"/>
      <c r="BJ120" s="394"/>
      <c r="BK120" s="394"/>
      <c r="BL120" s="394"/>
      <c r="BM120" s="394"/>
      <c r="BN120" s="394"/>
      <c r="BO120" s="394"/>
      <c r="BP120" s="394"/>
      <c r="BQ120" s="394"/>
      <c r="BR120" s="394"/>
      <c r="BS120" s="394"/>
      <c r="BT120" s="394"/>
      <c r="BU120" s="394"/>
      <c r="BV120" s="394"/>
      <c r="BW120" s="394"/>
      <c r="BX120" s="394"/>
      <c r="BY120" s="394"/>
      <c r="BZ120" s="394"/>
      <c r="CA120" s="394"/>
      <c r="CB120" s="394"/>
      <c r="CC120" s="394"/>
      <c r="CD120" s="394"/>
      <c r="CE120" s="394"/>
      <c r="CF120" s="394"/>
      <c r="CG120" s="394"/>
      <c r="CH120" s="394"/>
      <c r="CI120" s="394"/>
      <c r="CJ120" s="394"/>
      <c r="CK120" s="394"/>
      <c r="CL120" s="394"/>
      <c r="CM120" s="394"/>
      <c r="CN120" s="394"/>
      <c r="CO120" s="394"/>
      <c r="CP120" s="394"/>
      <c r="CQ120" s="394"/>
      <c r="CR120" s="394"/>
      <c r="CS120" s="394"/>
      <c r="CT120" s="394"/>
      <c r="CU120" s="394"/>
      <c r="CV120" s="394"/>
      <c r="CW120" s="394"/>
      <c r="CX120" s="394"/>
      <c r="CY120" s="394"/>
      <c r="CZ120" s="394"/>
      <c r="DA120" s="394"/>
      <c r="DB120" s="394"/>
      <c r="DC120" s="394"/>
      <c r="DD120" s="394"/>
      <c r="DE120" s="394"/>
      <c r="DF120" s="394"/>
      <c r="DG120" s="394"/>
      <c r="DH120" s="394"/>
      <c r="DI120" s="394"/>
      <c r="DJ120" s="394"/>
      <c r="DK120" s="394"/>
      <c r="DL120" s="394"/>
      <c r="DM120" s="394"/>
      <c r="DN120" s="394"/>
      <c r="DO120" s="394"/>
      <c r="DP120" s="394"/>
      <c r="DQ120" s="394"/>
      <c r="DR120" s="394"/>
      <c r="DS120" s="394"/>
      <c r="DT120" s="394"/>
      <c r="DU120" s="394"/>
      <c r="DV120" s="394"/>
      <c r="DW120" s="394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</row>
    <row r="121" spans="1:145" ht="15.75" customHeight="1">
      <c r="A121" s="103">
        <v>2</v>
      </c>
      <c r="B121" s="104" t="s">
        <v>428</v>
      </c>
      <c r="C121" s="413">
        <v>0</v>
      </c>
      <c r="D121" s="105" t="s">
        <v>429</v>
      </c>
      <c r="E121" s="420">
        <v>500000</v>
      </c>
      <c r="F121" s="104">
        <f t="shared" si="83"/>
        <v>0</v>
      </c>
      <c r="G121" s="72">
        <f t="shared" si="84"/>
        <v>0</v>
      </c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  <c r="Z121" s="392"/>
      <c r="AA121" s="392"/>
      <c r="AB121" s="392"/>
      <c r="AC121" s="392"/>
      <c r="AD121" s="392"/>
      <c r="AE121" s="392"/>
      <c r="AF121" s="394"/>
      <c r="AG121" s="394"/>
      <c r="AH121" s="394"/>
      <c r="AI121" s="394"/>
      <c r="AJ121" s="394"/>
      <c r="AK121" s="394"/>
      <c r="AL121" s="394"/>
      <c r="AM121" s="394"/>
      <c r="AN121" s="394"/>
      <c r="AO121" s="394"/>
      <c r="AP121" s="394"/>
      <c r="AQ121" s="394"/>
      <c r="AR121" s="394"/>
      <c r="AS121" s="394"/>
      <c r="AT121" s="394"/>
      <c r="AU121" s="394"/>
      <c r="AV121" s="394"/>
      <c r="AW121" s="394"/>
      <c r="AX121" s="394"/>
      <c r="AY121" s="394"/>
      <c r="AZ121" s="394"/>
      <c r="BA121" s="394"/>
      <c r="BB121" s="394"/>
      <c r="BC121" s="394"/>
      <c r="BD121" s="394"/>
      <c r="BE121" s="394"/>
      <c r="BF121" s="394"/>
      <c r="BG121" s="394"/>
      <c r="BH121" s="394"/>
      <c r="BI121" s="394"/>
      <c r="BJ121" s="394"/>
      <c r="BK121" s="394"/>
      <c r="BL121" s="394"/>
      <c r="BM121" s="394"/>
      <c r="BN121" s="394"/>
      <c r="BO121" s="394"/>
      <c r="BP121" s="394"/>
      <c r="BQ121" s="394"/>
      <c r="BR121" s="394"/>
      <c r="BS121" s="394"/>
      <c r="BT121" s="394"/>
      <c r="BU121" s="394"/>
      <c r="BV121" s="394"/>
      <c r="BW121" s="394"/>
      <c r="BX121" s="394"/>
      <c r="BY121" s="394"/>
      <c r="BZ121" s="394"/>
      <c r="CA121" s="394"/>
      <c r="CB121" s="394"/>
      <c r="CC121" s="394"/>
      <c r="CD121" s="394"/>
      <c r="CE121" s="394"/>
      <c r="CF121" s="394"/>
      <c r="CG121" s="394"/>
      <c r="CH121" s="394"/>
      <c r="CI121" s="394"/>
      <c r="CJ121" s="394"/>
      <c r="CK121" s="394"/>
      <c r="CL121" s="394"/>
      <c r="CM121" s="394"/>
      <c r="CN121" s="394"/>
      <c r="CO121" s="394"/>
      <c r="CP121" s="394"/>
      <c r="CQ121" s="394"/>
      <c r="CR121" s="394"/>
      <c r="CS121" s="394"/>
      <c r="CT121" s="394"/>
      <c r="CU121" s="394"/>
      <c r="CV121" s="394"/>
      <c r="CW121" s="394"/>
      <c r="CX121" s="394"/>
      <c r="CY121" s="394"/>
      <c r="CZ121" s="394"/>
      <c r="DA121" s="394"/>
      <c r="DB121" s="394"/>
      <c r="DC121" s="394"/>
      <c r="DD121" s="394"/>
      <c r="DE121" s="394"/>
      <c r="DF121" s="394"/>
      <c r="DG121" s="394"/>
      <c r="DH121" s="394"/>
      <c r="DI121" s="394"/>
      <c r="DJ121" s="394"/>
      <c r="DK121" s="394"/>
      <c r="DL121" s="394"/>
      <c r="DM121" s="394"/>
      <c r="DN121" s="394"/>
      <c r="DO121" s="394"/>
      <c r="DP121" s="394"/>
      <c r="DQ121" s="394"/>
      <c r="DR121" s="394"/>
      <c r="DS121" s="394"/>
      <c r="DT121" s="394"/>
      <c r="DU121" s="394"/>
      <c r="DV121" s="394"/>
      <c r="DW121" s="394"/>
    </row>
    <row r="122" spans="1:145" ht="15.75" customHeight="1">
      <c r="A122" s="69">
        <v>3</v>
      </c>
      <c r="B122" s="70" t="s">
        <v>430</v>
      </c>
      <c r="C122" s="413">
        <v>0</v>
      </c>
      <c r="D122" s="72" t="s">
        <v>329</v>
      </c>
      <c r="E122" s="395">
        <v>10000000</v>
      </c>
      <c r="F122" s="70">
        <f t="shared" si="83"/>
        <v>0</v>
      </c>
      <c r="G122" s="72">
        <f t="shared" si="84"/>
        <v>0</v>
      </c>
      <c r="H122" s="392"/>
      <c r="I122" s="392"/>
      <c r="J122" s="392"/>
      <c r="K122" s="392"/>
      <c r="L122" s="392"/>
      <c r="M122" s="392"/>
      <c r="N122" s="392">
        <f>F122</f>
        <v>0</v>
      </c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92"/>
      <c r="AA122" s="392"/>
      <c r="AB122" s="392"/>
      <c r="AC122" s="392"/>
      <c r="AD122" s="392"/>
      <c r="AE122" s="392"/>
      <c r="AF122" s="394"/>
      <c r="AG122" s="394"/>
      <c r="AH122" s="394"/>
      <c r="AI122" s="394"/>
      <c r="AJ122" s="394"/>
      <c r="AK122" s="394"/>
      <c r="AL122" s="394"/>
      <c r="AM122" s="394"/>
      <c r="AN122" s="394"/>
      <c r="AO122" s="394"/>
      <c r="AP122" s="394"/>
      <c r="AQ122" s="394"/>
      <c r="AR122" s="394"/>
      <c r="AS122" s="394"/>
      <c r="AT122" s="394"/>
      <c r="AU122" s="394"/>
      <c r="AV122" s="394"/>
      <c r="AW122" s="394"/>
      <c r="AX122" s="394"/>
      <c r="AY122" s="394"/>
      <c r="AZ122" s="394"/>
      <c r="BA122" s="394"/>
      <c r="BB122" s="394"/>
      <c r="BC122" s="394"/>
      <c r="BD122" s="394"/>
      <c r="BE122" s="394"/>
      <c r="BF122" s="394"/>
      <c r="BG122" s="394"/>
      <c r="BH122" s="394"/>
      <c r="BI122" s="394"/>
      <c r="BJ122" s="394"/>
      <c r="BK122" s="394"/>
      <c r="BL122" s="394"/>
      <c r="BM122" s="394"/>
      <c r="BN122" s="394"/>
      <c r="BO122" s="394"/>
      <c r="BP122" s="394"/>
      <c r="BQ122" s="394"/>
      <c r="BR122" s="394"/>
      <c r="BS122" s="394"/>
      <c r="BT122" s="394"/>
      <c r="BU122" s="394"/>
      <c r="BV122" s="394"/>
      <c r="BW122" s="394"/>
      <c r="BX122" s="394"/>
      <c r="BY122" s="394"/>
      <c r="BZ122" s="394"/>
      <c r="CA122" s="394"/>
      <c r="CB122" s="394"/>
      <c r="CC122" s="394"/>
      <c r="CD122" s="394"/>
      <c r="CE122" s="394"/>
      <c r="CF122" s="394"/>
      <c r="CG122" s="394"/>
      <c r="CH122" s="394"/>
      <c r="CI122" s="394"/>
      <c r="CJ122" s="394"/>
      <c r="CK122" s="394"/>
      <c r="CL122" s="394"/>
      <c r="CM122" s="394"/>
      <c r="CN122" s="394"/>
      <c r="CO122" s="394"/>
      <c r="CP122" s="394"/>
      <c r="CQ122" s="394"/>
      <c r="CR122" s="394"/>
      <c r="CS122" s="394"/>
      <c r="CT122" s="394"/>
      <c r="CU122" s="394"/>
      <c r="CV122" s="394"/>
      <c r="CW122" s="394"/>
      <c r="CX122" s="394"/>
      <c r="CY122" s="394"/>
      <c r="CZ122" s="394"/>
      <c r="DA122" s="394"/>
      <c r="DB122" s="394"/>
      <c r="DC122" s="394"/>
      <c r="DD122" s="394"/>
      <c r="DE122" s="394"/>
      <c r="DF122" s="394"/>
      <c r="DG122" s="394"/>
      <c r="DH122" s="394"/>
      <c r="DI122" s="394"/>
      <c r="DJ122" s="394"/>
      <c r="DK122" s="394"/>
      <c r="DL122" s="394"/>
      <c r="DM122" s="394"/>
      <c r="DN122" s="394"/>
      <c r="DO122" s="394"/>
      <c r="DP122" s="394"/>
      <c r="DQ122" s="394"/>
      <c r="DR122" s="394"/>
      <c r="DS122" s="394"/>
      <c r="DT122" s="394"/>
      <c r="DU122" s="394"/>
      <c r="DV122" s="394"/>
      <c r="DW122" s="394"/>
    </row>
    <row r="123" spans="1:145" ht="15.75" customHeight="1">
      <c r="A123" s="96">
        <v>4</v>
      </c>
      <c r="B123" s="70" t="s">
        <v>431</v>
      </c>
      <c r="C123" s="413">
        <v>0</v>
      </c>
      <c r="D123" s="72" t="s">
        <v>432</v>
      </c>
      <c r="E123" s="395">
        <v>5000000</v>
      </c>
      <c r="F123" s="70">
        <f t="shared" si="83"/>
        <v>0</v>
      </c>
      <c r="G123" s="72">
        <f t="shared" si="84"/>
        <v>0</v>
      </c>
      <c r="H123" s="392"/>
      <c r="I123" s="392"/>
      <c r="J123" s="392">
        <f>F123</f>
        <v>0</v>
      </c>
      <c r="K123" s="392"/>
      <c r="L123" s="394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92"/>
      <c r="AB123" s="392"/>
      <c r="AC123" s="392"/>
      <c r="AD123" s="392"/>
      <c r="AE123" s="392"/>
      <c r="AF123" s="394"/>
      <c r="AG123" s="394"/>
      <c r="AH123" s="394"/>
      <c r="AI123" s="394"/>
      <c r="AJ123" s="394"/>
      <c r="AK123" s="394"/>
      <c r="AL123" s="394"/>
      <c r="AM123" s="394"/>
      <c r="AN123" s="394"/>
      <c r="AO123" s="394"/>
      <c r="AP123" s="394"/>
      <c r="AQ123" s="394"/>
      <c r="AR123" s="394"/>
      <c r="AS123" s="394"/>
      <c r="AT123" s="394"/>
      <c r="AU123" s="394"/>
      <c r="AV123" s="394"/>
      <c r="AW123" s="394"/>
      <c r="AX123" s="394"/>
      <c r="AY123" s="394"/>
      <c r="AZ123" s="394"/>
      <c r="BA123" s="394"/>
      <c r="BB123" s="394"/>
      <c r="BC123" s="394"/>
      <c r="BD123" s="394"/>
      <c r="BE123" s="394"/>
      <c r="BF123" s="394"/>
      <c r="BG123" s="394"/>
      <c r="BH123" s="394"/>
      <c r="BI123" s="394"/>
      <c r="BJ123" s="394"/>
      <c r="BK123" s="394"/>
      <c r="BL123" s="394"/>
      <c r="BM123" s="394"/>
      <c r="BN123" s="394"/>
      <c r="BO123" s="394"/>
      <c r="BP123" s="394"/>
      <c r="BQ123" s="394"/>
      <c r="BR123" s="394"/>
      <c r="BS123" s="394"/>
      <c r="BT123" s="394"/>
      <c r="BU123" s="394"/>
      <c r="BV123" s="394"/>
      <c r="BW123" s="394"/>
      <c r="BX123" s="394"/>
      <c r="BY123" s="394"/>
      <c r="BZ123" s="394"/>
      <c r="CA123" s="394"/>
      <c r="CB123" s="394"/>
      <c r="CC123" s="394"/>
      <c r="CD123" s="394"/>
      <c r="CE123" s="394"/>
      <c r="CF123" s="394"/>
      <c r="CG123" s="394"/>
      <c r="CH123" s="394"/>
      <c r="CI123" s="394"/>
      <c r="CJ123" s="394"/>
      <c r="CK123" s="394"/>
      <c r="CL123" s="394"/>
      <c r="CM123" s="394"/>
      <c r="CN123" s="394"/>
      <c r="CO123" s="394"/>
      <c r="CP123" s="394"/>
      <c r="CQ123" s="394"/>
      <c r="CR123" s="394"/>
      <c r="CS123" s="394"/>
      <c r="CT123" s="394"/>
      <c r="CU123" s="394"/>
      <c r="CV123" s="394"/>
      <c r="CW123" s="394"/>
      <c r="CX123" s="394"/>
      <c r="CY123" s="394"/>
      <c r="CZ123" s="394"/>
      <c r="DA123" s="394"/>
      <c r="DB123" s="394"/>
      <c r="DC123" s="394"/>
      <c r="DD123" s="394"/>
      <c r="DE123" s="394"/>
      <c r="DF123" s="394"/>
      <c r="DG123" s="394"/>
      <c r="DH123" s="394"/>
      <c r="DI123" s="394"/>
      <c r="DJ123" s="394"/>
      <c r="DK123" s="394"/>
      <c r="DL123" s="394"/>
      <c r="DM123" s="394"/>
      <c r="DN123" s="394"/>
      <c r="DO123" s="394"/>
      <c r="DP123" s="394"/>
      <c r="DQ123" s="394"/>
      <c r="DR123" s="394"/>
      <c r="DS123" s="394"/>
      <c r="DT123" s="394"/>
      <c r="DU123" s="394"/>
      <c r="DV123" s="394"/>
      <c r="DW123" s="394"/>
    </row>
    <row r="124" spans="1:145" ht="15.75" customHeight="1">
      <c r="A124" s="103">
        <v>5</v>
      </c>
      <c r="B124" s="70" t="s">
        <v>433</v>
      </c>
      <c r="C124" s="413">
        <v>1</v>
      </c>
      <c r="D124" s="72" t="s">
        <v>329</v>
      </c>
      <c r="E124" s="395">
        <v>2000000</v>
      </c>
      <c r="F124" s="70">
        <f t="shared" si="83"/>
        <v>2000000</v>
      </c>
      <c r="G124" s="72">
        <f t="shared" si="84"/>
        <v>2000000</v>
      </c>
      <c r="H124" s="392"/>
      <c r="I124" s="392">
        <v>2000000</v>
      </c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92"/>
      <c r="AA124" s="392"/>
      <c r="AB124" s="392"/>
      <c r="AC124" s="392"/>
      <c r="AD124" s="392"/>
      <c r="AE124" s="392"/>
      <c r="AF124" s="394"/>
      <c r="AG124" s="394"/>
      <c r="AH124" s="394"/>
      <c r="AI124" s="394"/>
      <c r="AJ124" s="394"/>
      <c r="AK124" s="394"/>
      <c r="AL124" s="394"/>
      <c r="AM124" s="394"/>
      <c r="AN124" s="394"/>
      <c r="AO124" s="394"/>
      <c r="AP124" s="394"/>
      <c r="AQ124" s="394"/>
      <c r="AR124" s="394"/>
      <c r="AS124" s="394"/>
      <c r="AT124" s="394"/>
      <c r="AU124" s="394"/>
      <c r="AV124" s="394"/>
      <c r="AW124" s="394"/>
      <c r="AX124" s="394"/>
      <c r="AY124" s="394"/>
      <c r="AZ124" s="394"/>
      <c r="BA124" s="394"/>
      <c r="BB124" s="394"/>
      <c r="BC124" s="394"/>
      <c r="BD124" s="394"/>
      <c r="BE124" s="394"/>
      <c r="BF124" s="394"/>
      <c r="BG124" s="394"/>
      <c r="BH124" s="394"/>
      <c r="BI124" s="394"/>
      <c r="BJ124" s="394"/>
      <c r="BK124" s="394"/>
      <c r="BL124" s="394"/>
      <c r="BM124" s="394"/>
      <c r="BN124" s="394"/>
      <c r="BO124" s="394"/>
      <c r="BP124" s="394"/>
      <c r="BQ124" s="394"/>
      <c r="BR124" s="394"/>
      <c r="BS124" s="394"/>
      <c r="BT124" s="394"/>
      <c r="BU124" s="394"/>
      <c r="BV124" s="394"/>
      <c r="BW124" s="394"/>
      <c r="BX124" s="394"/>
      <c r="BY124" s="394"/>
      <c r="BZ124" s="394"/>
      <c r="CA124" s="394"/>
      <c r="CB124" s="394"/>
      <c r="CC124" s="394"/>
      <c r="CD124" s="394"/>
      <c r="CE124" s="394"/>
      <c r="CF124" s="394"/>
      <c r="CG124" s="394"/>
      <c r="CH124" s="394"/>
      <c r="CI124" s="394"/>
      <c r="CJ124" s="394"/>
      <c r="CK124" s="394"/>
      <c r="CL124" s="394"/>
      <c r="CM124" s="394"/>
      <c r="CN124" s="394"/>
      <c r="CO124" s="394"/>
      <c r="CP124" s="394"/>
      <c r="CQ124" s="394"/>
      <c r="CR124" s="394"/>
      <c r="CS124" s="394"/>
      <c r="CT124" s="394"/>
      <c r="CU124" s="394"/>
      <c r="CV124" s="394"/>
      <c r="CW124" s="394"/>
      <c r="CX124" s="394"/>
      <c r="CY124" s="394"/>
      <c r="CZ124" s="394"/>
      <c r="DA124" s="394"/>
      <c r="DB124" s="394"/>
      <c r="DC124" s="394"/>
      <c r="DD124" s="394"/>
      <c r="DE124" s="394"/>
      <c r="DF124" s="394"/>
      <c r="DG124" s="394"/>
      <c r="DH124" s="394"/>
      <c r="DI124" s="394"/>
      <c r="DJ124" s="394"/>
      <c r="DK124" s="394"/>
      <c r="DL124" s="394"/>
      <c r="DM124" s="394"/>
      <c r="DN124" s="394"/>
      <c r="DO124" s="394"/>
      <c r="DP124" s="394"/>
      <c r="DQ124" s="394"/>
      <c r="DR124" s="394"/>
      <c r="DS124" s="394"/>
      <c r="DT124" s="394"/>
      <c r="DU124" s="394"/>
      <c r="DV124" s="394"/>
      <c r="DW124" s="394"/>
    </row>
    <row r="125" spans="1:145" ht="15.75" customHeight="1">
      <c r="A125" s="69">
        <v>6</v>
      </c>
      <c r="B125" s="70" t="s">
        <v>434</v>
      </c>
      <c r="C125" s="413">
        <v>0</v>
      </c>
      <c r="D125" s="72" t="s">
        <v>432</v>
      </c>
      <c r="E125" s="395">
        <v>3000000</v>
      </c>
      <c r="F125" s="70">
        <f t="shared" si="83"/>
        <v>0</v>
      </c>
      <c r="G125" s="72">
        <f t="shared" si="84"/>
        <v>0</v>
      </c>
      <c r="H125" s="392"/>
      <c r="I125" s="392">
        <f t="shared" ref="I125:I126" si="85">F125</f>
        <v>0</v>
      </c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  <c r="AA125" s="392"/>
      <c r="AB125" s="392"/>
      <c r="AC125" s="392"/>
      <c r="AD125" s="392"/>
      <c r="AE125" s="392"/>
      <c r="AF125" s="394"/>
      <c r="AG125" s="394"/>
      <c r="AH125" s="394"/>
      <c r="AI125" s="394"/>
      <c r="AJ125" s="394"/>
      <c r="AK125" s="394"/>
      <c r="AL125" s="394"/>
      <c r="AM125" s="394"/>
      <c r="AN125" s="394"/>
      <c r="AO125" s="394"/>
      <c r="AP125" s="394"/>
      <c r="AQ125" s="394"/>
      <c r="AR125" s="394"/>
      <c r="AS125" s="394"/>
      <c r="AT125" s="394"/>
      <c r="AU125" s="394"/>
      <c r="AV125" s="394"/>
      <c r="AW125" s="394"/>
      <c r="AX125" s="394"/>
      <c r="AY125" s="394"/>
      <c r="AZ125" s="394"/>
      <c r="BA125" s="394"/>
      <c r="BB125" s="394"/>
      <c r="BC125" s="394"/>
      <c r="BD125" s="394"/>
      <c r="BE125" s="394"/>
      <c r="BF125" s="394"/>
      <c r="BG125" s="394"/>
      <c r="BH125" s="394"/>
      <c r="BI125" s="394"/>
      <c r="BJ125" s="394"/>
      <c r="BK125" s="394"/>
      <c r="BL125" s="394"/>
      <c r="BM125" s="394"/>
      <c r="BN125" s="394"/>
      <c r="BO125" s="394"/>
      <c r="BP125" s="394"/>
      <c r="BQ125" s="394"/>
      <c r="BR125" s="394"/>
      <c r="BS125" s="394"/>
      <c r="BT125" s="394"/>
      <c r="BU125" s="394"/>
      <c r="BV125" s="394"/>
      <c r="BW125" s="394"/>
      <c r="BX125" s="394"/>
      <c r="BY125" s="394"/>
      <c r="BZ125" s="394"/>
      <c r="CA125" s="394"/>
      <c r="CB125" s="394"/>
      <c r="CC125" s="394"/>
      <c r="CD125" s="394"/>
      <c r="CE125" s="394"/>
      <c r="CF125" s="394"/>
      <c r="CG125" s="394"/>
      <c r="CH125" s="394"/>
      <c r="CI125" s="394"/>
      <c r="CJ125" s="394"/>
      <c r="CK125" s="394"/>
      <c r="CL125" s="394"/>
      <c r="CM125" s="394"/>
      <c r="CN125" s="394"/>
      <c r="CO125" s="394"/>
      <c r="CP125" s="394"/>
      <c r="CQ125" s="394"/>
      <c r="CR125" s="394"/>
      <c r="CS125" s="394"/>
      <c r="CT125" s="394"/>
      <c r="CU125" s="394"/>
      <c r="CV125" s="394"/>
      <c r="CW125" s="394"/>
      <c r="CX125" s="394"/>
      <c r="CY125" s="394"/>
      <c r="CZ125" s="394"/>
      <c r="DA125" s="394"/>
      <c r="DB125" s="394"/>
      <c r="DC125" s="394"/>
      <c r="DD125" s="394"/>
      <c r="DE125" s="394"/>
      <c r="DF125" s="394"/>
      <c r="DG125" s="394"/>
      <c r="DH125" s="394"/>
      <c r="DI125" s="394"/>
      <c r="DJ125" s="394"/>
      <c r="DK125" s="394"/>
      <c r="DL125" s="394"/>
      <c r="DM125" s="394"/>
      <c r="DN125" s="394"/>
      <c r="DO125" s="394"/>
      <c r="DP125" s="394"/>
      <c r="DQ125" s="394"/>
      <c r="DR125" s="394"/>
      <c r="DS125" s="394"/>
      <c r="DT125" s="394"/>
      <c r="DU125" s="394"/>
      <c r="DV125" s="394"/>
      <c r="DW125" s="394"/>
    </row>
    <row r="126" spans="1:145" ht="15.75" customHeight="1">
      <c r="A126" s="96">
        <v>7</v>
      </c>
      <c r="B126" s="70" t="s">
        <v>435</v>
      </c>
      <c r="C126" s="413">
        <v>0</v>
      </c>
      <c r="D126" s="72" t="s">
        <v>329</v>
      </c>
      <c r="E126" s="395">
        <v>2000000</v>
      </c>
      <c r="F126" s="70">
        <f t="shared" si="83"/>
        <v>0</v>
      </c>
      <c r="G126" s="72">
        <f t="shared" si="84"/>
        <v>0</v>
      </c>
      <c r="H126" s="392"/>
      <c r="I126" s="392">
        <f t="shared" si="85"/>
        <v>0</v>
      </c>
      <c r="J126" s="392"/>
      <c r="K126" s="392"/>
      <c r="L126" s="392"/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  <c r="Z126" s="392"/>
      <c r="AA126" s="392"/>
      <c r="AB126" s="392"/>
      <c r="AC126" s="392"/>
      <c r="AD126" s="392"/>
      <c r="AE126" s="392"/>
      <c r="AF126" s="394"/>
      <c r="AG126" s="394"/>
      <c r="AH126" s="394"/>
      <c r="AI126" s="394"/>
      <c r="AJ126" s="394"/>
      <c r="AK126" s="394"/>
      <c r="AL126" s="394"/>
      <c r="AM126" s="394"/>
      <c r="AN126" s="394"/>
      <c r="AO126" s="394"/>
      <c r="AP126" s="394"/>
      <c r="AQ126" s="394"/>
      <c r="AR126" s="394"/>
      <c r="AS126" s="394"/>
      <c r="AT126" s="394"/>
      <c r="AU126" s="394"/>
      <c r="AV126" s="394"/>
      <c r="AW126" s="394"/>
      <c r="AX126" s="394"/>
      <c r="AY126" s="394"/>
      <c r="AZ126" s="394"/>
      <c r="BA126" s="394"/>
      <c r="BB126" s="394"/>
      <c r="BC126" s="394"/>
      <c r="BD126" s="394"/>
      <c r="BE126" s="394"/>
      <c r="BF126" s="394"/>
      <c r="BG126" s="394"/>
      <c r="BH126" s="394"/>
      <c r="BI126" s="394"/>
      <c r="BJ126" s="394"/>
      <c r="BK126" s="394"/>
      <c r="BL126" s="394"/>
      <c r="BM126" s="394"/>
      <c r="BN126" s="394"/>
      <c r="BO126" s="394"/>
      <c r="BP126" s="394"/>
      <c r="BQ126" s="394"/>
      <c r="BR126" s="394"/>
      <c r="BS126" s="394"/>
      <c r="BT126" s="394"/>
      <c r="BU126" s="394"/>
      <c r="BV126" s="394"/>
      <c r="BW126" s="394"/>
      <c r="BX126" s="394"/>
      <c r="BY126" s="394"/>
      <c r="BZ126" s="394"/>
      <c r="CA126" s="394"/>
      <c r="CB126" s="394"/>
      <c r="CC126" s="394"/>
      <c r="CD126" s="394"/>
      <c r="CE126" s="394"/>
      <c r="CF126" s="394"/>
      <c r="CG126" s="394"/>
      <c r="CH126" s="394"/>
      <c r="CI126" s="394"/>
      <c r="CJ126" s="394"/>
      <c r="CK126" s="394"/>
      <c r="CL126" s="394"/>
      <c r="CM126" s="394"/>
      <c r="CN126" s="394"/>
      <c r="CO126" s="394"/>
      <c r="CP126" s="394"/>
      <c r="CQ126" s="394"/>
      <c r="CR126" s="394"/>
      <c r="CS126" s="394"/>
      <c r="CT126" s="394"/>
      <c r="CU126" s="394"/>
      <c r="CV126" s="394"/>
      <c r="CW126" s="394"/>
      <c r="CX126" s="394"/>
      <c r="CY126" s="394"/>
      <c r="CZ126" s="394"/>
      <c r="DA126" s="394"/>
      <c r="DB126" s="394"/>
      <c r="DC126" s="394"/>
      <c r="DD126" s="394"/>
      <c r="DE126" s="394"/>
      <c r="DF126" s="394"/>
      <c r="DG126" s="394"/>
      <c r="DH126" s="394"/>
      <c r="DI126" s="394"/>
      <c r="DJ126" s="394"/>
      <c r="DK126" s="394"/>
      <c r="DL126" s="394"/>
      <c r="DM126" s="394"/>
      <c r="DN126" s="394"/>
      <c r="DO126" s="394"/>
      <c r="DP126" s="394"/>
      <c r="DQ126" s="394"/>
      <c r="DR126" s="394"/>
      <c r="DS126" s="394"/>
      <c r="DT126" s="394"/>
      <c r="DU126" s="394"/>
      <c r="DV126" s="394"/>
      <c r="DW126" s="394"/>
    </row>
    <row r="127" spans="1:145" ht="15.75" customHeight="1">
      <c r="A127" s="103">
        <v>8</v>
      </c>
      <c r="B127" s="70" t="s">
        <v>666</v>
      </c>
      <c r="C127" s="413">
        <v>1</v>
      </c>
      <c r="D127" s="72" t="s">
        <v>329</v>
      </c>
      <c r="E127" s="395">
        <v>10000000</v>
      </c>
      <c r="F127" s="70">
        <f t="shared" si="83"/>
        <v>10000000</v>
      </c>
      <c r="G127" s="72">
        <f t="shared" si="84"/>
        <v>10000000</v>
      </c>
      <c r="H127" s="392"/>
      <c r="I127" s="392">
        <v>10000000</v>
      </c>
      <c r="J127" s="392"/>
      <c r="K127" s="392"/>
      <c r="L127" s="392"/>
      <c r="M127" s="392"/>
      <c r="N127" s="392"/>
      <c r="O127" s="392"/>
      <c r="P127" s="392"/>
      <c r="Q127" s="392"/>
      <c r="R127" s="392"/>
      <c r="S127" s="392"/>
      <c r="T127" s="392"/>
      <c r="U127" s="392"/>
      <c r="V127" s="392"/>
      <c r="W127" s="392"/>
      <c r="X127" s="392"/>
      <c r="Y127" s="392"/>
      <c r="Z127" s="392"/>
      <c r="AA127" s="392"/>
      <c r="AB127" s="392"/>
      <c r="AC127" s="392"/>
      <c r="AD127" s="392"/>
      <c r="AE127" s="392"/>
      <c r="AF127" s="394"/>
      <c r="AG127" s="394"/>
      <c r="AH127" s="394"/>
      <c r="AI127" s="394"/>
      <c r="AJ127" s="394"/>
      <c r="AK127" s="394"/>
      <c r="AL127" s="394"/>
      <c r="AM127" s="394"/>
      <c r="AN127" s="394"/>
      <c r="AO127" s="394"/>
      <c r="AP127" s="394"/>
      <c r="AQ127" s="394"/>
      <c r="AR127" s="394"/>
      <c r="AS127" s="394"/>
      <c r="AT127" s="394"/>
      <c r="AU127" s="394"/>
      <c r="AV127" s="394"/>
      <c r="AW127" s="394"/>
      <c r="AX127" s="394"/>
      <c r="AY127" s="394"/>
      <c r="AZ127" s="394"/>
      <c r="BA127" s="394"/>
      <c r="BB127" s="394"/>
      <c r="BC127" s="394"/>
      <c r="BD127" s="394"/>
      <c r="BE127" s="394"/>
      <c r="BF127" s="394"/>
      <c r="BG127" s="394"/>
      <c r="BH127" s="394"/>
      <c r="BI127" s="394"/>
      <c r="BJ127" s="394"/>
      <c r="BK127" s="394"/>
      <c r="BL127" s="394"/>
      <c r="BM127" s="394"/>
      <c r="BN127" s="394"/>
      <c r="BO127" s="394"/>
      <c r="BP127" s="394"/>
      <c r="BQ127" s="394"/>
      <c r="BR127" s="394"/>
      <c r="BS127" s="394"/>
      <c r="BT127" s="394"/>
      <c r="BU127" s="394"/>
      <c r="BV127" s="394"/>
      <c r="BW127" s="394"/>
      <c r="BX127" s="394"/>
      <c r="BY127" s="394"/>
      <c r="BZ127" s="394"/>
      <c r="CA127" s="394"/>
      <c r="CB127" s="394"/>
      <c r="CC127" s="394"/>
      <c r="CD127" s="394"/>
      <c r="CE127" s="394"/>
      <c r="CF127" s="394"/>
      <c r="CG127" s="394"/>
      <c r="CH127" s="394"/>
      <c r="CI127" s="394"/>
      <c r="CJ127" s="394"/>
      <c r="CK127" s="394"/>
      <c r="CL127" s="394"/>
      <c r="CM127" s="394"/>
      <c r="CN127" s="394"/>
      <c r="CO127" s="394"/>
      <c r="CP127" s="394"/>
      <c r="CQ127" s="394"/>
      <c r="CR127" s="394"/>
      <c r="CS127" s="394"/>
      <c r="CT127" s="394"/>
      <c r="CU127" s="394"/>
      <c r="CV127" s="394"/>
      <c r="CW127" s="394"/>
      <c r="CX127" s="394"/>
      <c r="CY127" s="394"/>
      <c r="CZ127" s="394"/>
      <c r="DA127" s="394"/>
      <c r="DB127" s="394"/>
      <c r="DC127" s="394"/>
      <c r="DD127" s="394"/>
      <c r="DE127" s="394"/>
      <c r="DF127" s="394"/>
      <c r="DG127" s="394"/>
      <c r="DH127" s="394"/>
      <c r="DI127" s="394"/>
      <c r="DJ127" s="394"/>
      <c r="DK127" s="394"/>
      <c r="DL127" s="394"/>
      <c r="DM127" s="394"/>
      <c r="DN127" s="394"/>
      <c r="DO127" s="394"/>
      <c r="DP127" s="394"/>
      <c r="DQ127" s="394"/>
      <c r="DR127" s="394"/>
      <c r="DS127" s="394"/>
      <c r="DT127" s="394"/>
      <c r="DU127" s="394"/>
      <c r="DV127" s="394"/>
      <c r="DW127" s="394"/>
    </row>
    <row r="128" spans="1:145" ht="15.75" customHeight="1">
      <c r="A128" s="554" t="s">
        <v>436</v>
      </c>
      <c r="B128" s="522"/>
      <c r="C128" s="522"/>
      <c r="D128" s="522"/>
      <c r="E128" s="523"/>
      <c r="F128" s="74">
        <f>SUM(F120:F127)</f>
        <v>17000000</v>
      </c>
      <c r="G128" s="75">
        <f>SUM(H128:DW128)</f>
        <v>17000000</v>
      </c>
      <c r="H128" s="75">
        <f>SUM(H120:H127)</f>
        <v>2500000</v>
      </c>
      <c r="I128" s="75">
        <f>SUM(I120:I127)</f>
        <v>14500000</v>
      </c>
      <c r="J128" s="75">
        <f t="shared" ref="J128:BT128" si="86">SUM(J120:J127)</f>
        <v>0</v>
      </c>
      <c r="K128" s="75">
        <f t="shared" si="86"/>
        <v>0</v>
      </c>
      <c r="L128" s="75">
        <f t="shared" si="86"/>
        <v>0</v>
      </c>
      <c r="M128" s="75">
        <f t="shared" si="86"/>
        <v>0</v>
      </c>
      <c r="N128" s="75">
        <f t="shared" si="86"/>
        <v>0</v>
      </c>
      <c r="O128" s="75">
        <f t="shared" si="86"/>
        <v>0</v>
      </c>
      <c r="P128" s="75">
        <f t="shared" si="86"/>
        <v>0</v>
      </c>
      <c r="Q128" s="75">
        <f t="shared" si="86"/>
        <v>0</v>
      </c>
      <c r="R128" s="75">
        <f t="shared" si="86"/>
        <v>0</v>
      </c>
      <c r="S128" s="75">
        <f t="shared" si="86"/>
        <v>0</v>
      </c>
      <c r="T128" s="75">
        <f t="shared" si="86"/>
        <v>0</v>
      </c>
      <c r="U128" s="75">
        <f t="shared" si="86"/>
        <v>0</v>
      </c>
      <c r="V128" s="75">
        <f t="shared" si="86"/>
        <v>0</v>
      </c>
      <c r="W128" s="75">
        <f t="shared" si="86"/>
        <v>0</v>
      </c>
      <c r="X128" s="75">
        <f t="shared" si="86"/>
        <v>0</v>
      </c>
      <c r="Y128" s="75">
        <f t="shared" si="86"/>
        <v>0</v>
      </c>
      <c r="Z128" s="75">
        <f t="shared" si="86"/>
        <v>0</v>
      </c>
      <c r="AA128" s="75">
        <f t="shared" si="86"/>
        <v>0</v>
      </c>
      <c r="AB128" s="75">
        <f t="shared" si="86"/>
        <v>0</v>
      </c>
      <c r="AC128" s="75">
        <f t="shared" si="86"/>
        <v>0</v>
      </c>
      <c r="AD128" s="75">
        <f t="shared" si="86"/>
        <v>0</v>
      </c>
      <c r="AE128" s="75">
        <f t="shared" si="86"/>
        <v>0</v>
      </c>
      <c r="AF128" s="75">
        <f t="shared" si="86"/>
        <v>0</v>
      </c>
      <c r="AG128" s="75">
        <f t="shared" si="86"/>
        <v>0</v>
      </c>
      <c r="AH128" s="75">
        <f t="shared" si="86"/>
        <v>0</v>
      </c>
      <c r="AI128" s="75">
        <f t="shared" si="86"/>
        <v>0</v>
      </c>
      <c r="AJ128" s="75">
        <f t="shared" si="86"/>
        <v>0</v>
      </c>
      <c r="AK128" s="75">
        <f t="shared" si="86"/>
        <v>0</v>
      </c>
      <c r="AL128" s="75">
        <f t="shared" si="86"/>
        <v>0</v>
      </c>
      <c r="AM128" s="75">
        <f t="shared" si="86"/>
        <v>0</v>
      </c>
      <c r="AN128" s="75">
        <f t="shared" si="86"/>
        <v>0</v>
      </c>
      <c r="AO128" s="75">
        <f t="shared" si="86"/>
        <v>0</v>
      </c>
      <c r="AP128" s="75">
        <f t="shared" si="86"/>
        <v>0</v>
      </c>
      <c r="AQ128" s="75">
        <f t="shared" si="86"/>
        <v>0</v>
      </c>
      <c r="AR128" s="75">
        <f t="shared" si="86"/>
        <v>0</v>
      </c>
      <c r="AS128" s="75">
        <f t="shared" si="86"/>
        <v>0</v>
      </c>
      <c r="AT128" s="75">
        <f t="shared" si="86"/>
        <v>0</v>
      </c>
      <c r="AU128" s="75">
        <f t="shared" si="86"/>
        <v>0</v>
      </c>
      <c r="AV128" s="75">
        <f t="shared" si="86"/>
        <v>0</v>
      </c>
      <c r="AW128" s="75">
        <f t="shared" si="86"/>
        <v>0</v>
      </c>
      <c r="AX128" s="75">
        <f t="shared" si="86"/>
        <v>0</v>
      </c>
      <c r="AY128" s="75">
        <f t="shared" si="86"/>
        <v>0</v>
      </c>
      <c r="AZ128" s="75">
        <f t="shared" si="86"/>
        <v>0</v>
      </c>
      <c r="BA128" s="75">
        <f t="shared" si="86"/>
        <v>0</v>
      </c>
      <c r="BB128" s="75">
        <f t="shared" si="86"/>
        <v>0</v>
      </c>
      <c r="BC128" s="75">
        <f t="shared" si="86"/>
        <v>0</v>
      </c>
      <c r="BD128" s="75">
        <f t="shared" si="86"/>
        <v>0</v>
      </c>
      <c r="BE128" s="75">
        <f t="shared" si="86"/>
        <v>0</v>
      </c>
      <c r="BF128" s="75">
        <f t="shared" si="86"/>
        <v>0</v>
      </c>
      <c r="BG128" s="75">
        <f t="shared" si="86"/>
        <v>0</v>
      </c>
      <c r="BH128" s="75">
        <f t="shared" si="86"/>
        <v>0</v>
      </c>
      <c r="BI128" s="75">
        <f t="shared" si="86"/>
        <v>0</v>
      </c>
      <c r="BJ128" s="75">
        <f t="shared" si="86"/>
        <v>0</v>
      </c>
      <c r="BK128" s="75">
        <f t="shared" si="86"/>
        <v>0</v>
      </c>
      <c r="BL128" s="75">
        <f t="shared" si="86"/>
        <v>0</v>
      </c>
      <c r="BM128" s="75">
        <f t="shared" si="86"/>
        <v>0</v>
      </c>
      <c r="BN128" s="75">
        <f t="shared" si="86"/>
        <v>0</v>
      </c>
      <c r="BO128" s="75">
        <f t="shared" si="86"/>
        <v>0</v>
      </c>
      <c r="BP128" s="75">
        <f t="shared" si="86"/>
        <v>0</v>
      </c>
      <c r="BQ128" s="75">
        <f t="shared" si="86"/>
        <v>0</v>
      </c>
      <c r="BR128" s="75">
        <f t="shared" si="86"/>
        <v>0</v>
      </c>
      <c r="BS128" s="75">
        <f t="shared" si="86"/>
        <v>0</v>
      </c>
      <c r="BT128" s="75">
        <f t="shared" si="86"/>
        <v>0</v>
      </c>
      <c r="BU128" s="75">
        <f t="shared" ref="BU128:DW128" si="87">SUM(BU120:BU127)</f>
        <v>0</v>
      </c>
      <c r="BV128" s="75">
        <f t="shared" si="87"/>
        <v>0</v>
      </c>
      <c r="BW128" s="75">
        <f t="shared" si="87"/>
        <v>0</v>
      </c>
      <c r="BX128" s="75">
        <f t="shared" si="87"/>
        <v>0</v>
      </c>
      <c r="BY128" s="75">
        <f t="shared" si="87"/>
        <v>0</v>
      </c>
      <c r="BZ128" s="75">
        <f t="shared" si="87"/>
        <v>0</v>
      </c>
      <c r="CA128" s="75">
        <f t="shared" si="87"/>
        <v>0</v>
      </c>
      <c r="CB128" s="75">
        <f t="shared" si="87"/>
        <v>0</v>
      </c>
      <c r="CC128" s="75">
        <f t="shared" si="87"/>
        <v>0</v>
      </c>
      <c r="CD128" s="75">
        <f t="shared" si="87"/>
        <v>0</v>
      </c>
      <c r="CE128" s="75">
        <f t="shared" si="87"/>
        <v>0</v>
      </c>
      <c r="CF128" s="75">
        <f t="shared" si="87"/>
        <v>0</v>
      </c>
      <c r="CG128" s="75">
        <f t="shared" si="87"/>
        <v>0</v>
      </c>
      <c r="CH128" s="75">
        <f t="shared" si="87"/>
        <v>0</v>
      </c>
      <c r="CI128" s="75">
        <f t="shared" si="87"/>
        <v>0</v>
      </c>
      <c r="CJ128" s="75">
        <f t="shared" si="87"/>
        <v>0</v>
      </c>
      <c r="CK128" s="75">
        <f t="shared" si="87"/>
        <v>0</v>
      </c>
      <c r="CL128" s="75">
        <f t="shared" si="87"/>
        <v>0</v>
      </c>
      <c r="CM128" s="75">
        <f t="shared" si="87"/>
        <v>0</v>
      </c>
      <c r="CN128" s="75">
        <f t="shared" si="87"/>
        <v>0</v>
      </c>
      <c r="CO128" s="75">
        <f t="shared" si="87"/>
        <v>0</v>
      </c>
      <c r="CP128" s="75">
        <f t="shared" si="87"/>
        <v>0</v>
      </c>
      <c r="CQ128" s="75">
        <f t="shared" si="87"/>
        <v>0</v>
      </c>
      <c r="CR128" s="75">
        <f t="shared" si="87"/>
        <v>0</v>
      </c>
      <c r="CS128" s="75">
        <f t="shared" si="87"/>
        <v>0</v>
      </c>
      <c r="CT128" s="75">
        <f t="shared" si="87"/>
        <v>0</v>
      </c>
      <c r="CU128" s="75">
        <f t="shared" si="87"/>
        <v>0</v>
      </c>
      <c r="CV128" s="75">
        <f t="shared" si="87"/>
        <v>0</v>
      </c>
      <c r="CW128" s="75">
        <f t="shared" si="87"/>
        <v>0</v>
      </c>
      <c r="CX128" s="75">
        <f t="shared" si="87"/>
        <v>0</v>
      </c>
      <c r="CY128" s="75">
        <f t="shared" si="87"/>
        <v>0</v>
      </c>
      <c r="CZ128" s="75">
        <f t="shared" si="87"/>
        <v>0</v>
      </c>
      <c r="DA128" s="75">
        <f t="shared" si="87"/>
        <v>0</v>
      </c>
      <c r="DB128" s="75">
        <f t="shared" si="87"/>
        <v>0</v>
      </c>
      <c r="DC128" s="75">
        <f t="shared" si="87"/>
        <v>0</v>
      </c>
      <c r="DD128" s="75">
        <f t="shared" si="87"/>
        <v>0</v>
      </c>
      <c r="DE128" s="75">
        <f t="shared" si="87"/>
        <v>0</v>
      </c>
      <c r="DF128" s="75">
        <f t="shared" si="87"/>
        <v>0</v>
      </c>
      <c r="DG128" s="75">
        <f t="shared" si="87"/>
        <v>0</v>
      </c>
      <c r="DH128" s="75">
        <f t="shared" si="87"/>
        <v>0</v>
      </c>
      <c r="DI128" s="75">
        <f t="shared" si="87"/>
        <v>0</v>
      </c>
      <c r="DJ128" s="75">
        <f t="shared" si="87"/>
        <v>0</v>
      </c>
      <c r="DK128" s="75">
        <f t="shared" si="87"/>
        <v>0</v>
      </c>
      <c r="DL128" s="75">
        <f t="shared" si="87"/>
        <v>0</v>
      </c>
      <c r="DM128" s="75">
        <f t="shared" si="87"/>
        <v>0</v>
      </c>
      <c r="DN128" s="75">
        <f t="shared" si="87"/>
        <v>0</v>
      </c>
      <c r="DO128" s="75">
        <f t="shared" si="87"/>
        <v>0</v>
      </c>
      <c r="DP128" s="75">
        <f t="shared" si="87"/>
        <v>0</v>
      </c>
      <c r="DQ128" s="75">
        <f t="shared" si="87"/>
        <v>0</v>
      </c>
      <c r="DR128" s="75">
        <f t="shared" si="87"/>
        <v>0</v>
      </c>
      <c r="DS128" s="75">
        <f t="shared" si="87"/>
        <v>0</v>
      </c>
      <c r="DT128" s="75">
        <f t="shared" si="87"/>
        <v>0</v>
      </c>
      <c r="DU128" s="75">
        <f t="shared" si="87"/>
        <v>0</v>
      </c>
      <c r="DV128" s="75">
        <f t="shared" si="87"/>
        <v>0</v>
      </c>
      <c r="DW128" s="75">
        <f t="shared" si="87"/>
        <v>0</v>
      </c>
    </row>
    <row r="129" spans="1:127" ht="15.75" customHeight="1">
      <c r="A129" s="553" t="s">
        <v>437</v>
      </c>
      <c r="B129" s="522"/>
      <c r="C129" s="522"/>
      <c r="D129" s="522"/>
      <c r="E129" s="522"/>
      <c r="F129" s="523"/>
      <c r="G129" s="79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</row>
    <row r="130" spans="1:127" ht="15.75" customHeight="1">
      <c r="A130" s="69">
        <v>1</v>
      </c>
      <c r="B130" s="70" t="s">
        <v>438</v>
      </c>
      <c r="C130" s="413">
        <v>0</v>
      </c>
      <c r="D130" s="72" t="s">
        <v>329</v>
      </c>
      <c r="E130" s="395">
        <v>15000000</v>
      </c>
      <c r="F130" s="70">
        <f t="shared" ref="F130:F131" si="88">C130*E130</f>
        <v>0</v>
      </c>
      <c r="G130" s="72">
        <f t="shared" ref="G130:G131" si="89">SUM(H130:DW130)</f>
        <v>0</v>
      </c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  <c r="Z130" s="392"/>
      <c r="AA130" s="392"/>
      <c r="AB130" s="392"/>
      <c r="AC130" s="392"/>
      <c r="AD130" s="392"/>
      <c r="AE130" s="392">
        <f>F130</f>
        <v>0</v>
      </c>
      <c r="AF130" s="394"/>
      <c r="AG130" s="394"/>
      <c r="AH130" s="394"/>
      <c r="AI130" s="394"/>
      <c r="AJ130" s="394"/>
      <c r="AK130" s="394"/>
      <c r="AL130" s="394"/>
      <c r="AM130" s="394"/>
      <c r="AN130" s="394"/>
      <c r="AO130" s="394"/>
      <c r="AP130" s="394"/>
      <c r="AQ130" s="394"/>
      <c r="AR130" s="394"/>
      <c r="AS130" s="394"/>
      <c r="AT130" s="394"/>
      <c r="AU130" s="394"/>
      <c r="AV130" s="394"/>
      <c r="AW130" s="394"/>
      <c r="AX130" s="394"/>
      <c r="AY130" s="394"/>
      <c r="AZ130" s="394"/>
      <c r="BA130" s="394"/>
      <c r="BB130" s="394"/>
      <c r="BC130" s="394"/>
      <c r="BD130" s="394"/>
      <c r="BE130" s="394"/>
      <c r="BF130" s="394"/>
      <c r="BG130" s="394"/>
      <c r="BH130" s="394"/>
      <c r="BI130" s="394"/>
      <c r="BJ130" s="394"/>
      <c r="BK130" s="394"/>
      <c r="BL130" s="394"/>
      <c r="BM130" s="394"/>
      <c r="BN130" s="394"/>
      <c r="BO130" s="394"/>
      <c r="BP130" s="394"/>
      <c r="BQ130" s="394"/>
      <c r="BR130" s="394"/>
      <c r="BS130" s="394"/>
      <c r="BT130" s="394"/>
      <c r="BU130" s="394"/>
      <c r="BV130" s="394"/>
      <c r="BW130" s="394"/>
      <c r="BX130" s="394"/>
      <c r="BY130" s="394"/>
      <c r="BZ130" s="394"/>
      <c r="CA130" s="394"/>
      <c r="CB130" s="394"/>
      <c r="CC130" s="394"/>
      <c r="CD130" s="394"/>
      <c r="CE130" s="394"/>
      <c r="CF130" s="394"/>
      <c r="CG130" s="394"/>
      <c r="CH130" s="394"/>
      <c r="CI130" s="394"/>
      <c r="CJ130" s="394"/>
      <c r="CK130" s="394"/>
      <c r="CL130" s="394"/>
      <c r="CM130" s="394"/>
      <c r="CN130" s="394"/>
      <c r="CO130" s="394"/>
      <c r="CP130" s="394"/>
      <c r="CQ130" s="394"/>
      <c r="CR130" s="394"/>
      <c r="CS130" s="394"/>
      <c r="CT130" s="394"/>
      <c r="CU130" s="394"/>
      <c r="CV130" s="394"/>
      <c r="CW130" s="394"/>
      <c r="CX130" s="394"/>
      <c r="CY130" s="394"/>
      <c r="CZ130" s="394"/>
      <c r="DA130" s="394"/>
      <c r="DB130" s="394"/>
      <c r="DC130" s="394"/>
      <c r="DD130" s="394"/>
      <c r="DE130" s="394"/>
      <c r="DF130" s="394"/>
      <c r="DG130" s="394"/>
      <c r="DH130" s="394"/>
      <c r="DI130" s="394"/>
      <c r="DJ130" s="394"/>
      <c r="DK130" s="394"/>
      <c r="DL130" s="394"/>
      <c r="DM130" s="394"/>
      <c r="DN130" s="394"/>
      <c r="DO130" s="394"/>
      <c r="DP130" s="394"/>
      <c r="DQ130" s="394"/>
      <c r="DR130" s="394"/>
      <c r="DS130" s="394"/>
      <c r="DT130" s="394"/>
      <c r="DU130" s="394"/>
      <c r="DV130" s="394"/>
      <c r="DW130" s="394"/>
    </row>
    <row r="131" spans="1:127" ht="15.75" customHeight="1">
      <c r="A131" s="69">
        <v>2</v>
      </c>
      <c r="B131" s="70" t="s">
        <v>439</v>
      </c>
      <c r="C131" s="413">
        <v>0</v>
      </c>
      <c r="D131" s="72" t="s">
        <v>398</v>
      </c>
      <c r="E131" s="395">
        <v>500000</v>
      </c>
      <c r="F131" s="70">
        <f t="shared" si="88"/>
        <v>0</v>
      </c>
      <c r="G131" s="72">
        <f t="shared" si="89"/>
        <v>0</v>
      </c>
      <c r="H131" s="392">
        <f>F131/24</f>
        <v>0</v>
      </c>
      <c r="I131" s="392">
        <f t="shared" ref="I131:AE131" si="90">H131</f>
        <v>0</v>
      </c>
      <c r="J131" s="392">
        <f t="shared" si="90"/>
        <v>0</v>
      </c>
      <c r="K131" s="392">
        <f t="shared" si="90"/>
        <v>0</v>
      </c>
      <c r="L131" s="392">
        <f t="shared" si="90"/>
        <v>0</v>
      </c>
      <c r="M131" s="392">
        <f t="shared" si="90"/>
        <v>0</v>
      </c>
      <c r="N131" s="392">
        <f t="shared" si="90"/>
        <v>0</v>
      </c>
      <c r="O131" s="392">
        <f t="shared" si="90"/>
        <v>0</v>
      </c>
      <c r="P131" s="392">
        <f t="shared" si="90"/>
        <v>0</v>
      </c>
      <c r="Q131" s="392">
        <f t="shared" si="90"/>
        <v>0</v>
      </c>
      <c r="R131" s="392">
        <f t="shared" si="90"/>
        <v>0</v>
      </c>
      <c r="S131" s="392">
        <f t="shared" si="90"/>
        <v>0</v>
      </c>
      <c r="T131" s="392">
        <f t="shared" si="90"/>
        <v>0</v>
      </c>
      <c r="U131" s="392">
        <f t="shared" si="90"/>
        <v>0</v>
      </c>
      <c r="V131" s="392">
        <f t="shared" si="90"/>
        <v>0</v>
      </c>
      <c r="W131" s="392">
        <f t="shared" si="90"/>
        <v>0</v>
      </c>
      <c r="X131" s="392">
        <f t="shared" si="90"/>
        <v>0</v>
      </c>
      <c r="Y131" s="392">
        <f t="shared" si="90"/>
        <v>0</v>
      </c>
      <c r="Z131" s="392">
        <f t="shared" si="90"/>
        <v>0</v>
      </c>
      <c r="AA131" s="392">
        <f t="shared" si="90"/>
        <v>0</v>
      </c>
      <c r="AB131" s="392">
        <f t="shared" si="90"/>
        <v>0</v>
      </c>
      <c r="AC131" s="392">
        <f t="shared" si="90"/>
        <v>0</v>
      </c>
      <c r="AD131" s="392">
        <f t="shared" si="90"/>
        <v>0</v>
      </c>
      <c r="AE131" s="392">
        <f t="shared" si="90"/>
        <v>0</v>
      </c>
      <c r="AF131" s="394"/>
      <c r="AG131" s="394"/>
      <c r="AH131" s="394"/>
      <c r="AI131" s="394"/>
      <c r="AJ131" s="394"/>
      <c r="AK131" s="394"/>
      <c r="AL131" s="394"/>
      <c r="AM131" s="394"/>
      <c r="AN131" s="394"/>
      <c r="AO131" s="394"/>
      <c r="AP131" s="394"/>
      <c r="AQ131" s="394"/>
      <c r="AR131" s="394"/>
      <c r="AS131" s="394"/>
      <c r="AT131" s="394"/>
      <c r="AU131" s="394"/>
      <c r="AV131" s="394"/>
      <c r="AW131" s="394"/>
      <c r="AX131" s="394"/>
      <c r="AY131" s="394"/>
      <c r="AZ131" s="394"/>
      <c r="BA131" s="394"/>
      <c r="BB131" s="394"/>
      <c r="BC131" s="394"/>
      <c r="BD131" s="394"/>
      <c r="BE131" s="394"/>
      <c r="BF131" s="394"/>
      <c r="BG131" s="394"/>
      <c r="BH131" s="394"/>
      <c r="BI131" s="394"/>
      <c r="BJ131" s="394"/>
      <c r="BK131" s="394"/>
      <c r="BL131" s="394"/>
      <c r="BM131" s="394"/>
      <c r="BN131" s="394"/>
      <c r="BO131" s="394"/>
      <c r="BP131" s="394"/>
      <c r="BQ131" s="394"/>
      <c r="BR131" s="394"/>
      <c r="BS131" s="394"/>
      <c r="BT131" s="394"/>
      <c r="BU131" s="394"/>
      <c r="BV131" s="394"/>
      <c r="BW131" s="394"/>
      <c r="BX131" s="394"/>
      <c r="BY131" s="394"/>
      <c r="BZ131" s="394"/>
      <c r="CA131" s="394"/>
      <c r="CB131" s="394"/>
      <c r="CC131" s="394"/>
      <c r="CD131" s="394"/>
      <c r="CE131" s="394"/>
      <c r="CF131" s="394"/>
      <c r="CG131" s="394"/>
      <c r="CH131" s="394"/>
      <c r="CI131" s="394"/>
      <c r="CJ131" s="394"/>
      <c r="CK131" s="394"/>
      <c r="CL131" s="394"/>
      <c r="CM131" s="394"/>
      <c r="CN131" s="394"/>
      <c r="CO131" s="394"/>
      <c r="CP131" s="394"/>
      <c r="CQ131" s="394"/>
      <c r="CR131" s="394"/>
      <c r="CS131" s="394"/>
      <c r="CT131" s="394"/>
      <c r="CU131" s="394"/>
      <c r="CV131" s="394"/>
      <c r="CW131" s="394"/>
      <c r="CX131" s="394"/>
      <c r="CY131" s="394"/>
      <c r="CZ131" s="394"/>
      <c r="DA131" s="394"/>
      <c r="DB131" s="394"/>
      <c r="DC131" s="394"/>
      <c r="DD131" s="394"/>
      <c r="DE131" s="394"/>
      <c r="DF131" s="394"/>
      <c r="DG131" s="394"/>
      <c r="DH131" s="394"/>
      <c r="DI131" s="394"/>
      <c r="DJ131" s="394"/>
      <c r="DK131" s="394"/>
      <c r="DL131" s="394"/>
      <c r="DM131" s="394"/>
      <c r="DN131" s="394"/>
      <c r="DO131" s="394"/>
      <c r="DP131" s="394"/>
      <c r="DQ131" s="394"/>
      <c r="DR131" s="394"/>
      <c r="DS131" s="394"/>
      <c r="DT131" s="394"/>
      <c r="DU131" s="394"/>
      <c r="DV131" s="394"/>
      <c r="DW131" s="394"/>
    </row>
    <row r="132" spans="1:127" ht="15.75" customHeight="1">
      <c r="A132" s="554" t="s">
        <v>440</v>
      </c>
      <c r="B132" s="522"/>
      <c r="C132" s="522"/>
      <c r="D132" s="522"/>
      <c r="E132" s="523"/>
      <c r="F132" s="74">
        <f t="shared" ref="F132:BC132" si="91">SUM(F130:F131)</f>
        <v>0</v>
      </c>
      <c r="G132" s="75">
        <f>SUM(H132:DW132)</f>
        <v>0</v>
      </c>
      <c r="H132" s="76">
        <f>SUM(H130:H131)</f>
        <v>0</v>
      </c>
      <c r="I132" s="76">
        <f t="shared" si="91"/>
        <v>0</v>
      </c>
      <c r="J132" s="76">
        <f t="shared" si="91"/>
        <v>0</v>
      </c>
      <c r="K132" s="76">
        <f t="shared" si="91"/>
        <v>0</v>
      </c>
      <c r="L132" s="76">
        <f t="shared" si="91"/>
        <v>0</v>
      </c>
      <c r="M132" s="76">
        <f t="shared" si="91"/>
        <v>0</v>
      </c>
      <c r="N132" s="76">
        <f t="shared" si="91"/>
        <v>0</v>
      </c>
      <c r="O132" s="76">
        <f t="shared" si="91"/>
        <v>0</v>
      </c>
      <c r="P132" s="76">
        <f t="shared" si="91"/>
        <v>0</v>
      </c>
      <c r="Q132" s="76">
        <f t="shared" si="91"/>
        <v>0</v>
      </c>
      <c r="R132" s="76">
        <f t="shared" si="91"/>
        <v>0</v>
      </c>
      <c r="S132" s="76">
        <f t="shared" si="91"/>
        <v>0</v>
      </c>
      <c r="T132" s="76">
        <f t="shared" si="91"/>
        <v>0</v>
      </c>
      <c r="U132" s="76">
        <f t="shared" si="91"/>
        <v>0</v>
      </c>
      <c r="V132" s="76">
        <f t="shared" si="91"/>
        <v>0</v>
      </c>
      <c r="W132" s="76">
        <f t="shared" si="91"/>
        <v>0</v>
      </c>
      <c r="X132" s="76">
        <f t="shared" si="91"/>
        <v>0</v>
      </c>
      <c r="Y132" s="76">
        <f t="shared" si="91"/>
        <v>0</v>
      </c>
      <c r="Z132" s="76">
        <f t="shared" si="91"/>
        <v>0</v>
      </c>
      <c r="AA132" s="76">
        <f t="shared" si="91"/>
        <v>0</v>
      </c>
      <c r="AB132" s="76">
        <f t="shared" si="91"/>
        <v>0</v>
      </c>
      <c r="AC132" s="76">
        <f t="shared" si="91"/>
        <v>0</v>
      </c>
      <c r="AD132" s="76">
        <f t="shared" si="91"/>
        <v>0</v>
      </c>
      <c r="AE132" s="76">
        <f t="shared" si="91"/>
        <v>0</v>
      </c>
      <c r="AF132" s="76">
        <f t="shared" si="91"/>
        <v>0</v>
      </c>
      <c r="AG132" s="76">
        <f t="shared" si="91"/>
        <v>0</v>
      </c>
      <c r="AH132" s="76">
        <f t="shared" si="91"/>
        <v>0</v>
      </c>
      <c r="AI132" s="76">
        <f t="shared" si="91"/>
        <v>0</v>
      </c>
      <c r="AJ132" s="76">
        <f t="shared" si="91"/>
        <v>0</v>
      </c>
      <c r="AK132" s="76">
        <f t="shared" si="91"/>
        <v>0</v>
      </c>
      <c r="AL132" s="76">
        <f t="shared" si="91"/>
        <v>0</v>
      </c>
      <c r="AM132" s="76">
        <f t="shared" si="91"/>
        <v>0</v>
      </c>
      <c r="AN132" s="76">
        <f t="shared" si="91"/>
        <v>0</v>
      </c>
      <c r="AO132" s="76">
        <f t="shared" si="91"/>
        <v>0</v>
      </c>
      <c r="AP132" s="76">
        <f t="shared" si="91"/>
        <v>0</v>
      </c>
      <c r="AQ132" s="76">
        <f t="shared" si="91"/>
        <v>0</v>
      </c>
      <c r="AR132" s="76">
        <f t="shared" si="91"/>
        <v>0</v>
      </c>
      <c r="AS132" s="76">
        <f t="shared" si="91"/>
        <v>0</v>
      </c>
      <c r="AT132" s="76">
        <f t="shared" si="91"/>
        <v>0</v>
      </c>
      <c r="AU132" s="76">
        <f t="shared" si="91"/>
        <v>0</v>
      </c>
      <c r="AV132" s="76">
        <f t="shared" si="91"/>
        <v>0</v>
      </c>
      <c r="AW132" s="76">
        <f t="shared" si="91"/>
        <v>0</v>
      </c>
      <c r="AX132" s="76">
        <f t="shared" si="91"/>
        <v>0</v>
      </c>
      <c r="AY132" s="76">
        <f t="shared" si="91"/>
        <v>0</v>
      </c>
      <c r="AZ132" s="76">
        <f t="shared" si="91"/>
        <v>0</v>
      </c>
      <c r="BA132" s="76">
        <f t="shared" si="91"/>
        <v>0</v>
      </c>
      <c r="BB132" s="76">
        <f t="shared" si="91"/>
        <v>0</v>
      </c>
      <c r="BC132" s="76">
        <f t="shared" si="91"/>
        <v>0</v>
      </c>
      <c r="BD132" s="76">
        <f t="shared" ref="BD132:DO132" si="92">SUM(BD130:BD131)</f>
        <v>0</v>
      </c>
      <c r="BE132" s="76">
        <f t="shared" si="92"/>
        <v>0</v>
      </c>
      <c r="BF132" s="76">
        <f t="shared" si="92"/>
        <v>0</v>
      </c>
      <c r="BG132" s="76">
        <f t="shared" si="92"/>
        <v>0</v>
      </c>
      <c r="BH132" s="76">
        <f t="shared" si="92"/>
        <v>0</v>
      </c>
      <c r="BI132" s="76">
        <f t="shared" si="92"/>
        <v>0</v>
      </c>
      <c r="BJ132" s="76">
        <f t="shared" si="92"/>
        <v>0</v>
      </c>
      <c r="BK132" s="76">
        <f t="shared" si="92"/>
        <v>0</v>
      </c>
      <c r="BL132" s="76">
        <f t="shared" si="92"/>
        <v>0</v>
      </c>
      <c r="BM132" s="76">
        <f t="shared" si="92"/>
        <v>0</v>
      </c>
      <c r="BN132" s="76">
        <f t="shared" si="92"/>
        <v>0</v>
      </c>
      <c r="BO132" s="76">
        <f t="shared" si="92"/>
        <v>0</v>
      </c>
      <c r="BP132" s="76">
        <f t="shared" si="92"/>
        <v>0</v>
      </c>
      <c r="BQ132" s="76">
        <f t="shared" si="92"/>
        <v>0</v>
      </c>
      <c r="BR132" s="76">
        <f t="shared" si="92"/>
        <v>0</v>
      </c>
      <c r="BS132" s="76">
        <f t="shared" si="92"/>
        <v>0</v>
      </c>
      <c r="BT132" s="76">
        <f t="shared" si="92"/>
        <v>0</v>
      </c>
      <c r="BU132" s="76">
        <f t="shared" si="92"/>
        <v>0</v>
      </c>
      <c r="BV132" s="76">
        <f t="shared" si="92"/>
        <v>0</v>
      </c>
      <c r="BW132" s="76">
        <f t="shared" si="92"/>
        <v>0</v>
      </c>
      <c r="BX132" s="76">
        <f t="shared" si="92"/>
        <v>0</v>
      </c>
      <c r="BY132" s="76">
        <f t="shared" si="92"/>
        <v>0</v>
      </c>
      <c r="BZ132" s="76">
        <f t="shared" si="92"/>
        <v>0</v>
      </c>
      <c r="CA132" s="76">
        <f t="shared" si="92"/>
        <v>0</v>
      </c>
      <c r="CB132" s="76">
        <f t="shared" si="92"/>
        <v>0</v>
      </c>
      <c r="CC132" s="76">
        <f t="shared" si="92"/>
        <v>0</v>
      </c>
      <c r="CD132" s="76">
        <f t="shared" si="92"/>
        <v>0</v>
      </c>
      <c r="CE132" s="76">
        <f t="shared" si="92"/>
        <v>0</v>
      </c>
      <c r="CF132" s="76">
        <f t="shared" si="92"/>
        <v>0</v>
      </c>
      <c r="CG132" s="76">
        <f t="shared" si="92"/>
        <v>0</v>
      </c>
      <c r="CH132" s="76">
        <f t="shared" si="92"/>
        <v>0</v>
      </c>
      <c r="CI132" s="76">
        <f t="shared" si="92"/>
        <v>0</v>
      </c>
      <c r="CJ132" s="76">
        <f t="shared" si="92"/>
        <v>0</v>
      </c>
      <c r="CK132" s="76">
        <f t="shared" si="92"/>
        <v>0</v>
      </c>
      <c r="CL132" s="76">
        <f t="shared" si="92"/>
        <v>0</v>
      </c>
      <c r="CM132" s="76">
        <f t="shared" si="92"/>
        <v>0</v>
      </c>
      <c r="CN132" s="76">
        <f t="shared" si="92"/>
        <v>0</v>
      </c>
      <c r="CO132" s="76">
        <f t="shared" si="92"/>
        <v>0</v>
      </c>
      <c r="CP132" s="76">
        <f t="shared" si="92"/>
        <v>0</v>
      </c>
      <c r="CQ132" s="76">
        <f t="shared" si="92"/>
        <v>0</v>
      </c>
      <c r="CR132" s="76">
        <f t="shared" si="92"/>
        <v>0</v>
      </c>
      <c r="CS132" s="76">
        <f t="shared" si="92"/>
        <v>0</v>
      </c>
      <c r="CT132" s="76">
        <f t="shared" si="92"/>
        <v>0</v>
      </c>
      <c r="CU132" s="76">
        <f t="shared" si="92"/>
        <v>0</v>
      </c>
      <c r="CV132" s="76">
        <f t="shared" si="92"/>
        <v>0</v>
      </c>
      <c r="CW132" s="76">
        <f t="shared" si="92"/>
        <v>0</v>
      </c>
      <c r="CX132" s="76">
        <f t="shared" si="92"/>
        <v>0</v>
      </c>
      <c r="CY132" s="76">
        <f t="shared" si="92"/>
        <v>0</v>
      </c>
      <c r="CZ132" s="76">
        <f t="shared" si="92"/>
        <v>0</v>
      </c>
      <c r="DA132" s="76">
        <f t="shared" si="92"/>
        <v>0</v>
      </c>
      <c r="DB132" s="76">
        <f t="shared" si="92"/>
        <v>0</v>
      </c>
      <c r="DC132" s="76">
        <f t="shared" si="92"/>
        <v>0</v>
      </c>
      <c r="DD132" s="76">
        <f t="shared" si="92"/>
        <v>0</v>
      </c>
      <c r="DE132" s="76">
        <f t="shared" si="92"/>
        <v>0</v>
      </c>
      <c r="DF132" s="76">
        <f t="shared" si="92"/>
        <v>0</v>
      </c>
      <c r="DG132" s="76">
        <f t="shared" si="92"/>
        <v>0</v>
      </c>
      <c r="DH132" s="76">
        <f t="shared" si="92"/>
        <v>0</v>
      </c>
      <c r="DI132" s="76">
        <f t="shared" si="92"/>
        <v>0</v>
      </c>
      <c r="DJ132" s="76">
        <f t="shared" si="92"/>
        <v>0</v>
      </c>
      <c r="DK132" s="76">
        <f t="shared" si="92"/>
        <v>0</v>
      </c>
      <c r="DL132" s="76">
        <f t="shared" si="92"/>
        <v>0</v>
      </c>
      <c r="DM132" s="76">
        <f t="shared" si="92"/>
        <v>0</v>
      </c>
      <c r="DN132" s="76">
        <f t="shared" si="92"/>
        <v>0</v>
      </c>
      <c r="DO132" s="76">
        <f t="shared" si="92"/>
        <v>0</v>
      </c>
      <c r="DP132" s="76">
        <f t="shared" ref="DP132:DW132" si="93">SUM(DP130:DP131)</f>
        <v>0</v>
      </c>
      <c r="DQ132" s="76">
        <f t="shared" si="93"/>
        <v>0</v>
      </c>
      <c r="DR132" s="76">
        <f t="shared" si="93"/>
        <v>0</v>
      </c>
      <c r="DS132" s="76">
        <f t="shared" si="93"/>
        <v>0</v>
      </c>
      <c r="DT132" s="76">
        <f t="shared" si="93"/>
        <v>0</v>
      </c>
      <c r="DU132" s="76">
        <f t="shared" si="93"/>
        <v>0</v>
      </c>
      <c r="DV132" s="76">
        <f t="shared" si="93"/>
        <v>0</v>
      </c>
      <c r="DW132" s="76">
        <f t="shared" si="93"/>
        <v>0</v>
      </c>
    </row>
    <row r="133" spans="1:127" ht="15.75" customHeight="1">
      <c r="A133" s="554" t="s">
        <v>441</v>
      </c>
      <c r="B133" s="522"/>
      <c r="C133" s="522"/>
      <c r="D133" s="522"/>
      <c r="E133" s="523"/>
      <c r="F133" s="97">
        <f t="shared" ref="F133" si="94">F132+F128+F118+F114+F107</f>
        <v>114080000</v>
      </c>
      <c r="G133" s="75">
        <f>SUM(H133:DW133)</f>
        <v>114080000</v>
      </c>
      <c r="H133" s="234">
        <f>H107+H114+H118+H128+H132</f>
        <v>6940000</v>
      </c>
      <c r="I133" s="234">
        <f t="shared" ref="I133:BT133" si="95">I107+I114+I118+I128+I132</f>
        <v>25740000</v>
      </c>
      <c r="J133" s="234">
        <f t="shared" si="95"/>
        <v>8440000</v>
      </c>
      <c r="K133" s="234">
        <f t="shared" si="95"/>
        <v>8440000</v>
      </c>
      <c r="L133" s="234">
        <f t="shared" si="95"/>
        <v>9440000</v>
      </c>
      <c r="M133" s="234">
        <f t="shared" si="95"/>
        <v>4440000</v>
      </c>
      <c r="N133" s="234">
        <f t="shared" si="95"/>
        <v>4440000</v>
      </c>
      <c r="O133" s="234">
        <f t="shared" si="95"/>
        <v>4440000</v>
      </c>
      <c r="P133" s="234">
        <f t="shared" si="95"/>
        <v>4440000</v>
      </c>
      <c r="Q133" s="234">
        <f t="shared" si="95"/>
        <v>4440000</v>
      </c>
      <c r="R133" s="234">
        <f t="shared" si="95"/>
        <v>4440000</v>
      </c>
      <c r="S133" s="234">
        <f t="shared" si="95"/>
        <v>4440000</v>
      </c>
      <c r="T133" s="234">
        <f t="shared" si="95"/>
        <v>2000000</v>
      </c>
      <c r="U133" s="234">
        <f t="shared" si="95"/>
        <v>2000000</v>
      </c>
      <c r="V133" s="234">
        <f t="shared" si="95"/>
        <v>2000000</v>
      </c>
      <c r="W133" s="234">
        <f t="shared" si="95"/>
        <v>2000000</v>
      </c>
      <c r="X133" s="234">
        <f t="shared" si="95"/>
        <v>2000000</v>
      </c>
      <c r="Y133" s="234">
        <f t="shared" si="95"/>
        <v>2000000</v>
      </c>
      <c r="Z133" s="234">
        <f t="shared" si="95"/>
        <v>2000000</v>
      </c>
      <c r="AA133" s="234">
        <f t="shared" si="95"/>
        <v>2000000</v>
      </c>
      <c r="AB133" s="234">
        <f t="shared" si="95"/>
        <v>2000000</v>
      </c>
      <c r="AC133" s="234">
        <f t="shared" si="95"/>
        <v>2000000</v>
      </c>
      <c r="AD133" s="234">
        <f t="shared" si="95"/>
        <v>2000000</v>
      </c>
      <c r="AE133" s="234">
        <f t="shared" si="95"/>
        <v>2000000</v>
      </c>
      <c r="AF133" s="234">
        <f t="shared" si="95"/>
        <v>0</v>
      </c>
      <c r="AG133" s="234">
        <f t="shared" si="95"/>
        <v>0</v>
      </c>
      <c r="AH133" s="234">
        <f t="shared" si="95"/>
        <v>0</v>
      </c>
      <c r="AI133" s="234">
        <f t="shared" si="95"/>
        <v>0</v>
      </c>
      <c r="AJ133" s="234">
        <f t="shared" si="95"/>
        <v>0</v>
      </c>
      <c r="AK133" s="234">
        <f t="shared" si="95"/>
        <v>0</v>
      </c>
      <c r="AL133" s="234">
        <f t="shared" si="95"/>
        <v>0</v>
      </c>
      <c r="AM133" s="234">
        <f t="shared" si="95"/>
        <v>0</v>
      </c>
      <c r="AN133" s="234">
        <f t="shared" si="95"/>
        <v>0</v>
      </c>
      <c r="AO133" s="234">
        <f t="shared" si="95"/>
        <v>0</v>
      </c>
      <c r="AP133" s="234">
        <f t="shared" si="95"/>
        <v>0</v>
      </c>
      <c r="AQ133" s="234">
        <f t="shared" si="95"/>
        <v>0</v>
      </c>
      <c r="AR133" s="234">
        <f t="shared" si="95"/>
        <v>0</v>
      </c>
      <c r="AS133" s="234">
        <f t="shared" si="95"/>
        <v>0</v>
      </c>
      <c r="AT133" s="234">
        <f t="shared" si="95"/>
        <v>0</v>
      </c>
      <c r="AU133" s="234">
        <f t="shared" si="95"/>
        <v>0</v>
      </c>
      <c r="AV133" s="234">
        <f t="shared" si="95"/>
        <v>0</v>
      </c>
      <c r="AW133" s="234">
        <f t="shared" si="95"/>
        <v>0</v>
      </c>
      <c r="AX133" s="234">
        <f t="shared" si="95"/>
        <v>0</v>
      </c>
      <c r="AY133" s="234">
        <f t="shared" si="95"/>
        <v>0</v>
      </c>
      <c r="AZ133" s="234">
        <f t="shared" si="95"/>
        <v>0</v>
      </c>
      <c r="BA133" s="234">
        <f t="shared" si="95"/>
        <v>0</v>
      </c>
      <c r="BB133" s="234">
        <f t="shared" si="95"/>
        <v>0</v>
      </c>
      <c r="BC133" s="234">
        <f t="shared" si="95"/>
        <v>0</v>
      </c>
      <c r="BD133" s="234">
        <f t="shared" si="95"/>
        <v>0</v>
      </c>
      <c r="BE133" s="234">
        <f t="shared" si="95"/>
        <v>0</v>
      </c>
      <c r="BF133" s="234">
        <f t="shared" si="95"/>
        <v>0</v>
      </c>
      <c r="BG133" s="234">
        <f t="shared" si="95"/>
        <v>0</v>
      </c>
      <c r="BH133" s="234">
        <f t="shared" si="95"/>
        <v>0</v>
      </c>
      <c r="BI133" s="234">
        <f t="shared" si="95"/>
        <v>0</v>
      </c>
      <c r="BJ133" s="234">
        <f t="shared" si="95"/>
        <v>0</v>
      </c>
      <c r="BK133" s="234">
        <f t="shared" si="95"/>
        <v>0</v>
      </c>
      <c r="BL133" s="234">
        <f t="shared" si="95"/>
        <v>0</v>
      </c>
      <c r="BM133" s="234">
        <f t="shared" si="95"/>
        <v>0</v>
      </c>
      <c r="BN133" s="234">
        <f t="shared" si="95"/>
        <v>0</v>
      </c>
      <c r="BO133" s="234">
        <f t="shared" si="95"/>
        <v>0</v>
      </c>
      <c r="BP133" s="234">
        <f t="shared" si="95"/>
        <v>0</v>
      </c>
      <c r="BQ133" s="234">
        <f t="shared" si="95"/>
        <v>0</v>
      </c>
      <c r="BR133" s="234">
        <f t="shared" si="95"/>
        <v>0</v>
      </c>
      <c r="BS133" s="234">
        <f t="shared" si="95"/>
        <v>0</v>
      </c>
      <c r="BT133" s="234">
        <f t="shared" si="95"/>
        <v>0</v>
      </c>
      <c r="BU133" s="234">
        <f t="shared" ref="BU133:DW133" si="96">BU107+BU114+BU118+BU128+BU132</f>
        <v>0</v>
      </c>
      <c r="BV133" s="234">
        <f t="shared" si="96"/>
        <v>0</v>
      </c>
      <c r="BW133" s="234">
        <f t="shared" si="96"/>
        <v>0</v>
      </c>
      <c r="BX133" s="234">
        <f t="shared" si="96"/>
        <v>0</v>
      </c>
      <c r="BY133" s="234">
        <f t="shared" si="96"/>
        <v>0</v>
      </c>
      <c r="BZ133" s="234">
        <f t="shared" si="96"/>
        <v>0</v>
      </c>
      <c r="CA133" s="234">
        <f t="shared" si="96"/>
        <v>0</v>
      </c>
      <c r="CB133" s="234">
        <f t="shared" si="96"/>
        <v>0</v>
      </c>
      <c r="CC133" s="234">
        <f t="shared" si="96"/>
        <v>0</v>
      </c>
      <c r="CD133" s="234">
        <f t="shared" si="96"/>
        <v>0</v>
      </c>
      <c r="CE133" s="234">
        <f t="shared" si="96"/>
        <v>0</v>
      </c>
      <c r="CF133" s="234">
        <f t="shared" si="96"/>
        <v>0</v>
      </c>
      <c r="CG133" s="234">
        <f t="shared" si="96"/>
        <v>0</v>
      </c>
      <c r="CH133" s="234">
        <f t="shared" si="96"/>
        <v>0</v>
      </c>
      <c r="CI133" s="234">
        <f t="shared" si="96"/>
        <v>0</v>
      </c>
      <c r="CJ133" s="234">
        <f t="shared" si="96"/>
        <v>0</v>
      </c>
      <c r="CK133" s="234">
        <f t="shared" si="96"/>
        <v>0</v>
      </c>
      <c r="CL133" s="234">
        <f t="shared" si="96"/>
        <v>0</v>
      </c>
      <c r="CM133" s="234">
        <f t="shared" si="96"/>
        <v>0</v>
      </c>
      <c r="CN133" s="234">
        <f t="shared" si="96"/>
        <v>0</v>
      </c>
      <c r="CO133" s="234">
        <f t="shared" si="96"/>
        <v>0</v>
      </c>
      <c r="CP133" s="234">
        <f t="shared" si="96"/>
        <v>0</v>
      </c>
      <c r="CQ133" s="234">
        <f t="shared" si="96"/>
        <v>0</v>
      </c>
      <c r="CR133" s="234">
        <f t="shared" si="96"/>
        <v>0</v>
      </c>
      <c r="CS133" s="234">
        <f t="shared" si="96"/>
        <v>0</v>
      </c>
      <c r="CT133" s="234">
        <f t="shared" si="96"/>
        <v>0</v>
      </c>
      <c r="CU133" s="234">
        <f t="shared" si="96"/>
        <v>0</v>
      </c>
      <c r="CV133" s="234">
        <f t="shared" si="96"/>
        <v>0</v>
      </c>
      <c r="CW133" s="234">
        <f t="shared" si="96"/>
        <v>0</v>
      </c>
      <c r="CX133" s="234">
        <f t="shared" si="96"/>
        <v>0</v>
      </c>
      <c r="CY133" s="234">
        <f t="shared" si="96"/>
        <v>0</v>
      </c>
      <c r="CZ133" s="234">
        <f t="shared" si="96"/>
        <v>0</v>
      </c>
      <c r="DA133" s="234">
        <f t="shared" si="96"/>
        <v>0</v>
      </c>
      <c r="DB133" s="234">
        <f t="shared" si="96"/>
        <v>0</v>
      </c>
      <c r="DC133" s="234">
        <f t="shared" si="96"/>
        <v>0</v>
      </c>
      <c r="DD133" s="234">
        <f t="shared" si="96"/>
        <v>0</v>
      </c>
      <c r="DE133" s="234">
        <f t="shared" si="96"/>
        <v>0</v>
      </c>
      <c r="DF133" s="234">
        <f t="shared" si="96"/>
        <v>0</v>
      </c>
      <c r="DG133" s="234">
        <f t="shared" si="96"/>
        <v>0</v>
      </c>
      <c r="DH133" s="234">
        <f t="shared" si="96"/>
        <v>0</v>
      </c>
      <c r="DI133" s="234">
        <f t="shared" si="96"/>
        <v>0</v>
      </c>
      <c r="DJ133" s="234">
        <f t="shared" si="96"/>
        <v>0</v>
      </c>
      <c r="DK133" s="234">
        <f t="shared" si="96"/>
        <v>0</v>
      </c>
      <c r="DL133" s="234">
        <f t="shared" si="96"/>
        <v>0</v>
      </c>
      <c r="DM133" s="234">
        <f t="shared" si="96"/>
        <v>0</v>
      </c>
      <c r="DN133" s="234">
        <f t="shared" si="96"/>
        <v>0</v>
      </c>
      <c r="DO133" s="234">
        <f t="shared" si="96"/>
        <v>0</v>
      </c>
      <c r="DP133" s="234">
        <f t="shared" si="96"/>
        <v>0</v>
      </c>
      <c r="DQ133" s="234">
        <f t="shared" si="96"/>
        <v>0</v>
      </c>
      <c r="DR133" s="234">
        <f t="shared" si="96"/>
        <v>0</v>
      </c>
      <c r="DS133" s="234">
        <f t="shared" si="96"/>
        <v>0</v>
      </c>
      <c r="DT133" s="234">
        <f t="shared" si="96"/>
        <v>0</v>
      </c>
      <c r="DU133" s="234">
        <f t="shared" si="96"/>
        <v>0</v>
      </c>
      <c r="DV133" s="234">
        <f t="shared" si="96"/>
        <v>0</v>
      </c>
      <c r="DW133" s="234">
        <f t="shared" si="96"/>
        <v>0</v>
      </c>
    </row>
    <row r="134" spans="1:127" ht="15.75" customHeight="1" thickBot="1">
      <c r="A134" s="558" t="s">
        <v>442</v>
      </c>
      <c r="B134" s="551"/>
      <c r="C134" s="551"/>
      <c r="D134" s="549"/>
      <c r="E134" s="106" t="s">
        <v>5</v>
      </c>
      <c r="F134" s="92">
        <f t="shared" ref="F134:G134" si="97">F133/F14</f>
        <v>92974.735126324362</v>
      </c>
      <c r="G134" s="93">
        <f t="shared" si="97"/>
        <v>92974.735126324362</v>
      </c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</row>
    <row r="135" spans="1:127" ht="15.75" customHeight="1">
      <c r="A135" s="54"/>
      <c r="B135" s="54"/>
      <c r="C135" s="85"/>
      <c r="D135" s="86"/>
      <c r="E135" s="54"/>
      <c r="F135" s="54"/>
      <c r="G135" s="54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</row>
    <row r="136" spans="1:127" ht="15.75" customHeight="1">
      <c r="A136" s="107" t="s">
        <v>443</v>
      </c>
      <c r="B136" s="16" t="s">
        <v>676</v>
      </c>
      <c r="C136" s="108"/>
      <c r="D136" s="108"/>
      <c r="E136" s="181"/>
      <c r="F136" s="1"/>
      <c r="G136" s="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</row>
    <row r="137" spans="1:127" ht="15.75" customHeight="1">
      <c r="A137" s="181"/>
      <c r="B137" s="1" t="s">
        <v>677</v>
      </c>
      <c r="D137" s="109"/>
      <c r="E137" s="110"/>
      <c r="F137" s="1"/>
      <c r="G137" s="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</row>
    <row r="138" spans="1:127" ht="15.75" customHeight="1">
      <c r="A138" s="62" t="s">
        <v>444</v>
      </c>
      <c r="B138" s="62" t="s">
        <v>445</v>
      </c>
      <c r="C138" s="62" t="s">
        <v>323</v>
      </c>
      <c r="D138" s="62" t="s">
        <v>324</v>
      </c>
      <c r="E138" s="62" t="s">
        <v>325</v>
      </c>
      <c r="F138" s="62" t="s">
        <v>350</v>
      </c>
      <c r="G138" s="531" t="s">
        <v>620</v>
      </c>
      <c r="H138" s="89">
        <v>1</v>
      </c>
      <c r="I138" s="64">
        <f t="shared" ref="I138:DW138" si="98">H138+1</f>
        <v>2</v>
      </c>
      <c r="J138" s="64">
        <f t="shared" si="98"/>
        <v>3</v>
      </c>
      <c r="K138" s="64">
        <f t="shared" si="98"/>
        <v>4</v>
      </c>
      <c r="L138" s="64">
        <f t="shared" si="98"/>
        <v>5</v>
      </c>
      <c r="M138" s="64">
        <f t="shared" si="98"/>
        <v>6</v>
      </c>
      <c r="N138" s="64">
        <f t="shared" si="98"/>
        <v>7</v>
      </c>
      <c r="O138" s="64">
        <f t="shared" si="98"/>
        <v>8</v>
      </c>
      <c r="P138" s="64">
        <f t="shared" si="98"/>
        <v>9</v>
      </c>
      <c r="Q138" s="64">
        <f t="shared" si="98"/>
        <v>10</v>
      </c>
      <c r="R138" s="64">
        <f t="shared" si="98"/>
        <v>11</v>
      </c>
      <c r="S138" s="64">
        <f t="shared" si="98"/>
        <v>12</v>
      </c>
      <c r="T138" s="64">
        <f t="shared" si="98"/>
        <v>13</v>
      </c>
      <c r="U138" s="64">
        <f t="shared" si="98"/>
        <v>14</v>
      </c>
      <c r="V138" s="64">
        <f t="shared" si="98"/>
        <v>15</v>
      </c>
      <c r="W138" s="64">
        <f t="shared" si="98"/>
        <v>16</v>
      </c>
      <c r="X138" s="64">
        <f t="shared" si="98"/>
        <v>17</v>
      </c>
      <c r="Y138" s="64">
        <f t="shared" si="98"/>
        <v>18</v>
      </c>
      <c r="Z138" s="64">
        <f t="shared" si="98"/>
        <v>19</v>
      </c>
      <c r="AA138" s="64">
        <f t="shared" si="98"/>
        <v>20</v>
      </c>
      <c r="AB138" s="64">
        <f t="shared" si="98"/>
        <v>21</v>
      </c>
      <c r="AC138" s="64">
        <f t="shared" si="98"/>
        <v>22</v>
      </c>
      <c r="AD138" s="64">
        <f t="shared" si="98"/>
        <v>23</v>
      </c>
      <c r="AE138" s="64">
        <f t="shared" si="98"/>
        <v>24</v>
      </c>
      <c r="AF138" s="64">
        <f t="shared" si="98"/>
        <v>25</v>
      </c>
      <c r="AG138" s="64">
        <f t="shared" si="98"/>
        <v>26</v>
      </c>
      <c r="AH138" s="64">
        <f t="shared" si="98"/>
        <v>27</v>
      </c>
      <c r="AI138" s="64">
        <f t="shared" si="98"/>
        <v>28</v>
      </c>
      <c r="AJ138" s="64">
        <f t="shared" si="98"/>
        <v>29</v>
      </c>
      <c r="AK138" s="64">
        <f t="shared" si="98"/>
        <v>30</v>
      </c>
      <c r="AL138" s="64">
        <f t="shared" si="98"/>
        <v>31</v>
      </c>
      <c r="AM138" s="64">
        <f t="shared" si="98"/>
        <v>32</v>
      </c>
      <c r="AN138" s="64">
        <f t="shared" si="98"/>
        <v>33</v>
      </c>
      <c r="AO138" s="64">
        <f t="shared" si="98"/>
        <v>34</v>
      </c>
      <c r="AP138" s="64">
        <f t="shared" si="98"/>
        <v>35</v>
      </c>
      <c r="AQ138" s="64">
        <f t="shared" si="98"/>
        <v>36</v>
      </c>
      <c r="AR138" s="64">
        <f t="shared" si="98"/>
        <v>37</v>
      </c>
      <c r="AS138" s="64">
        <f t="shared" si="98"/>
        <v>38</v>
      </c>
      <c r="AT138" s="64">
        <f t="shared" si="98"/>
        <v>39</v>
      </c>
      <c r="AU138" s="64">
        <f t="shared" si="98"/>
        <v>40</v>
      </c>
      <c r="AV138" s="64">
        <f t="shared" si="98"/>
        <v>41</v>
      </c>
      <c r="AW138" s="64">
        <f t="shared" si="98"/>
        <v>42</v>
      </c>
      <c r="AX138" s="64">
        <f t="shared" si="98"/>
        <v>43</v>
      </c>
      <c r="AY138" s="64">
        <f t="shared" si="98"/>
        <v>44</v>
      </c>
      <c r="AZ138" s="64">
        <f t="shared" si="98"/>
        <v>45</v>
      </c>
      <c r="BA138" s="64">
        <f t="shared" si="98"/>
        <v>46</v>
      </c>
      <c r="BB138" s="64">
        <f t="shared" si="98"/>
        <v>47</v>
      </c>
      <c r="BC138" s="64">
        <f t="shared" si="98"/>
        <v>48</v>
      </c>
      <c r="BD138" s="64">
        <f t="shared" si="98"/>
        <v>49</v>
      </c>
      <c r="BE138" s="64">
        <f t="shared" si="98"/>
        <v>50</v>
      </c>
      <c r="BF138" s="64">
        <f t="shared" si="98"/>
        <v>51</v>
      </c>
      <c r="BG138" s="64">
        <f t="shared" si="98"/>
        <v>52</v>
      </c>
      <c r="BH138" s="64">
        <f t="shared" si="98"/>
        <v>53</v>
      </c>
      <c r="BI138" s="64">
        <f t="shared" si="98"/>
        <v>54</v>
      </c>
      <c r="BJ138" s="64">
        <f t="shared" si="98"/>
        <v>55</v>
      </c>
      <c r="BK138" s="64">
        <f t="shared" si="98"/>
        <v>56</v>
      </c>
      <c r="BL138" s="64">
        <f t="shared" si="98"/>
        <v>57</v>
      </c>
      <c r="BM138" s="64">
        <f t="shared" si="98"/>
        <v>58</v>
      </c>
      <c r="BN138" s="64">
        <f t="shared" si="98"/>
        <v>59</v>
      </c>
      <c r="BO138" s="64">
        <f t="shared" si="98"/>
        <v>60</v>
      </c>
      <c r="BP138" s="64">
        <f t="shared" si="98"/>
        <v>61</v>
      </c>
      <c r="BQ138" s="64">
        <f t="shared" si="98"/>
        <v>62</v>
      </c>
      <c r="BR138" s="64">
        <f t="shared" si="98"/>
        <v>63</v>
      </c>
      <c r="BS138" s="64">
        <f t="shared" si="98"/>
        <v>64</v>
      </c>
      <c r="BT138" s="64">
        <f t="shared" si="98"/>
        <v>65</v>
      </c>
      <c r="BU138" s="64">
        <f t="shared" si="98"/>
        <v>66</v>
      </c>
      <c r="BV138" s="64">
        <f t="shared" si="98"/>
        <v>67</v>
      </c>
      <c r="BW138" s="64">
        <f t="shared" si="98"/>
        <v>68</v>
      </c>
      <c r="BX138" s="64">
        <f t="shared" si="98"/>
        <v>69</v>
      </c>
      <c r="BY138" s="64">
        <f t="shared" si="98"/>
        <v>70</v>
      </c>
      <c r="BZ138" s="64">
        <f t="shared" si="98"/>
        <v>71</v>
      </c>
      <c r="CA138" s="64">
        <f t="shared" si="98"/>
        <v>72</v>
      </c>
      <c r="CB138" s="64">
        <f t="shared" si="98"/>
        <v>73</v>
      </c>
      <c r="CC138" s="64">
        <f t="shared" si="98"/>
        <v>74</v>
      </c>
      <c r="CD138" s="64">
        <f t="shared" si="98"/>
        <v>75</v>
      </c>
      <c r="CE138" s="64">
        <f t="shared" si="98"/>
        <v>76</v>
      </c>
      <c r="CF138" s="64">
        <f t="shared" si="98"/>
        <v>77</v>
      </c>
      <c r="CG138" s="64">
        <f t="shared" si="98"/>
        <v>78</v>
      </c>
      <c r="CH138" s="64">
        <f t="shared" si="98"/>
        <v>79</v>
      </c>
      <c r="CI138" s="64">
        <f t="shared" si="98"/>
        <v>80</v>
      </c>
      <c r="CJ138" s="64">
        <f t="shared" si="98"/>
        <v>81</v>
      </c>
      <c r="CK138" s="64">
        <f t="shared" si="98"/>
        <v>82</v>
      </c>
      <c r="CL138" s="64">
        <f t="shared" si="98"/>
        <v>83</v>
      </c>
      <c r="CM138" s="64">
        <f t="shared" si="98"/>
        <v>84</v>
      </c>
      <c r="CN138" s="64">
        <f t="shared" si="98"/>
        <v>85</v>
      </c>
      <c r="CO138" s="64">
        <f t="shared" si="98"/>
        <v>86</v>
      </c>
      <c r="CP138" s="64">
        <f t="shared" si="98"/>
        <v>87</v>
      </c>
      <c r="CQ138" s="64">
        <f t="shared" si="98"/>
        <v>88</v>
      </c>
      <c r="CR138" s="64">
        <f t="shared" si="98"/>
        <v>89</v>
      </c>
      <c r="CS138" s="64">
        <f t="shared" si="98"/>
        <v>90</v>
      </c>
      <c r="CT138" s="64">
        <f t="shared" si="98"/>
        <v>91</v>
      </c>
      <c r="CU138" s="64">
        <f t="shared" si="98"/>
        <v>92</v>
      </c>
      <c r="CV138" s="64">
        <f t="shared" si="98"/>
        <v>93</v>
      </c>
      <c r="CW138" s="64">
        <f t="shared" si="98"/>
        <v>94</v>
      </c>
      <c r="CX138" s="64">
        <f t="shared" si="98"/>
        <v>95</v>
      </c>
      <c r="CY138" s="64">
        <f t="shared" si="98"/>
        <v>96</v>
      </c>
      <c r="CZ138" s="64">
        <f t="shared" si="98"/>
        <v>97</v>
      </c>
      <c r="DA138" s="64">
        <f t="shared" si="98"/>
        <v>98</v>
      </c>
      <c r="DB138" s="64">
        <f t="shared" si="98"/>
        <v>99</v>
      </c>
      <c r="DC138" s="64">
        <f t="shared" si="98"/>
        <v>100</v>
      </c>
      <c r="DD138" s="64">
        <f t="shared" si="98"/>
        <v>101</v>
      </c>
      <c r="DE138" s="64">
        <f t="shared" si="98"/>
        <v>102</v>
      </c>
      <c r="DF138" s="64">
        <f t="shared" si="98"/>
        <v>103</v>
      </c>
      <c r="DG138" s="64">
        <f t="shared" si="98"/>
        <v>104</v>
      </c>
      <c r="DH138" s="64">
        <f t="shared" si="98"/>
        <v>105</v>
      </c>
      <c r="DI138" s="64">
        <f t="shared" si="98"/>
        <v>106</v>
      </c>
      <c r="DJ138" s="64">
        <f t="shared" si="98"/>
        <v>107</v>
      </c>
      <c r="DK138" s="64">
        <f t="shared" si="98"/>
        <v>108</v>
      </c>
      <c r="DL138" s="64">
        <f t="shared" si="98"/>
        <v>109</v>
      </c>
      <c r="DM138" s="64">
        <f t="shared" si="98"/>
        <v>110</v>
      </c>
      <c r="DN138" s="64">
        <f t="shared" si="98"/>
        <v>111</v>
      </c>
      <c r="DO138" s="64">
        <f t="shared" si="98"/>
        <v>112</v>
      </c>
      <c r="DP138" s="64">
        <f t="shared" si="98"/>
        <v>113</v>
      </c>
      <c r="DQ138" s="64">
        <f t="shared" si="98"/>
        <v>114</v>
      </c>
      <c r="DR138" s="64">
        <f t="shared" si="98"/>
        <v>115</v>
      </c>
      <c r="DS138" s="64">
        <f t="shared" si="98"/>
        <v>116</v>
      </c>
      <c r="DT138" s="64">
        <f t="shared" si="98"/>
        <v>117</v>
      </c>
      <c r="DU138" s="64">
        <f t="shared" si="98"/>
        <v>118</v>
      </c>
      <c r="DV138" s="64">
        <f t="shared" si="98"/>
        <v>119</v>
      </c>
      <c r="DW138" s="64">
        <f t="shared" si="98"/>
        <v>120</v>
      </c>
    </row>
    <row r="139" spans="1:127" ht="15.75" customHeight="1">
      <c r="A139" s="65"/>
      <c r="B139" s="65"/>
      <c r="C139" s="65"/>
      <c r="D139" s="65"/>
      <c r="E139" s="111" t="s">
        <v>5</v>
      </c>
      <c r="F139" s="65"/>
      <c r="G139" s="532"/>
      <c r="H139" s="66" t="s">
        <v>41</v>
      </c>
      <c r="I139" s="67" t="s">
        <v>42</v>
      </c>
      <c r="J139" s="67" t="s">
        <v>43</v>
      </c>
      <c r="K139" s="67" t="s">
        <v>44</v>
      </c>
      <c r="L139" s="67" t="s">
        <v>45</v>
      </c>
      <c r="M139" s="67" t="s">
        <v>46</v>
      </c>
      <c r="N139" s="67" t="s">
        <v>47</v>
      </c>
      <c r="O139" s="67" t="s">
        <v>48</v>
      </c>
      <c r="P139" s="67" t="s">
        <v>49</v>
      </c>
      <c r="Q139" s="67" t="s">
        <v>50</v>
      </c>
      <c r="R139" s="67" t="s">
        <v>51</v>
      </c>
      <c r="S139" s="67" t="s">
        <v>52</v>
      </c>
      <c r="T139" s="67" t="s">
        <v>53</v>
      </c>
      <c r="U139" s="67" t="s">
        <v>54</v>
      </c>
      <c r="V139" s="67" t="s">
        <v>55</v>
      </c>
      <c r="W139" s="67" t="s">
        <v>56</v>
      </c>
      <c r="X139" s="67" t="s">
        <v>57</v>
      </c>
      <c r="Y139" s="67" t="s">
        <v>58</v>
      </c>
      <c r="Z139" s="67" t="s">
        <v>59</v>
      </c>
      <c r="AA139" s="67" t="s">
        <v>60</v>
      </c>
      <c r="AB139" s="67" t="s">
        <v>61</v>
      </c>
      <c r="AC139" s="67" t="s">
        <v>62</v>
      </c>
      <c r="AD139" s="67" t="s">
        <v>63</v>
      </c>
      <c r="AE139" s="67" t="s">
        <v>64</v>
      </c>
      <c r="AF139" s="67" t="s">
        <v>65</v>
      </c>
      <c r="AG139" s="67" t="s">
        <v>66</v>
      </c>
      <c r="AH139" s="67" t="s">
        <v>67</v>
      </c>
      <c r="AI139" s="67" t="s">
        <v>68</v>
      </c>
      <c r="AJ139" s="67" t="s">
        <v>69</v>
      </c>
      <c r="AK139" s="67" t="s">
        <v>70</v>
      </c>
      <c r="AL139" s="67" t="s">
        <v>71</v>
      </c>
      <c r="AM139" s="67" t="s">
        <v>72</v>
      </c>
      <c r="AN139" s="67" t="s">
        <v>73</v>
      </c>
      <c r="AO139" s="67" t="s">
        <v>74</v>
      </c>
      <c r="AP139" s="67" t="s">
        <v>75</v>
      </c>
      <c r="AQ139" s="67" t="s">
        <v>76</v>
      </c>
      <c r="AR139" s="67" t="s">
        <v>77</v>
      </c>
      <c r="AS139" s="67" t="s">
        <v>78</v>
      </c>
      <c r="AT139" s="67" t="s">
        <v>79</v>
      </c>
      <c r="AU139" s="67" t="s">
        <v>80</v>
      </c>
      <c r="AV139" s="67" t="s">
        <v>81</v>
      </c>
      <c r="AW139" s="67" t="s">
        <v>82</v>
      </c>
      <c r="AX139" s="67" t="s">
        <v>83</v>
      </c>
      <c r="AY139" s="67" t="s">
        <v>84</v>
      </c>
      <c r="AZ139" s="67" t="s">
        <v>85</v>
      </c>
      <c r="BA139" s="67" t="s">
        <v>86</v>
      </c>
      <c r="BB139" s="67" t="s">
        <v>87</v>
      </c>
      <c r="BC139" s="67" t="s">
        <v>88</v>
      </c>
      <c r="BD139" s="67" t="s">
        <v>89</v>
      </c>
      <c r="BE139" s="67" t="s">
        <v>90</v>
      </c>
      <c r="BF139" s="67" t="s">
        <v>91</v>
      </c>
      <c r="BG139" s="67" t="s">
        <v>92</v>
      </c>
      <c r="BH139" s="67" t="s">
        <v>93</v>
      </c>
      <c r="BI139" s="67" t="s">
        <v>94</v>
      </c>
      <c r="BJ139" s="67" t="s">
        <v>95</v>
      </c>
      <c r="BK139" s="67" t="s">
        <v>96</v>
      </c>
      <c r="BL139" s="67" t="s">
        <v>97</v>
      </c>
      <c r="BM139" s="67" t="s">
        <v>98</v>
      </c>
      <c r="BN139" s="67" t="s">
        <v>99</v>
      </c>
      <c r="BO139" s="67" t="s">
        <v>100</v>
      </c>
      <c r="BP139" s="67" t="s">
        <v>101</v>
      </c>
      <c r="BQ139" s="67" t="s">
        <v>102</v>
      </c>
      <c r="BR139" s="67" t="s">
        <v>103</v>
      </c>
      <c r="BS139" s="67" t="s">
        <v>104</v>
      </c>
      <c r="BT139" s="67" t="s">
        <v>105</v>
      </c>
      <c r="BU139" s="67" t="s">
        <v>106</v>
      </c>
      <c r="BV139" s="67" t="s">
        <v>107</v>
      </c>
      <c r="BW139" s="67" t="s">
        <v>108</v>
      </c>
      <c r="BX139" s="67" t="s">
        <v>109</v>
      </c>
      <c r="BY139" s="67" t="s">
        <v>110</v>
      </c>
      <c r="BZ139" s="67" t="s">
        <v>111</v>
      </c>
      <c r="CA139" s="67" t="s">
        <v>112</v>
      </c>
      <c r="CB139" s="67" t="s">
        <v>113</v>
      </c>
      <c r="CC139" s="67" t="s">
        <v>114</v>
      </c>
      <c r="CD139" s="67" t="s">
        <v>115</v>
      </c>
      <c r="CE139" s="67" t="s">
        <v>116</v>
      </c>
      <c r="CF139" s="67" t="s">
        <v>117</v>
      </c>
      <c r="CG139" s="67" t="s">
        <v>118</v>
      </c>
      <c r="CH139" s="67" t="s">
        <v>119</v>
      </c>
      <c r="CI139" s="67" t="s">
        <v>120</v>
      </c>
      <c r="CJ139" s="67" t="s">
        <v>121</v>
      </c>
      <c r="CK139" s="67" t="s">
        <v>122</v>
      </c>
      <c r="CL139" s="67" t="s">
        <v>123</v>
      </c>
      <c r="CM139" s="67" t="s">
        <v>124</v>
      </c>
      <c r="CN139" s="67" t="s">
        <v>125</v>
      </c>
      <c r="CO139" s="67" t="s">
        <v>126</v>
      </c>
      <c r="CP139" s="67" t="s">
        <v>127</v>
      </c>
      <c r="CQ139" s="67" t="s">
        <v>128</v>
      </c>
      <c r="CR139" s="67" t="s">
        <v>129</v>
      </c>
      <c r="CS139" s="67" t="s">
        <v>130</v>
      </c>
      <c r="CT139" s="67" t="s">
        <v>131</v>
      </c>
      <c r="CU139" s="67" t="s">
        <v>132</v>
      </c>
      <c r="CV139" s="67" t="s">
        <v>133</v>
      </c>
      <c r="CW139" s="67" t="s">
        <v>134</v>
      </c>
      <c r="CX139" s="67" t="s">
        <v>135</v>
      </c>
      <c r="CY139" s="67" t="s">
        <v>136</v>
      </c>
      <c r="CZ139" s="67" t="s">
        <v>137</v>
      </c>
      <c r="DA139" s="67" t="s">
        <v>138</v>
      </c>
      <c r="DB139" s="67" t="s">
        <v>139</v>
      </c>
      <c r="DC139" s="67" t="s">
        <v>140</v>
      </c>
      <c r="DD139" s="67" t="s">
        <v>141</v>
      </c>
      <c r="DE139" s="67" t="s">
        <v>142</v>
      </c>
      <c r="DF139" s="67" t="s">
        <v>143</v>
      </c>
      <c r="DG139" s="67" t="s">
        <v>144</v>
      </c>
      <c r="DH139" s="67" t="s">
        <v>145</v>
      </c>
      <c r="DI139" s="67" t="s">
        <v>146</v>
      </c>
      <c r="DJ139" s="67" t="s">
        <v>147</v>
      </c>
      <c r="DK139" s="67" t="s">
        <v>148</v>
      </c>
      <c r="DL139" s="67" t="s">
        <v>149</v>
      </c>
      <c r="DM139" s="67" t="s">
        <v>150</v>
      </c>
      <c r="DN139" s="67" t="s">
        <v>151</v>
      </c>
      <c r="DO139" s="67" t="s">
        <v>152</v>
      </c>
      <c r="DP139" s="67" t="s">
        <v>153</v>
      </c>
      <c r="DQ139" s="67" t="s">
        <v>154</v>
      </c>
      <c r="DR139" s="67" t="s">
        <v>155</v>
      </c>
      <c r="DS139" s="67" t="s">
        <v>156</v>
      </c>
      <c r="DT139" s="67" t="s">
        <v>157</v>
      </c>
      <c r="DU139" s="67" t="s">
        <v>158</v>
      </c>
      <c r="DV139" s="67" t="s">
        <v>159</v>
      </c>
      <c r="DW139" s="67" t="s">
        <v>160</v>
      </c>
    </row>
    <row r="140" spans="1:127" ht="15.75" customHeight="1">
      <c r="A140" s="422">
        <v>36</v>
      </c>
      <c r="B140" s="423" t="s">
        <v>167</v>
      </c>
      <c r="C140" s="72">
        <v>1</v>
      </c>
      <c r="D140" s="112" t="s">
        <v>355</v>
      </c>
      <c r="E140" s="421">
        <v>3000000</v>
      </c>
      <c r="F140" s="113">
        <f t="shared" ref="F140:F152" si="99">A140*E140</f>
        <v>108000000</v>
      </c>
      <c r="G140" s="72">
        <f t="shared" ref="G140" si="100">SUM(H140:DW140)</f>
        <v>108000000</v>
      </c>
      <c r="H140" s="392"/>
      <c r="I140" s="392"/>
      <c r="J140" s="392"/>
      <c r="K140" s="392"/>
      <c r="L140" s="392"/>
      <c r="M140" s="392"/>
      <c r="N140" s="392">
        <f>$F140/4</f>
        <v>27000000</v>
      </c>
      <c r="O140" s="397">
        <f t="shared" ref="O140:Z155" si="101">$F140/4</f>
        <v>27000000</v>
      </c>
      <c r="P140" s="397">
        <f t="shared" si="101"/>
        <v>27000000</v>
      </c>
      <c r="Q140" s="397">
        <f t="shared" si="101"/>
        <v>27000000</v>
      </c>
      <c r="R140" s="397"/>
      <c r="S140" s="392"/>
      <c r="T140" s="392"/>
      <c r="U140" s="392"/>
      <c r="V140" s="392"/>
      <c r="W140" s="392"/>
      <c r="X140" s="392"/>
      <c r="Y140" s="392"/>
      <c r="Z140" s="392"/>
      <c r="AA140" s="392"/>
      <c r="AB140" s="392"/>
      <c r="AC140" s="392"/>
      <c r="AD140" s="392"/>
      <c r="AE140" s="392"/>
      <c r="AF140" s="394"/>
      <c r="AG140" s="394"/>
      <c r="AH140" s="394"/>
      <c r="AI140" s="394"/>
      <c r="AJ140" s="394"/>
      <c r="AK140" s="394"/>
      <c r="AL140" s="394"/>
      <c r="AM140" s="394"/>
      <c r="AN140" s="394"/>
      <c r="AO140" s="394"/>
      <c r="AP140" s="394"/>
      <c r="AQ140" s="394"/>
      <c r="AR140" s="394"/>
      <c r="AS140" s="394"/>
      <c r="AT140" s="394"/>
      <c r="AU140" s="394"/>
      <c r="AV140" s="394"/>
      <c r="AW140" s="394"/>
      <c r="AX140" s="394"/>
      <c r="AY140" s="394"/>
      <c r="AZ140" s="394"/>
      <c r="BA140" s="394"/>
      <c r="BB140" s="394"/>
      <c r="BC140" s="394"/>
      <c r="BD140" s="394"/>
      <c r="BE140" s="394"/>
      <c r="BF140" s="394"/>
      <c r="BG140" s="394"/>
      <c r="BH140" s="394"/>
      <c r="BI140" s="394"/>
      <c r="BJ140" s="394"/>
      <c r="BK140" s="394"/>
      <c r="BL140" s="394"/>
      <c r="BM140" s="394"/>
      <c r="BN140" s="394"/>
      <c r="BO140" s="394"/>
      <c r="BP140" s="394"/>
      <c r="BQ140" s="394"/>
      <c r="BR140" s="394"/>
      <c r="BS140" s="394"/>
      <c r="BT140" s="394"/>
      <c r="BU140" s="394"/>
      <c r="BV140" s="394"/>
      <c r="BW140" s="394"/>
      <c r="BX140" s="394"/>
      <c r="BY140" s="394"/>
      <c r="BZ140" s="394"/>
      <c r="CA140" s="394"/>
      <c r="CB140" s="394"/>
      <c r="CC140" s="394"/>
      <c r="CD140" s="394"/>
      <c r="CE140" s="394"/>
      <c r="CF140" s="394"/>
      <c r="CG140" s="394"/>
      <c r="CH140" s="394"/>
      <c r="CI140" s="394"/>
      <c r="CJ140" s="394"/>
      <c r="CK140" s="394"/>
      <c r="CL140" s="394"/>
      <c r="CM140" s="394"/>
      <c r="CN140" s="394"/>
      <c r="CO140" s="394"/>
      <c r="CP140" s="394"/>
      <c r="CQ140" s="394"/>
      <c r="CR140" s="394"/>
      <c r="CS140" s="394"/>
      <c r="CT140" s="394"/>
      <c r="CU140" s="394"/>
      <c r="CV140" s="394"/>
      <c r="CW140" s="394"/>
      <c r="CX140" s="394"/>
      <c r="CY140" s="394"/>
      <c r="CZ140" s="394"/>
      <c r="DA140" s="394"/>
      <c r="DB140" s="394"/>
      <c r="DC140" s="394"/>
      <c r="DD140" s="394"/>
      <c r="DE140" s="394"/>
      <c r="DF140" s="394"/>
      <c r="DG140" s="394"/>
      <c r="DH140" s="394"/>
      <c r="DI140" s="394"/>
      <c r="DJ140" s="394"/>
      <c r="DK140" s="394"/>
      <c r="DL140" s="394"/>
      <c r="DM140" s="394"/>
      <c r="DN140" s="394"/>
      <c r="DO140" s="394"/>
      <c r="DP140" s="394"/>
      <c r="DQ140" s="394"/>
      <c r="DR140" s="394"/>
      <c r="DS140" s="394"/>
      <c r="DT140" s="394"/>
      <c r="DU140" s="394"/>
      <c r="DV140" s="394"/>
      <c r="DW140" s="394"/>
    </row>
    <row r="141" spans="1:127" ht="15.75" customHeight="1">
      <c r="A141" s="422">
        <v>36</v>
      </c>
      <c r="B141" s="423" t="s">
        <v>169</v>
      </c>
      <c r="C141" s="72">
        <v>1</v>
      </c>
      <c r="D141" s="112" t="s">
        <v>355</v>
      </c>
      <c r="E141" s="421">
        <v>3000000</v>
      </c>
      <c r="F141" s="113">
        <f t="shared" si="99"/>
        <v>108000000</v>
      </c>
      <c r="G141" s="72">
        <f t="shared" ref="G141:G157" si="102">SUM(H141:DW141)</f>
        <v>108000000</v>
      </c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  <c r="R141" s="392">
        <f>$F141/4</f>
        <v>27000000</v>
      </c>
      <c r="S141" s="397">
        <f t="shared" si="101"/>
        <v>27000000</v>
      </c>
      <c r="T141" s="397">
        <f t="shared" si="101"/>
        <v>27000000</v>
      </c>
      <c r="U141" s="397">
        <f t="shared" si="101"/>
        <v>27000000</v>
      </c>
      <c r="V141" s="397"/>
      <c r="W141" s="394"/>
      <c r="X141" s="392"/>
      <c r="Y141" s="392"/>
      <c r="Z141" s="392"/>
      <c r="AA141" s="392"/>
      <c r="AB141" s="392"/>
      <c r="AC141" s="392"/>
      <c r="AD141" s="392"/>
      <c r="AE141" s="392"/>
      <c r="AF141" s="392"/>
      <c r="AG141" s="394"/>
      <c r="AH141" s="394"/>
      <c r="AI141" s="394"/>
      <c r="AJ141" s="394"/>
      <c r="AK141" s="394"/>
      <c r="AL141" s="394"/>
      <c r="AM141" s="394"/>
      <c r="AN141" s="394"/>
      <c r="AO141" s="394"/>
      <c r="AP141" s="394"/>
      <c r="AQ141" s="394"/>
      <c r="AR141" s="394"/>
      <c r="AS141" s="394"/>
      <c r="AT141" s="394"/>
      <c r="AU141" s="394"/>
      <c r="AV141" s="394"/>
      <c r="AW141" s="394"/>
      <c r="AX141" s="394"/>
      <c r="AY141" s="394"/>
      <c r="AZ141" s="394"/>
      <c r="BA141" s="394"/>
      <c r="BB141" s="394"/>
      <c r="BC141" s="394"/>
      <c r="BD141" s="394"/>
      <c r="BE141" s="394"/>
      <c r="BF141" s="394"/>
      <c r="BG141" s="394"/>
      <c r="BH141" s="394"/>
      <c r="BI141" s="394"/>
      <c r="BJ141" s="394"/>
      <c r="BK141" s="394"/>
      <c r="BL141" s="394"/>
      <c r="BM141" s="394"/>
      <c r="BN141" s="394"/>
      <c r="BO141" s="394"/>
      <c r="BP141" s="394"/>
      <c r="BQ141" s="394"/>
      <c r="BR141" s="394"/>
      <c r="BS141" s="394"/>
      <c r="BT141" s="394"/>
      <c r="BU141" s="394"/>
      <c r="BV141" s="394"/>
      <c r="BW141" s="394"/>
      <c r="BX141" s="394"/>
      <c r="BY141" s="394"/>
      <c r="BZ141" s="394"/>
      <c r="CA141" s="394"/>
      <c r="CB141" s="394"/>
      <c r="CC141" s="394"/>
      <c r="CD141" s="394"/>
      <c r="CE141" s="394"/>
      <c r="CF141" s="394"/>
      <c r="CG141" s="394"/>
      <c r="CH141" s="394"/>
      <c r="CI141" s="394"/>
      <c r="CJ141" s="394"/>
      <c r="CK141" s="394"/>
      <c r="CL141" s="394"/>
      <c r="CM141" s="394"/>
      <c r="CN141" s="394"/>
      <c r="CO141" s="394"/>
      <c r="CP141" s="394"/>
      <c r="CQ141" s="394"/>
      <c r="CR141" s="394"/>
      <c r="CS141" s="394"/>
      <c r="CT141" s="394"/>
      <c r="CU141" s="394"/>
      <c r="CV141" s="394"/>
      <c r="CW141" s="394"/>
      <c r="CX141" s="394"/>
      <c r="CY141" s="394"/>
      <c r="CZ141" s="394"/>
      <c r="DA141" s="394"/>
      <c r="DB141" s="394"/>
      <c r="DC141" s="394"/>
      <c r="DD141" s="394"/>
      <c r="DE141" s="394"/>
      <c r="DF141" s="394"/>
      <c r="DG141" s="394"/>
      <c r="DH141" s="394"/>
      <c r="DI141" s="394"/>
      <c r="DJ141" s="394"/>
      <c r="DK141" s="394"/>
      <c r="DL141" s="394"/>
      <c r="DM141" s="394"/>
      <c r="DN141" s="394"/>
      <c r="DO141" s="394"/>
      <c r="DP141" s="394"/>
      <c r="DQ141" s="394"/>
      <c r="DR141" s="394"/>
      <c r="DS141" s="394"/>
      <c r="DT141" s="394"/>
      <c r="DU141" s="394"/>
      <c r="DV141" s="394"/>
      <c r="DW141" s="394"/>
    </row>
    <row r="142" spans="1:127" ht="15.75" customHeight="1">
      <c r="A142" s="422">
        <v>36</v>
      </c>
      <c r="B142" s="423" t="s">
        <v>172</v>
      </c>
      <c r="C142" s="72">
        <v>1</v>
      </c>
      <c r="D142" s="112" t="s">
        <v>355</v>
      </c>
      <c r="E142" s="421">
        <v>3000000</v>
      </c>
      <c r="F142" s="113">
        <f t="shared" si="99"/>
        <v>108000000</v>
      </c>
      <c r="G142" s="72">
        <f t="shared" si="102"/>
        <v>108000000</v>
      </c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>
        <f>$F142/4</f>
        <v>27000000</v>
      </c>
      <c r="S142" s="392">
        <f t="shared" si="101"/>
        <v>27000000</v>
      </c>
      <c r="T142" s="392">
        <f t="shared" si="101"/>
        <v>27000000</v>
      </c>
      <c r="U142" s="392">
        <f t="shared" si="101"/>
        <v>27000000</v>
      </c>
      <c r="V142" s="394"/>
      <c r="W142" s="394"/>
      <c r="X142" s="392"/>
      <c r="Y142" s="392"/>
      <c r="Z142" s="392"/>
      <c r="AA142" s="392"/>
      <c r="AB142" s="392"/>
      <c r="AC142" s="392"/>
      <c r="AD142" s="392"/>
      <c r="AE142" s="392"/>
      <c r="AF142" s="392"/>
      <c r="AG142" s="394"/>
      <c r="AH142" s="394"/>
      <c r="AI142" s="394"/>
      <c r="AJ142" s="394"/>
      <c r="AK142" s="394"/>
      <c r="AL142" s="394"/>
      <c r="AM142" s="394"/>
      <c r="AN142" s="394"/>
      <c r="AO142" s="394"/>
      <c r="AP142" s="394"/>
      <c r="AQ142" s="394"/>
      <c r="AR142" s="394"/>
      <c r="AS142" s="394"/>
      <c r="AT142" s="394"/>
      <c r="AU142" s="394"/>
      <c r="AV142" s="394"/>
      <c r="AW142" s="394"/>
      <c r="AX142" s="394"/>
      <c r="AY142" s="394"/>
      <c r="AZ142" s="394"/>
      <c r="BA142" s="394"/>
      <c r="BB142" s="394"/>
      <c r="BC142" s="394"/>
      <c r="BD142" s="394"/>
      <c r="BE142" s="394"/>
      <c r="BF142" s="394"/>
      <c r="BG142" s="394"/>
      <c r="BH142" s="394"/>
      <c r="BI142" s="394"/>
      <c r="BJ142" s="394"/>
      <c r="BK142" s="394"/>
      <c r="BL142" s="394"/>
      <c r="BM142" s="394"/>
      <c r="BN142" s="394"/>
      <c r="BO142" s="394"/>
      <c r="BP142" s="394"/>
      <c r="BQ142" s="394"/>
      <c r="BR142" s="394"/>
      <c r="BS142" s="394"/>
      <c r="BT142" s="394"/>
      <c r="BU142" s="394"/>
      <c r="BV142" s="394"/>
      <c r="BW142" s="394"/>
      <c r="BX142" s="394"/>
      <c r="BY142" s="394"/>
      <c r="BZ142" s="394"/>
      <c r="CA142" s="394"/>
      <c r="CB142" s="394"/>
      <c r="CC142" s="394"/>
      <c r="CD142" s="394"/>
      <c r="CE142" s="394"/>
      <c r="CF142" s="394"/>
      <c r="CG142" s="394"/>
      <c r="CH142" s="394"/>
      <c r="CI142" s="394"/>
      <c r="CJ142" s="394"/>
      <c r="CK142" s="394"/>
      <c r="CL142" s="394"/>
      <c r="CM142" s="394"/>
      <c r="CN142" s="394"/>
      <c r="CO142" s="394"/>
      <c r="CP142" s="394"/>
      <c r="CQ142" s="394"/>
      <c r="CR142" s="394"/>
      <c r="CS142" s="394"/>
      <c r="CT142" s="394"/>
      <c r="CU142" s="394"/>
      <c r="CV142" s="394"/>
      <c r="CW142" s="394"/>
      <c r="CX142" s="394"/>
      <c r="CY142" s="394"/>
      <c r="CZ142" s="394"/>
      <c r="DA142" s="394"/>
      <c r="DB142" s="394"/>
      <c r="DC142" s="394"/>
      <c r="DD142" s="394"/>
      <c r="DE142" s="394"/>
      <c r="DF142" s="394"/>
      <c r="DG142" s="394"/>
      <c r="DH142" s="394"/>
      <c r="DI142" s="394"/>
      <c r="DJ142" s="394"/>
      <c r="DK142" s="394"/>
      <c r="DL142" s="394"/>
      <c r="DM142" s="394"/>
      <c r="DN142" s="394"/>
      <c r="DO142" s="394"/>
      <c r="DP142" s="394"/>
      <c r="DQ142" s="394"/>
      <c r="DR142" s="394"/>
      <c r="DS142" s="394"/>
      <c r="DT142" s="394"/>
      <c r="DU142" s="394"/>
      <c r="DV142" s="394"/>
      <c r="DW142" s="394"/>
    </row>
    <row r="143" spans="1:127" ht="15.75" customHeight="1">
      <c r="A143" s="422">
        <v>36</v>
      </c>
      <c r="B143" s="423" t="s">
        <v>174</v>
      </c>
      <c r="C143" s="72">
        <v>1</v>
      </c>
      <c r="D143" s="112" t="s">
        <v>355</v>
      </c>
      <c r="E143" s="421">
        <v>3000000</v>
      </c>
      <c r="F143" s="113">
        <f t="shared" si="99"/>
        <v>108000000</v>
      </c>
      <c r="G143" s="72">
        <f t="shared" si="102"/>
        <v>108000000</v>
      </c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>
        <f t="shared" si="101"/>
        <v>27000000</v>
      </c>
      <c r="T143" s="392">
        <f t="shared" si="101"/>
        <v>27000000</v>
      </c>
      <c r="U143" s="392">
        <f t="shared" si="101"/>
        <v>27000000</v>
      </c>
      <c r="V143" s="392">
        <f t="shared" si="101"/>
        <v>27000000</v>
      </c>
      <c r="W143" s="392"/>
      <c r="X143" s="392"/>
      <c r="Y143" s="394"/>
      <c r="Z143" s="394"/>
      <c r="AA143" s="394"/>
      <c r="AB143" s="392"/>
      <c r="AC143" s="392"/>
      <c r="AD143" s="392"/>
      <c r="AE143" s="392"/>
      <c r="AF143" s="392"/>
      <c r="AG143" s="394"/>
      <c r="AH143" s="394"/>
      <c r="AI143" s="394"/>
      <c r="AJ143" s="394"/>
      <c r="AK143" s="394"/>
      <c r="AL143" s="394"/>
      <c r="AM143" s="394"/>
      <c r="AN143" s="394"/>
      <c r="AO143" s="394"/>
      <c r="AP143" s="394"/>
      <c r="AQ143" s="394"/>
      <c r="AR143" s="394"/>
      <c r="AS143" s="394"/>
      <c r="AT143" s="394"/>
      <c r="AU143" s="394"/>
      <c r="AV143" s="394"/>
      <c r="AW143" s="394"/>
      <c r="AX143" s="394"/>
      <c r="AY143" s="394"/>
      <c r="AZ143" s="394"/>
      <c r="BA143" s="394"/>
      <c r="BB143" s="394"/>
      <c r="BC143" s="394"/>
      <c r="BD143" s="394"/>
      <c r="BE143" s="394"/>
      <c r="BF143" s="394"/>
      <c r="BG143" s="394"/>
      <c r="BH143" s="394"/>
      <c r="BI143" s="394"/>
      <c r="BJ143" s="394"/>
      <c r="BK143" s="394"/>
      <c r="BL143" s="394"/>
      <c r="BM143" s="394"/>
      <c r="BN143" s="394"/>
      <c r="BO143" s="394"/>
      <c r="BP143" s="394"/>
      <c r="BQ143" s="394"/>
      <c r="BR143" s="394"/>
      <c r="BS143" s="394"/>
      <c r="BT143" s="394"/>
      <c r="BU143" s="394"/>
      <c r="BV143" s="394"/>
      <c r="BW143" s="394"/>
      <c r="BX143" s="394"/>
      <c r="BY143" s="394"/>
      <c r="BZ143" s="394"/>
      <c r="CA143" s="394"/>
      <c r="CB143" s="394"/>
      <c r="CC143" s="394"/>
      <c r="CD143" s="394"/>
      <c r="CE143" s="394"/>
      <c r="CF143" s="394"/>
      <c r="CG143" s="394"/>
      <c r="CH143" s="394"/>
      <c r="CI143" s="394"/>
      <c r="CJ143" s="394"/>
      <c r="CK143" s="394"/>
      <c r="CL143" s="394"/>
      <c r="CM143" s="394"/>
      <c r="CN143" s="394"/>
      <c r="CO143" s="394"/>
      <c r="CP143" s="394"/>
      <c r="CQ143" s="394"/>
      <c r="CR143" s="394"/>
      <c r="CS143" s="394"/>
      <c r="CT143" s="394"/>
      <c r="CU143" s="394"/>
      <c r="CV143" s="394"/>
      <c r="CW143" s="394"/>
      <c r="CX143" s="394"/>
      <c r="CY143" s="394"/>
      <c r="CZ143" s="394"/>
      <c r="DA143" s="394"/>
      <c r="DB143" s="394"/>
      <c r="DC143" s="394"/>
      <c r="DD143" s="394"/>
      <c r="DE143" s="394"/>
      <c r="DF143" s="394"/>
      <c r="DG143" s="394"/>
      <c r="DH143" s="394"/>
      <c r="DI143" s="394"/>
      <c r="DJ143" s="394"/>
      <c r="DK143" s="394"/>
      <c r="DL143" s="394"/>
      <c r="DM143" s="394"/>
      <c r="DN143" s="394"/>
      <c r="DO143" s="394"/>
      <c r="DP143" s="394"/>
      <c r="DQ143" s="394"/>
      <c r="DR143" s="394"/>
      <c r="DS143" s="394"/>
      <c r="DT143" s="394"/>
      <c r="DU143" s="394"/>
      <c r="DV143" s="394"/>
      <c r="DW143" s="394"/>
    </row>
    <row r="144" spans="1:127" ht="15.75" customHeight="1">
      <c r="A144" s="422">
        <v>36</v>
      </c>
      <c r="B144" s="423" t="s">
        <v>176</v>
      </c>
      <c r="C144" s="72">
        <v>1</v>
      </c>
      <c r="D144" s="112" t="s">
        <v>355</v>
      </c>
      <c r="E144" s="421">
        <v>3000000</v>
      </c>
      <c r="F144" s="113">
        <f t="shared" si="99"/>
        <v>108000000</v>
      </c>
      <c r="G144" s="72">
        <f t="shared" si="102"/>
        <v>108000000</v>
      </c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>
        <f t="shared" si="101"/>
        <v>27000000</v>
      </c>
      <c r="T144" s="392">
        <f t="shared" si="101"/>
        <v>27000000</v>
      </c>
      <c r="U144" s="392">
        <f t="shared" si="101"/>
        <v>27000000</v>
      </c>
      <c r="V144" s="392">
        <f t="shared" si="101"/>
        <v>27000000</v>
      </c>
      <c r="W144" s="392"/>
      <c r="X144" s="392"/>
      <c r="Y144" s="394"/>
      <c r="Z144" s="394"/>
      <c r="AA144" s="394"/>
      <c r="AB144" s="392"/>
      <c r="AC144" s="392"/>
      <c r="AD144" s="392"/>
      <c r="AE144" s="392"/>
      <c r="AF144" s="392"/>
      <c r="AG144" s="394"/>
      <c r="AH144" s="394"/>
      <c r="AI144" s="394"/>
      <c r="AJ144" s="394"/>
      <c r="AK144" s="394"/>
      <c r="AL144" s="394"/>
      <c r="AM144" s="394"/>
      <c r="AN144" s="394"/>
      <c r="AO144" s="394"/>
      <c r="AP144" s="394"/>
      <c r="AQ144" s="394"/>
      <c r="AR144" s="394"/>
      <c r="AS144" s="394"/>
      <c r="AT144" s="394"/>
      <c r="AU144" s="394"/>
      <c r="AV144" s="394"/>
      <c r="AW144" s="394"/>
      <c r="AX144" s="394"/>
      <c r="AY144" s="394"/>
      <c r="AZ144" s="394"/>
      <c r="BA144" s="394"/>
      <c r="BB144" s="394"/>
      <c r="BC144" s="394"/>
      <c r="BD144" s="394"/>
      <c r="BE144" s="394"/>
      <c r="BF144" s="394"/>
      <c r="BG144" s="394"/>
      <c r="BH144" s="394"/>
      <c r="BI144" s="394"/>
      <c r="BJ144" s="394"/>
      <c r="BK144" s="394"/>
      <c r="BL144" s="394"/>
      <c r="BM144" s="394"/>
      <c r="BN144" s="394"/>
      <c r="BO144" s="394"/>
      <c r="BP144" s="394"/>
      <c r="BQ144" s="394"/>
      <c r="BR144" s="394"/>
      <c r="BS144" s="394"/>
      <c r="BT144" s="394"/>
      <c r="BU144" s="394"/>
      <c r="BV144" s="394"/>
      <c r="BW144" s="394"/>
      <c r="BX144" s="394"/>
      <c r="BY144" s="394"/>
      <c r="BZ144" s="394"/>
      <c r="CA144" s="394"/>
      <c r="CB144" s="394"/>
      <c r="CC144" s="394"/>
      <c r="CD144" s="394"/>
      <c r="CE144" s="394"/>
      <c r="CF144" s="394"/>
      <c r="CG144" s="394"/>
      <c r="CH144" s="394"/>
      <c r="CI144" s="394"/>
      <c r="CJ144" s="394"/>
      <c r="CK144" s="394"/>
      <c r="CL144" s="394"/>
      <c r="CM144" s="394"/>
      <c r="CN144" s="394"/>
      <c r="CO144" s="394"/>
      <c r="CP144" s="394"/>
      <c r="CQ144" s="394"/>
      <c r="CR144" s="394"/>
      <c r="CS144" s="394"/>
      <c r="CT144" s="394"/>
      <c r="CU144" s="394"/>
      <c r="CV144" s="394"/>
      <c r="CW144" s="394"/>
      <c r="CX144" s="394"/>
      <c r="CY144" s="394"/>
      <c r="CZ144" s="394"/>
      <c r="DA144" s="394"/>
      <c r="DB144" s="394"/>
      <c r="DC144" s="394"/>
      <c r="DD144" s="394"/>
      <c r="DE144" s="394"/>
      <c r="DF144" s="394"/>
      <c r="DG144" s="394"/>
      <c r="DH144" s="394"/>
      <c r="DI144" s="394"/>
      <c r="DJ144" s="394"/>
      <c r="DK144" s="394"/>
      <c r="DL144" s="394"/>
      <c r="DM144" s="394"/>
      <c r="DN144" s="394"/>
      <c r="DO144" s="394"/>
      <c r="DP144" s="394"/>
      <c r="DQ144" s="394"/>
      <c r="DR144" s="394"/>
      <c r="DS144" s="394"/>
      <c r="DT144" s="394"/>
      <c r="DU144" s="394"/>
      <c r="DV144" s="394"/>
      <c r="DW144" s="394"/>
    </row>
    <row r="145" spans="1:127" ht="15.75" customHeight="1">
      <c r="A145" s="422">
        <v>36</v>
      </c>
      <c r="B145" s="423" t="s">
        <v>178</v>
      </c>
      <c r="C145" s="72">
        <v>1</v>
      </c>
      <c r="D145" s="112" t="s">
        <v>355</v>
      </c>
      <c r="E145" s="421">
        <v>3000000</v>
      </c>
      <c r="F145" s="113">
        <f t="shared" si="99"/>
        <v>108000000</v>
      </c>
      <c r="G145" s="72">
        <f t="shared" si="102"/>
        <v>108000000</v>
      </c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>
        <f t="shared" si="101"/>
        <v>27000000</v>
      </c>
      <c r="T145" s="392">
        <f t="shared" si="101"/>
        <v>27000000</v>
      </c>
      <c r="U145" s="392">
        <f t="shared" si="101"/>
        <v>27000000</v>
      </c>
      <c r="V145" s="392">
        <f t="shared" si="101"/>
        <v>27000000</v>
      </c>
      <c r="W145" s="392"/>
      <c r="X145" s="392"/>
      <c r="Y145" s="392"/>
      <c r="Z145" s="392"/>
      <c r="AA145" s="392"/>
      <c r="AB145" s="392"/>
      <c r="AC145" s="392"/>
      <c r="AD145" s="392"/>
      <c r="AE145" s="392"/>
      <c r="AF145" s="392"/>
      <c r="AG145" s="394"/>
      <c r="AH145" s="394"/>
      <c r="AI145" s="394"/>
      <c r="AJ145" s="394"/>
      <c r="AK145" s="394"/>
      <c r="AL145" s="394"/>
      <c r="AM145" s="394"/>
      <c r="AN145" s="394"/>
      <c r="AO145" s="394"/>
      <c r="AP145" s="394"/>
      <c r="AQ145" s="394"/>
      <c r="AR145" s="394"/>
      <c r="AS145" s="394"/>
      <c r="AT145" s="394"/>
      <c r="AU145" s="394"/>
      <c r="AV145" s="394"/>
      <c r="AW145" s="394"/>
      <c r="AX145" s="394"/>
      <c r="AY145" s="394"/>
      <c r="AZ145" s="394"/>
      <c r="BA145" s="394"/>
      <c r="BB145" s="394"/>
      <c r="BC145" s="394"/>
      <c r="BD145" s="394"/>
      <c r="BE145" s="394"/>
      <c r="BF145" s="394"/>
      <c r="BG145" s="394"/>
      <c r="BH145" s="394"/>
      <c r="BI145" s="394"/>
      <c r="BJ145" s="394"/>
      <c r="BK145" s="394"/>
      <c r="BL145" s="394"/>
      <c r="BM145" s="394"/>
      <c r="BN145" s="394"/>
      <c r="BO145" s="394"/>
      <c r="BP145" s="394"/>
      <c r="BQ145" s="394"/>
      <c r="BR145" s="394"/>
      <c r="BS145" s="394"/>
      <c r="BT145" s="394"/>
      <c r="BU145" s="394"/>
      <c r="BV145" s="394"/>
      <c r="BW145" s="394"/>
      <c r="BX145" s="394"/>
      <c r="BY145" s="394"/>
      <c r="BZ145" s="394"/>
      <c r="CA145" s="394"/>
      <c r="CB145" s="394"/>
      <c r="CC145" s="394"/>
      <c r="CD145" s="394"/>
      <c r="CE145" s="394"/>
      <c r="CF145" s="394"/>
      <c r="CG145" s="394"/>
      <c r="CH145" s="394"/>
      <c r="CI145" s="394"/>
      <c r="CJ145" s="394"/>
      <c r="CK145" s="394"/>
      <c r="CL145" s="394"/>
      <c r="CM145" s="394"/>
      <c r="CN145" s="394"/>
      <c r="CO145" s="394"/>
      <c r="CP145" s="394"/>
      <c r="CQ145" s="394"/>
      <c r="CR145" s="394"/>
      <c r="CS145" s="394"/>
      <c r="CT145" s="394"/>
      <c r="CU145" s="394"/>
      <c r="CV145" s="394"/>
      <c r="CW145" s="394"/>
      <c r="CX145" s="394"/>
      <c r="CY145" s="394"/>
      <c r="CZ145" s="394"/>
      <c r="DA145" s="394"/>
      <c r="DB145" s="394"/>
      <c r="DC145" s="394"/>
      <c r="DD145" s="394"/>
      <c r="DE145" s="394"/>
      <c r="DF145" s="394"/>
      <c r="DG145" s="394"/>
      <c r="DH145" s="394"/>
      <c r="DI145" s="394"/>
      <c r="DJ145" s="394"/>
      <c r="DK145" s="394"/>
      <c r="DL145" s="394"/>
      <c r="DM145" s="394"/>
      <c r="DN145" s="394"/>
      <c r="DO145" s="394"/>
      <c r="DP145" s="394"/>
      <c r="DQ145" s="394"/>
      <c r="DR145" s="394"/>
      <c r="DS145" s="394"/>
      <c r="DT145" s="394"/>
      <c r="DU145" s="394"/>
      <c r="DV145" s="394"/>
      <c r="DW145" s="394"/>
    </row>
    <row r="146" spans="1:127" ht="15.75" customHeight="1">
      <c r="A146" s="422">
        <v>36</v>
      </c>
      <c r="B146" s="423" t="s">
        <v>179</v>
      </c>
      <c r="C146" s="72">
        <v>1</v>
      </c>
      <c r="D146" s="112" t="s">
        <v>355</v>
      </c>
      <c r="E146" s="421">
        <v>3000000</v>
      </c>
      <c r="F146" s="113">
        <f t="shared" si="99"/>
        <v>108000000</v>
      </c>
      <c r="G146" s="72">
        <f t="shared" si="102"/>
        <v>108000000</v>
      </c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>
        <f t="shared" si="101"/>
        <v>27000000</v>
      </c>
      <c r="U146" s="392">
        <f t="shared" si="101"/>
        <v>27000000</v>
      </c>
      <c r="V146" s="392">
        <f t="shared" si="101"/>
        <v>27000000</v>
      </c>
      <c r="W146" s="392">
        <f t="shared" si="101"/>
        <v>27000000</v>
      </c>
      <c r="X146" s="392"/>
      <c r="Y146" s="392"/>
      <c r="Z146" s="392"/>
      <c r="AA146" s="392"/>
      <c r="AB146" s="392"/>
      <c r="AC146" s="392"/>
      <c r="AD146" s="392"/>
      <c r="AE146" s="392"/>
      <c r="AF146" s="392"/>
      <c r="AG146" s="394"/>
      <c r="AH146" s="394"/>
      <c r="AI146" s="394"/>
      <c r="AJ146" s="394"/>
      <c r="AK146" s="394"/>
      <c r="AL146" s="394"/>
      <c r="AM146" s="394"/>
      <c r="AN146" s="394"/>
      <c r="AO146" s="394"/>
      <c r="AP146" s="394"/>
      <c r="AQ146" s="394"/>
      <c r="AR146" s="394"/>
      <c r="AS146" s="394"/>
      <c r="AT146" s="394"/>
      <c r="AU146" s="394"/>
      <c r="AV146" s="394"/>
      <c r="AW146" s="394"/>
      <c r="AX146" s="394"/>
      <c r="AY146" s="394"/>
      <c r="AZ146" s="394"/>
      <c r="BA146" s="394"/>
      <c r="BB146" s="394"/>
      <c r="BC146" s="394"/>
      <c r="BD146" s="394"/>
      <c r="BE146" s="394"/>
      <c r="BF146" s="394"/>
      <c r="BG146" s="394"/>
      <c r="BH146" s="394"/>
      <c r="BI146" s="394"/>
      <c r="BJ146" s="394"/>
      <c r="BK146" s="394"/>
      <c r="BL146" s="394"/>
      <c r="BM146" s="394"/>
      <c r="BN146" s="394"/>
      <c r="BO146" s="394"/>
      <c r="BP146" s="394"/>
      <c r="BQ146" s="394"/>
      <c r="BR146" s="394"/>
      <c r="BS146" s="394"/>
      <c r="BT146" s="394"/>
      <c r="BU146" s="394"/>
      <c r="BV146" s="394"/>
      <c r="BW146" s="394"/>
      <c r="BX146" s="394"/>
      <c r="BY146" s="394"/>
      <c r="BZ146" s="394"/>
      <c r="CA146" s="394"/>
      <c r="CB146" s="394"/>
      <c r="CC146" s="394"/>
      <c r="CD146" s="394"/>
      <c r="CE146" s="394"/>
      <c r="CF146" s="394"/>
      <c r="CG146" s="394"/>
      <c r="CH146" s="394"/>
      <c r="CI146" s="394"/>
      <c r="CJ146" s="394"/>
      <c r="CK146" s="394"/>
      <c r="CL146" s="394"/>
      <c r="CM146" s="394"/>
      <c r="CN146" s="394"/>
      <c r="CO146" s="394"/>
      <c r="CP146" s="394"/>
      <c r="CQ146" s="394"/>
      <c r="CR146" s="394"/>
      <c r="CS146" s="394"/>
      <c r="CT146" s="394"/>
      <c r="CU146" s="394"/>
      <c r="CV146" s="394"/>
      <c r="CW146" s="394"/>
      <c r="CX146" s="394"/>
      <c r="CY146" s="394"/>
      <c r="CZ146" s="394"/>
      <c r="DA146" s="394"/>
      <c r="DB146" s="394"/>
      <c r="DC146" s="394"/>
      <c r="DD146" s="394"/>
      <c r="DE146" s="394"/>
      <c r="DF146" s="394"/>
      <c r="DG146" s="394"/>
      <c r="DH146" s="394"/>
      <c r="DI146" s="394"/>
      <c r="DJ146" s="394"/>
      <c r="DK146" s="394"/>
      <c r="DL146" s="394"/>
      <c r="DM146" s="394"/>
      <c r="DN146" s="394"/>
      <c r="DO146" s="394"/>
      <c r="DP146" s="394"/>
      <c r="DQ146" s="394"/>
      <c r="DR146" s="394"/>
      <c r="DS146" s="394"/>
      <c r="DT146" s="394"/>
      <c r="DU146" s="394"/>
      <c r="DV146" s="394"/>
      <c r="DW146" s="394"/>
    </row>
    <row r="147" spans="1:127" ht="15.75" customHeight="1">
      <c r="A147" s="422">
        <v>36</v>
      </c>
      <c r="B147" s="423" t="s">
        <v>180</v>
      </c>
      <c r="C147" s="72">
        <v>1</v>
      </c>
      <c r="D147" s="112" t="s">
        <v>355</v>
      </c>
      <c r="E147" s="421">
        <v>3000000</v>
      </c>
      <c r="F147" s="113">
        <f t="shared" si="99"/>
        <v>108000000</v>
      </c>
      <c r="G147" s="72">
        <f t="shared" si="102"/>
        <v>108000000</v>
      </c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>
        <f t="shared" si="101"/>
        <v>27000000</v>
      </c>
      <c r="U147" s="392">
        <f t="shared" si="101"/>
        <v>27000000</v>
      </c>
      <c r="V147" s="392">
        <f t="shared" si="101"/>
        <v>27000000</v>
      </c>
      <c r="W147" s="392">
        <f t="shared" si="101"/>
        <v>27000000</v>
      </c>
      <c r="X147" s="392"/>
      <c r="Y147" s="392"/>
      <c r="Z147" s="392"/>
      <c r="AA147" s="392"/>
      <c r="AB147" s="392"/>
      <c r="AC147" s="392"/>
      <c r="AD147" s="392"/>
      <c r="AE147" s="392"/>
      <c r="AF147" s="392"/>
      <c r="AG147" s="394"/>
      <c r="AH147" s="394"/>
      <c r="AI147" s="394"/>
      <c r="AJ147" s="394"/>
      <c r="AK147" s="394"/>
      <c r="AL147" s="394"/>
      <c r="AM147" s="394"/>
      <c r="AN147" s="394"/>
      <c r="AO147" s="394"/>
      <c r="AP147" s="394"/>
      <c r="AQ147" s="394"/>
      <c r="AR147" s="394"/>
      <c r="AS147" s="394"/>
      <c r="AT147" s="394"/>
      <c r="AU147" s="394"/>
      <c r="AV147" s="394"/>
      <c r="AW147" s="394"/>
      <c r="AX147" s="394"/>
      <c r="AY147" s="394"/>
      <c r="AZ147" s="394"/>
      <c r="BA147" s="394"/>
      <c r="BB147" s="394"/>
      <c r="BC147" s="394"/>
      <c r="BD147" s="394"/>
      <c r="BE147" s="394"/>
      <c r="BF147" s="394"/>
      <c r="BG147" s="394"/>
      <c r="BH147" s="394"/>
      <c r="BI147" s="394"/>
      <c r="BJ147" s="394"/>
      <c r="BK147" s="394"/>
      <c r="BL147" s="394"/>
      <c r="BM147" s="394"/>
      <c r="BN147" s="394"/>
      <c r="BO147" s="394"/>
      <c r="BP147" s="394"/>
      <c r="BQ147" s="394"/>
      <c r="BR147" s="394"/>
      <c r="BS147" s="394"/>
      <c r="BT147" s="394"/>
      <c r="BU147" s="394"/>
      <c r="BV147" s="394"/>
      <c r="BW147" s="394"/>
      <c r="BX147" s="394"/>
      <c r="BY147" s="394"/>
      <c r="BZ147" s="394"/>
      <c r="CA147" s="394"/>
      <c r="CB147" s="394"/>
      <c r="CC147" s="394"/>
      <c r="CD147" s="394"/>
      <c r="CE147" s="394"/>
      <c r="CF147" s="394"/>
      <c r="CG147" s="394"/>
      <c r="CH147" s="394"/>
      <c r="CI147" s="394"/>
      <c r="CJ147" s="394"/>
      <c r="CK147" s="394"/>
      <c r="CL147" s="394"/>
      <c r="CM147" s="394"/>
      <c r="CN147" s="394"/>
      <c r="CO147" s="394"/>
      <c r="CP147" s="394"/>
      <c r="CQ147" s="394"/>
      <c r="CR147" s="394"/>
      <c r="CS147" s="394"/>
      <c r="CT147" s="394"/>
      <c r="CU147" s="394"/>
      <c r="CV147" s="394"/>
      <c r="CW147" s="394"/>
      <c r="CX147" s="394"/>
      <c r="CY147" s="394"/>
      <c r="CZ147" s="394"/>
      <c r="DA147" s="394"/>
      <c r="DB147" s="394"/>
      <c r="DC147" s="394"/>
      <c r="DD147" s="394"/>
      <c r="DE147" s="394"/>
      <c r="DF147" s="394"/>
      <c r="DG147" s="394"/>
      <c r="DH147" s="394"/>
      <c r="DI147" s="394"/>
      <c r="DJ147" s="394"/>
      <c r="DK147" s="394"/>
      <c r="DL147" s="394"/>
      <c r="DM147" s="394"/>
      <c r="DN147" s="394"/>
      <c r="DO147" s="394"/>
      <c r="DP147" s="394"/>
      <c r="DQ147" s="394"/>
      <c r="DR147" s="394"/>
      <c r="DS147" s="394"/>
      <c r="DT147" s="394"/>
      <c r="DU147" s="394"/>
      <c r="DV147" s="394"/>
      <c r="DW147" s="394"/>
    </row>
    <row r="148" spans="1:127" ht="15.75" customHeight="1">
      <c r="A148" s="422">
        <v>36</v>
      </c>
      <c r="B148" s="423" t="s">
        <v>181</v>
      </c>
      <c r="C148" s="72">
        <v>1</v>
      </c>
      <c r="D148" s="112" t="s">
        <v>355</v>
      </c>
      <c r="E148" s="421">
        <v>3000000</v>
      </c>
      <c r="F148" s="113">
        <f t="shared" si="99"/>
        <v>108000000</v>
      </c>
      <c r="G148" s="72">
        <f t="shared" si="102"/>
        <v>108000000</v>
      </c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  <c r="R148" s="392"/>
      <c r="S148" s="392"/>
      <c r="T148" s="392">
        <f t="shared" si="101"/>
        <v>27000000</v>
      </c>
      <c r="U148" s="392">
        <f t="shared" si="101"/>
        <v>27000000</v>
      </c>
      <c r="V148" s="392">
        <f t="shared" si="101"/>
        <v>27000000</v>
      </c>
      <c r="W148" s="392">
        <f t="shared" si="101"/>
        <v>27000000</v>
      </c>
      <c r="X148" s="392"/>
      <c r="Y148" s="392"/>
      <c r="Z148" s="394"/>
      <c r="AA148" s="392"/>
      <c r="AB148" s="392"/>
      <c r="AC148" s="392"/>
      <c r="AD148" s="392"/>
      <c r="AE148" s="392"/>
      <c r="AF148" s="392"/>
      <c r="AG148" s="394"/>
      <c r="AH148" s="394"/>
      <c r="AI148" s="394"/>
      <c r="AJ148" s="394"/>
      <c r="AK148" s="394"/>
      <c r="AL148" s="394"/>
      <c r="AM148" s="394"/>
      <c r="AN148" s="394"/>
      <c r="AO148" s="394"/>
      <c r="AP148" s="394"/>
      <c r="AQ148" s="394"/>
      <c r="AR148" s="394"/>
      <c r="AS148" s="394"/>
      <c r="AT148" s="394"/>
      <c r="AU148" s="394"/>
      <c r="AV148" s="394"/>
      <c r="AW148" s="394"/>
      <c r="AX148" s="394"/>
      <c r="AY148" s="394"/>
      <c r="AZ148" s="394"/>
      <c r="BA148" s="394"/>
      <c r="BB148" s="394"/>
      <c r="BC148" s="394"/>
      <c r="BD148" s="394"/>
      <c r="BE148" s="394"/>
      <c r="BF148" s="394"/>
      <c r="BG148" s="394"/>
      <c r="BH148" s="394"/>
      <c r="BI148" s="394"/>
      <c r="BJ148" s="394"/>
      <c r="BK148" s="394"/>
      <c r="BL148" s="394"/>
      <c r="BM148" s="394"/>
      <c r="BN148" s="394"/>
      <c r="BO148" s="394"/>
      <c r="BP148" s="394"/>
      <c r="BQ148" s="394"/>
      <c r="BR148" s="394"/>
      <c r="BS148" s="394"/>
      <c r="BT148" s="394"/>
      <c r="BU148" s="394"/>
      <c r="BV148" s="394"/>
      <c r="BW148" s="394"/>
      <c r="BX148" s="394"/>
      <c r="BY148" s="394"/>
      <c r="BZ148" s="394"/>
      <c r="CA148" s="394"/>
      <c r="CB148" s="394"/>
      <c r="CC148" s="394"/>
      <c r="CD148" s="394"/>
      <c r="CE148" s="394"/>
      <c r="CF148" s="394"/>
      <c r="CG148" s="394"/>
      <c r="CH148" s="394"/>
      <c r="CI148" s="394"/>
      <c r="CJ148" s="394"/>
      <c r="CK148" s="394"/>
      <c r="CL148" s="394"/>
      <c r="CM148" s="394"/>
      <c r="CN148" s="394"/>
      <c r="CO148" s="394"/>
      <c r="CP148" s="394"/>
      <c r="CQ148" s="394"/>
      <c r="CR148" s="394"/>
      <c r="CS148" s="394"/>
      <c r="CT148" s="394"/>
      <c r="CU148" s="394"/>
      <c r="CV148" s="394"/>
      <c r="CW148" s="394"/>
      <c r="CX148" s="394"/>
      <c r="CY148" s="394"/>
      <c r="CZ148" s="394"/>
      <c r="DA148" s="394"/>
      <c r="DB148" s="394"/>
      <c r="DC148" s="394"/>
      <c r="DD148" s="394"/>
      <c r="DE148" s="394"/>
      <c r="DF148" s="394"/>
      <c r="DG148" s="394"/>
      <c r="DH148" s="394"/>
      <c r="DI148" s="394"/>
      <c r="DJ148" s="394"/>
      <c r="DK148" s="394"/>
      <c r="DL148" s="394"/>
      <c r="DM148" s="394"/>
      <c r="DN148" s="394"/>
      <c r="DO148" s="394"/>
      <c r="DP148" s="394"/>
      <c r="DQ148" s="394"/>
      <c r="DR148" s="394"/>
      <c r="DS148" s="394"/>
      <c r="DT148" s="394"/>
      <c r="DU148" s="394"/>
      <c r="DV148" s="394"/>
      <c r="DW148" s="394"/>
    </row>
    <row r="149" spans="1:127" ht="15.75" customHeight="1">
      <c r="A149" s="422">
        <v>36</v>
      </c>
      <c r="B149" s="423" t="s">
        <v>182</v>
      </c>
      <c r="C149" s="72">
        <v>1</v>
      </c>
      <c r="D149" s="112" t="s">
        <v>355</v>
      </c>
      <c r="E149" s="421">
        <v>3000000</v>
      </c>
      <c r="F149" s="113">
        <f t="shared" si="99"/>
        <v>108000000</v>
      </c>
      <c r="G149" s="72">
        <f t="shared" si="102"/>
        <v>108000000</v>
      </c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>
        <f t="shared" si="101"/>
        <v>27000000</v>
      </c>
      <c r="V149" s="392">
        <f t="shared" si="101"/>
        <v>27000000</v>
      </c>
      <c r="W149" s="392">
        <f t="shared" si="101"/>
        <v>27000000</v>
      </c>
      <c r="X149" s="392">
        <f t="shared" si="101"/>
        <v>27000000</v>
      </c>
      <c r="Y149" s="392"/>
      <c r="Z149" s="394"/>
      <c r="AA149" s="392"/>
      <c r="AB149" s="392"/>
      <c r="AC149" s="392"/>
      <c r="AD149" s="392"/>
      <c r="AE149" s="392"/>
      <c r="AF149" s="392"/>
      <c r="AG149" s="394"/>
      <c r="AH149" s="394"/>
      <c r="AI149" s="394"/>
      <c r="AJ149" s="394"/>
      <c r="AK149" s="394"/>
      <c r="AL149" s="394"/>
      <c r="AM149" s="394"/>
      <c r="AN149" s="394"/>
      <c r="AO149" s="394"/>
      <c r="AP149" s="394"/>
      <c r="AQ149" s="394"/>
      <c r="AR149" s="394"/>
      <c r="AS149" s="394"/>
      <c r="AT149" s="394"/>
      <c r="AU149" s="394"/>
      <c r="AV149" s="394"/>
      <c r="AW149" s="394"/>
      <c r="AX149" s="394"/>
      <c r="AY149" s="394"/>
      <c r="AZ149" s="394"/>
      <c r="BA149" s="394"/>
      <c r="BB149" s="394"/>
      <c r="BC149" s="394"/>
      <c r="BD149" s="394"/>
      <c r="BE149" s="394"/>
      <c r="BF149" s="394"/>
      <c r="BG149" s="394"/>
      <c r="BH149" s="394"/>
      <c r="BI149" s="394"/>
      <c r="BJ149" s="394"/>
      <c r="BK149" s="394"/>
      <c r="BL149" s="394"/>
      <c r="BM149" s="394"/>
      <c r="BN149" s="394"/>
      <c r="BO149" s="394"/>
      <c r="BP149" s="394"/>
      <c r="BQ149" s="394"/>
      <c r="BR149" s="394"/>
      <c r="BS149" s="394"/>
      <c r="BT149" s="394"/>
      <c r="BU149" s="394"/>
      <c r="BV149" s="394"/>
      <c r="BW149" s="394"/>
      <c r="BX149" s="394"/>
      <c r="BY149" s="394"/>
      <c r="BZ149" s="394"/>
      <c r="CA149" s="394"/>
      <c r="CB149" s="394"/>
      <c r="CC149" s="394"/>
      <c r="CD149" s="394"/>
      <c r="CE149" s="394"/>
      <c r="CF149" s="394"/>
      <c r="CG149" s="394"/>
      <c r="CH149" s="394"/>
      <c r="CI149" s="394"/>
      <c r="CJ149" s="394"/>
      <c r="CK149" s="394"/>
      <c r="CL149" s="394"/>
      <c r="CM149" s="394"/>
      <c r="CN149" s="394"/>
      <c r="CO149" s="394"/>
      <c r="CP149" s="394"/>
      <c r="CQ149" s="394"/>
      <c r="CR149" s="394"/>
      <c r="CS149" s="394"/>
      <c r="CT149" s="394"/>
      <c r="CU149" s="394"/>
      <c r="CV149" s="394"/>
      <c r="CW149" s="394"/>
      <c r="CX149" s="394"/>
      <c r="CY149" s="394"/>
      <c r="CZ149" s="394"/>
      <c r="DA149" s="394"/>
      <c r="DB149" s="394"/>
      <c r="DC149" s="394"/>
      <c r="DD149" s="394"/>
      <c r="DE149" s="394"/>
      <c r="DF149" s="394"/>
      <c r="DG149" s="394"/>
      <c r="DH149" s="394"/>
      <c r="DI149" s="394"/>
      <c r="DJ149" s="394"/>
      <c r="DK149" s="394"/>
      <c r="DL149" s="394"/>
      <c r="DM149" s="394"/>
      <c r="DN149" s="394"/>
      <c r="DO149" s="394"/>
      <c r="DP149" s="394"/>
      <c r="DQ149" s="394"/>
      <c r="DR149" s="394"/>
      <c r="DS149" s="394"/>
      <c r="DT149" s="394"/>
      <c r="DU149" s="394"/>
      <c r="DV149" s="394"/>
      <c r="DW149" s="394"/>
    </row>
    <row r="150" spans="1:127" ht="15.75" customHeight="1">
      <c r="A150" s="422">
        <v>36</v>
      </c>
      <c r="B150" s="423" t="s">
        <v>183</v>
      </c>
      <c r="C150" s="72">
        <v>1</v>
      </c>
      <c r="D150" s="112" t="s">
        <v>355</v>
      </c>
      <c r="E150" s="421">
        <v>3000000</v>
      </c>
      <c r="F150" s="113">
        <f t="shared" si="99"/>
        <v>108000000</v>
      </c>
      <c r="G150" s="72">
        <f t="shared" si="102"/>
        <v>108000000</v>
      </c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>
        <f t="shared" si="101"/>
        <v>27000000</v>
      </c>
      <c r="V150" s="392">
        <f t="shared" si="101"/>
        <v>27000000</v>
      </c>
      <c r="W150" s="392">
        <f t="shared" si="101"/>
        <v>27000000</v>
      </c>
      <c r="X150" s="392">
        <f t="shared" si="101"/>
        <v>27000000</v>
      </c>
      <c r="Y150" s="392"/>
      <c r="Z150" s="392"/>
      <c r="AA150" s="392"/>
      <c r="AB150" s="392"/>
      <c r="AC150" s="392"/>
      <c r="AD150" s="392"/>
      <c r="AE150" s="392"/>
      <c r="AF150" s="392"/>
      <c r="AG150" s="394"/>
      <c r="AH150" s="394"/>
      <c r="AI150" s="394"/>
      <c r="AJ150" s="394"/>
      <c r="AK150" s="394"/>
      <c r="AL150" s="394"/>
      <c r="AM150" s="394"/>
      <c r="AN150" s="394"/>
      <c r="AO150" s="394"/>
      <c r="AP150" s="394"/>
      <c r="AQ150" s="394"/>
      <c r="AR150" s="394"/>
      <c r="AS150" s="394"/>
      <c r="AT150" s="394"/>
      <c r="AU150" s="394"/>
      <c r="AV150" s="394"/>
      <c r="AW150" s="394"/>
      <c r="AX150" s="394"/>
      <c r="AY150" s="394"/>
      <c r="AZ150" s="394"/>
      <c r="BA150" s="394"/>
      <c r="BB150" s="394"/>
      <c r="BC150" s="394"/>
      <c r="BD150" s="394"/>
      <c r="BE150" s="394"/>
      <c r="BF150" s="394"/>
      <c r="BG150" s="394"/>
      <c r="BH150" s="394"/>
      <c r="BI150" s="394"/>
      <c r="BJ150" s="394"/>
      <c r="BK150" s="394"/>
      <c r="BL150" s="394"/>
      <c r="BM150" s="394"/>
      <c r="BN150" s="394"/>
      <c r="BO150" s="394"/>
      <c r="BP150" s="394"/>
      <c r="BQ150" s="394"/>
      <c r="BR150" s="394"/>
      <c r="BS150" s="394"/>
      <c r="BT150" s="394"/>
      <c r="BU150" s="394"/>
      <c r="BV150" s="394"/>
      <c r="BW150" s="394"/>
      <c r="BX150" s="394"/>
      <c r="BY150" s="394"/>
      <c r="BZ150" s="394"/>
      <c r="CA150" s="394"/>
      <c r="CB150" s="394"/>
      <c r="CC150" s="394"/>
      <c r="CD150" s="394"/>
      <c r="CE150" s="394"/>
      <c r="CF150" s="394"/>
      <c r="CG150" s="394"/>
      <c r="CH150" s="394"/>
      <c r="CI150" s="394"/>
      <c r="CJ150" s="394"/>
      <c r="CK150" s="394"/>
      <c r="CL150" s="394"/>
      <c r="CM150" s="394"/>
      <c r="CN150" s="394"/>
      <c r="CO150" s="394"/>
      <c r="CP150" s="394"/>
      <c r="CQ150" s="394"/>
      <c r="CR150" s="394"/>
      <c r="CS150" s="394"/>
      <c r="CT150" s="394"/>
      <c r="CU150" s="394"/>
      <c r="CV150" s="394"/>
      <c r="CW150" s="394"/>
      <c r="CX150" s="394"/>
      <c r="CY150" s="394"/>
      <c r="CZ150" s="394"/>
      <c r="DA150" s="394"/>
      <c r="DB150" s="394"/>
      <c r="DC150" s="394"/>
      <c r="DD150" s="394"/>
      <c r="DE150" s="394"/>
      <c r="DF150" s="394"/>
      <c r="DG150" s="394"/>
      <c r="DH150" s="394"/>
      <c r="DI150" s="394"/>
      <c r="DJ150" s="394"/>
      <c r="DK150" s="394"/>
      <c r="DL150" s="394"/>
      <c r="DM150" s="394"/>
      <c r="DN150" s="394"/>
      <c r="DO150" s="394"/>
      <c r="DP150" s="394"/>
      <c r="DQ150" s="394"/>
      <c r="DR150" s="394"/>
      <c r="DS150" s="394"/>
      <c r="DT150" s="394"/>
      <c r="DU150" s="394"/>
      <c r="DV150" s="394"/>
      <c r="DW150" s="394"/>
    </row>
    <row r="151" spans="1:127" ht="15.75" customHeight="1">
      <c r="A151" s="422">
        <v>36</v>
      </c>
      <c r="B151" s="423" t="s">
        <v>185</v>
      </c>
      <c r="C151" s="72">
        <v>1</v>
      </c>
      <c r="D151" s="112" t="s">
        <v>355</v>
      </c>
      <c r="E151" s="421">
        <v>3000000</v>
      </c>
      <c r="F151" s="113">
        <f t="shared" si="99"/>
        <v>108000000</v>
      </c>
      <c r="G151" s="72">
        <f t="shared" si="102"/>
        <v>108000000</v>
      </c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>
        <f t="shared" si="101"/>
        <v>27000000</v>
      </c>
      <c r="V151" s="392">
        <f t="shared" si="101"/>
        <v>27000000</v>
      </c>
      <c r="W151" s="392">
        <f t="shared" si="101"/>
        <v>27000000</v>
      </c>
      <c r="X151" s="392">
        <f t="shared" si="101"/>
        <v>27000000</v>
      </c>
      <c r="Y151" s="392"/>
      <c r="Z151" s="392"/>
      <c r="AA151" s="392"/>
      <c r="AB151" s="392"/>
      <c r="AC151" s="392"/>
      <c r="AD151" s="392"/>
      <c r="AE151" s="392"/>
      <c r="AF151" s="392"/>
      <c r="AG151" s="394"/>
      <c r="AH151" s="394"/>
      <c r="AI151" s="394"/>
      <c r="AJ151" s="394"/>
      <c r="AK151" s="394"/>
      <c r="AL151" s="394"/>
      <c r="AM151" s="394"/>
      <c r="AN151" s="394"/>
      <c r="AO151" s="394"/>
      <c r="AP151" s="394"/>
      <c r="AQ151" s="394"/>
      <c r="AR151" s="394"/>
      <c r="AS151" s="394"/>
      <c r="AT151" s="394"/>
      <c r="AU151" s="394"/>
      <c r="AV151" s="394"/>
      <c r="AW151" s="394"/>
      <c r="AX151" s="394"/>
      <c r="AY151" s="394"/>
      <c r="AZ151" s="394"/>
      <c r="BA151" s="394"/>
      <c r="BB151" s="394"/>
      <c r="BC151" s="394"/>
      <c r="BD151" s="394"/>
      <c r="BE151" s="394"/>
      <c r="BF151" s="394"/>
      <c r="BG151" s="394"/>
      <c r="BH151" s="394"/>
      <c r="BI151" s="394"/>
      <c r="BJ151" s="394"/>
      <c r="BK151" s="394"/>
      <c r="BL151" s="394"/>
      <c r="BM151" s="394"/>
      <c r="BN151" s="394"/>
      <c r="BO151" s="394"/>
      <c r="BP151" s="394"/>
      <c r="BQ151" s="394"/>
      <c r="BR151" s="394"/>
      <c r="BS151" s="394"/>
      <c r="BT151" s="394"/>
      <c r="BU151" s="394"/>
      <c r="BV151" s="394"/>
      <c r="BW151" s="394"/>
      <c r="BX151" s="394"/>
      <c r="BY151" s="394"/>
      <c r="BZ151" s="394"/>
      <c r="CA151" s="394"/>
      <c r="CB151" s="394"/>
      <c r="CC151" s="394"/>
      <c r="CD151" s="394"/>
      <c r="CE151" s="394"/>
      <c r="CF151" s="394"/>
      <c r="CG151" s="394"/>
      <c r="CH151" s="394"/>
      <c r="CI151" s="394"/>
      <c r="CJ151" s="394"/>
      <c r="CK151" s="394"/>
      <c r="CL151" s="394"/>
      <c r="CM151" s="394"/>
      <c r="CN151" s="394"/>
      <c r="CO151" s="394"/>
      <c r="CP151" s="394"/>
      <c r="CQ151" s="394"/>
      <c r="CR151" s="394"/>
      <c r="CS151" s="394"/>
      <c r="CT151" s="394"/>
      <c r="CU151" s="394"/>
      <c r="CV151" s="394"/>
      <c r="CW151" s="394"/>
      <c r="CX151" s="394"/>
      <c r="CY151" s="394"/>
      <c r="CZ151" s="394"/>
      <c r="DA151" s="394"/>
      <c r="DB151" s="394"/>
      <c r="DC151" s="394"/>
      <c r="DD151" s="394"/>
      <c r="DE151" s="394"/>
      <c r="DF151" s="394"/>
      <c r="DG151" s="394"/>
      <c r="DH151" s="394"/>
      <c r="DI151" s="394"/>
      <c r="DJ151" s="394"/>
      <c r="DK151" s="394"/>
      <c r="DL151" s="394"/>
      <c r="DM151" s="394"/>
      <c r="DN151" s="394"/>
      <c r="DO151" s="394"/>
      <c r="DP151" s="394"/>
      <c r="DQ151" s="394"/>
      <c r="DR151" s="394"/>
      <c r="DS151" s="394"/>
      <c r="DT151" s="394"/>
      <c r="DU151" s="394"/>
      <c r="DV151" s="394"/>
      <c r="DW151" s="394"/>
    </row>
    <row r="152" spans="1:127" ht="15.75" customHeight="1">
      <c r="A152" s="422">
        <v>36</v>
      </c>
      <c r="B152" s="423" t="s">
        <v>446</v>
      </c>
      <c r="C152" s="72">
        <v>1</v>
      </c>
      <c r="D152" s="112" t="s">
        <v>355</v>
      </c>
      <c r="E152" s="421">
        <v>3000000</v>
      </c>
      <c r="F152" s="113">
        <f t="shared" si="99"/>
        <v>108000000</v>
      </c>
      <c r="G152" s="72">
        <f t="shared" si="102"/>
        <v>108000000</v>
      </c>
      <c r="H152" s="392"/>
      <c r="I152" s="392"/>
      <c r="J152" s="392"/>
      <c r="K152" s="392"/>
      <c r="L152" s="392"/>
      <c r="M152" s="392"/>
      <c r="N152" s="392"/>
      <c r="O152" s="392"/>
      <c r="P152" s="392"/>
      <c r="Q152" s="392"/>
      <c r="R152" s="392"/>
      <c r="S152" s="392"/>
      <c r="T152" s="392"/>
      <c r="U152" s="392"/>
      <c r="V152" s="392">
        <f t="shared" si="101"/>
        <v>27000000</v>
      </c>
      <c r="W152" s="392">
        <f t="shared" si="101"/>
        <v>27000000</v>
      </c>
      <c r="X152" s="392">
        <f t="shared" si="101"/>
        <v>27000000</v>
      </c>
      <c r="Y152" s="392">
        <f t="shared" si="101"/>
        <v>27000000</v>
      </c>
      <c r="Z152" s="392"/>
      <c r="AA152" s="392"/>
      <c r="AB152" s="392"/>
      <c r="AC152" s="392"/>
      <c r="AD152" s="392"/>
      <c r="AE152" s="392"/>
      <c r="AF152" s="392"/>
      <c r="AG152" s="394"/>
      <c r="AH152" s="394"/>
      <c r="AI152" s="394"/>
      <c r="AJ152" s="394"/>
      <c r="AK152" s="394"/>
      <c r="AL152" s="394"/>
      <c r="AM152" s="394"/>
      <c r="AN152" s="394"/>
      <c r="AO152" s="394"/>
      <c r="AP152" s="394"/>
      <c r="AQ152" s="394"/>
      <c r="AR152" s="394"/>
      <c r="AS152" s="394"/>
      <c r="AT152" s="394"/>
      <c r="AU152" s="394"/>
      <c r="AV152" s="394"/>
      <c r="AW152" s="394"/>
      <c r="AX152" s="394"/>
      <c r="AY152" s="394"/>
      <c r="AZ152" s="394"/>
      <c r="BA152" s="394"/>
      <c r="BB152" s="394"/>
      <c r="BC152" s="394"/>
      <c r="BD152" s="394"/>
      <c r="BE152" s="394"/>
      <c r="BF152" s="394"/>
      <c r="BG152" s="394"/>
      <c r="BH152" s="394"/>
      <c r="BI152" s="394"/>
      <c r="BJ152" s="394"/>
      <c r="BK152" s="394"/>
      <c r="BL152" s="394"/>
      <c r="BM152" s="394"/>
      <c r="BN152" s="394"/>
      <c r="BO152" s="394"/>
      <c r="BP152" s="394"/>
      <c r="BQ152" s="394"/>
      <c r="BR152" s="394"/>
      <c r="BS152" s="394"/>
      <c r="BT152" s="394"/>
      <c r="BU152" s="394"/>
      <c r="BV152" s="394"/>
      <c r="BW152" s="394"/>
      <c r="BX152" s="394"/>
      <c r="BY152" s="394"/>
      <c r="BZ152" s="394"/>
      <c r="CA152" s="394"/>
      <c r="CB152" s="394"/>
      <c r="CC152" s="394"/>
      <c r="CD152" s="394"/>
      <c r="CE152" s="394"/>
      <c r="CF152" s="394"/>
      <c r="CG152" s="394"/>
      <c r="CH152" s="394"/>
      <c r="CI152" s="394"/>
      <c r="CJ152" s="394"/>
      <c r="CK152" s="394"/>
      <c r="CL152" s="394"/>
      <c r="CM152" s="394"/>
      <c r="CN152" s="394"/>
      <c r="CO152" s="394"/>
      <c r="CP152" s="394"/>
      <c r="CQ152" s="394"/>
      <c r="CR152" s="394"/>
      <c r="CS152" s="394"/>
      <c r="CT152" s="394"/>
      <c r="CU152" s="394"/>
      <c r="CV152" s="394"/>
      <c r="CW152" s="394"/>
      <c r="CX152" s="394"/>
      <c r="CY152" s="394"/>
      <c r="CZ152" s="394"/>
      <c r="DA152" s="394"/>
      <c r="DB152" s="394"/>
      <c r="DC152" s="394"/>
      <c r="DD152" s="394"/>
      <c r="DE152" s="394"/>
      <c r="DF152" s="394"/>
      <c r="DG152" s="394"/>
      <c r="DH152" s="394"/>
      <c r="DI152" s="394"/>
      <c r="DJ152" s="394"/>
      <c r="DK152" s="394"/>
      <c r="DL152" s="394"/>
      <c r="DM152" s="394"/>
      <c r="DN152" s="394"/>
      <c r="DO152" s="394"/>
      <c r="DP152" s="394"/>
      <c r="DQ152" s="394"/>
      <c r="DR152" s="394"/>
      <c r="DS152" s="394"/>
      <c r="DT152" s="394"/>
      <c r="DU152" s="394"/>
      <c r="DV152" s="394"/>
      <c r="DW152" s="394"/>
    </row>
    <row r="153" spans="1:127" ht="15.75" customHeight="1">
      <c r="A153" s="422">
        <v>36</v>
      </c>
      <c r="B153" s="423" t="s">
        <v>499</v>
      </c>
      <c r="C153" s="72">
        <v>1</v>
      </c>
      <c r="D153" s="112" t="s">
        <v>355</v>
      </c>
      <c r="E153" s="421">
        <v>3000000</v>
      </c>
      <c r="F153" s="113">
        <f t="shared" ref="F153:F156" si="103">A153*E153</f>
        <v>108000000</v>
      </c>
      <c r="G153" s="72">
        <f t="shared" si="102"/>
        <v>108000000</v>
      </c>
      <c r="H153" s="392"/>
      <c r="I153" s="392"/>
      <c r="J153" s="392"/>
      <c r="K153" s="392"/>
      <c r="L153" s="392"/>
      <c r="M153" s="392"/>
      <c r="N153" s="392"/>
      <c r="O153" s="392"/>
      <c r="P153" s="392"/>
      <c r="Q153" s="392"/>
      <c r="R153" s="392"/>
      <c r="S153" s="392"/>
      <c r="T153" s="392"/>
      <c r="U153" s="392"/>
      <c r="V153" s="392">
        <f t="shared" si="101"/>
        <v>27000000</v>
      </c>
      <c r="W153" s="392">
        <f t="shared" si="101"/>
        <v>27000000</v>
      </c>
      <c r="X153" s="392">
        <f t="shared" si="101"/>
        <v>27000000</v>
      </c>
      <c r="Y153" s="392">
        <f t="shared" si="101"/>
        <v>27000000</v>
      </c>
      <c r="Z153" s="394"/>
      <c r="AA153" s="392"/>
      <c r="AB153" s="392"/>
      <c r="AC153" s="392"/>
      <c r="AD153" s="392"/>
      <c r="AE153" s="392"/>
      <c r="AF153" s="392"/>
      <c r="AG153" s="394"/>
      <c r="AH153" s="394"/>
      <c r="AI153" s="394"/>
      <c r="AJ153" s="394"/>
      <c r="AK153" s="394"/>
      <c r="AL153" s="394"/>
      <c r="AM153" s="394"/>
      <c r="AN153" s="394"/>
      <c r="AO153" s="394"/>
      <c r="AP153" s="394"/>
      <c r="AQ153" s="394"/>
      <c r="AR153" s="394"/>
      <c r="AS153" s="394"/>
      <c r="AT153" s="394"/>
      <c r="AU153" s="394"/>
      <c r="AV153" s="394"/>
      <c r="AW153" s="394"/>
      <c r="AX153" s="394"/>
      <c r="AY153" s="394"/>
      <c r="AZ153" s="394"/>
      <c r="BA153" s="394"/>
      <c r="BB153" s="394"/>
      <c r="BC153" s="394"/>
      <c r="BD153" s="394"/>
      <c r="BE153" s="394"/>
      <c r="BF153" s="394"/>
      <c r="BG153" s="394"/>
      <c r="BH153" s="394"/>
      <c r="BI153" s="394"/>
      <c r="BJ153" s="394"/>
      <c r="BK153" s="394"/>
      <c r="BL153" s="394"/>
      <c r="BM153" s="394"/>
      <c r="BN153" s="394"/>
      <c r="BO153" s="394"/>
      <c r="BP153" s="394"/>
      <c r="BQ153" s="394"/>
      <c r="BR153" s="394"/>
      <c r="BS153" s="394"/>
      <c r="BT153" s="394"/>
      <c r="BU153" s="394"/>
      <c r="BV153" s="394"/>
      <c r="BW153" s="394"/>
      <c r="BX153" s="394"/>
      <c r="BY153" s="394"/>
      <c r="BZ153" s="394"/>
      <c r="CA153" s="394"/>
      <c r="CB153" s="394"/>
      <c r="CC153" s="394"/>
      <c r="CD153" s="394"/>
      <c r="CE153" s="394"/>
      <c r="CF153" s="394"/>
      <c r="CG153" s="394"/>
      <c r="CH153" s="394"/>
      <c r="CI153" s="394"/>
      <c r="CJ153" s="394"/>
      <c r="CK153" s="394"/>
      <c r="CL153" s="394"/>
      <c r="CM153" s="394"/>
      <c r="CN153" s="394"/>
      <c r="CO153" s="394"/>
      <c r="CP153" s="394"/>
      <c r="CQ153" s="394"/>
      <c r="CR153" s="394"/>
      <c r="CS153" s="394"/>
      <c r="CT153" s="394"/>
      <c r="CU153" s="394"/>
      <c r="CV153" s="394"/>
      <c r="CW153" s="394"/>
      <c r="CX153" s="394"/>
      <c r="CY153" s="394"/>
      <c r="CZ153" s="394"/>
      <c r="DA153" s="394"/>
      <c r="DB153" s="394"/>
      <c r="DC153" s="394"/>
      <c r="DD153" s="394"/>
      <c r="DE153" s="394"/>
      <c r="DF153" s="394"/>
      <c r="DG153" s="394"/>
      <c r="DH153" s="394"/>
      <c r="DI153" s="394"/>
      <c r="DJ153" s="394"/>
      <c r="DK153" s="394"/>
      <c r="DL153" s="394"/>
      <c r="DM153" s="394"/>
      <c r="DN153" s="394"/>
      <c r="DO153" s="394"/>
      <c r="DP153" s="394"/>
      <c r="DQ153" s="394"/>
      <c r="DR153" s="394"/>
      <c r="DS153" s="394"/>
      <c r="DT153" s="394"/>
      <c r="DU153" s="394"/>
      <c r="DV153" s="394"/>
      <c r="DW153" s="394"/>
    </row>
    <row r="154" spans="1:127" ht="15.75" customHeight="1">
      <c r="A154" s="422">
        <v>36</v>
      </c>
      <c r="B154" s="423" t="s">
        <v>500</v>
      </c>
      <c r="C154" s="72">
        <v>1</v>
      </c>
      <c r="D154" s="112" t="s">
        <v>355</v>
      </c>
      <c r="E154" s="421">
        <v>3000000</v>
      </c>
      <c r="F154" s="113">
        <f t="shared" si="103"/>
        <v>108000000</v>
      </c>
      <c r="G154" s="72">
        <f t="shared" si="102"/>
        <v>108000000</v>
      </c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>
        <f t="shared" si="101"/>
        <v>27000000</v>
      </c>
      <c r="W154" s="392">
        <f t="shared" si="101"/>
        <v>27000000</v>
      </c>
      <c r="X154" s="392">
        <f t="shared" si="101"/>
        <v>27000000</v>
      </c>
      <c r="Y154" s="392">
        <f t="shared" si="101"/>
        <v>27000000</v>
      </c>
      <c r="Z154" s="392"/>
      <c r="AA154" s="392"/>
      <c r="AB154" s="392"/>
      <c r="AC154" s="392"/>
      <c r="AD154" s="392"/>
      <c r="AE154" s="392"/>
      <c r="AF154" s="392"/>
      <c r="AG154" s="394"/>
      <c r="AH154" s="394"/>
      <c r="AI154" s="394"/>
      <c r="AJ154" s="394"/>
      <c r="AK154" s="394"/>
      <c r="AL154" s="394"/>
      <c r="AM154" s="394"/>
      <c r="AN154" s="394"/>
      <c r="AO154" s="394"/>
      <c r="AP154" s="394"/>
      <c r="AQ154" s="394"/>
      <c r="AR154" s="394"/>
      <c r="AS154" s="394"/>
      <c r="AT154" s="394"/>
      <c r="AU154" s="394"/>
      <c r="AV154" s="394"/>
      <c r="AW154" s="394"/>
      <c r="AX154" s="394"/>
      <c r="AY154" s="394"/>
      <c r="AZ154" s="394"/>
      <c r="BA154" s="394"/>
      <c r="BB154" s="394"/>
      <c r="BC154" s="394"/>
      <c r="BD154" s="394"/>
      <c r="BE154" s="394"/>
      <c r="BF154" s="394"/>
      <c r="BG154" s="394"/>
      <c r="BH154" s="394"/>
      <c r="BI154" s="394"/>
      <c r="BJ154" s="394"/>
      <c r="BK154" s="394"/>
      <c r="BL154" s="394"/>
      <c r="BM154" s="394"/>
      <c r="BN154" s="394"/>
      <c r="BO154" s="394"/>
      <c r="BP154" s="394"/>
      <c r="BQ154" s="394"/>
      <c r="BR154" s="394"/>
      <c r="BS154" s="394"/>
      <c r="BT154" s="394"/>
      <c r="BU154" s="394"/>
      <c r="BV154" s="394"/>
      <c r="BW154" s="394"/>
      <c r="BX154" s="394"/>
      <c r="BY154" s="394"/>
      <c r="BZ154" s="394"/>
      <c r="CA154" s="394"/>
      <c r="CB154" s="394"/>
      <c r="CC154" s="394"/>
      <c r="CD154" s="394"/>
      <c r="CE154" s="394"/>
      <c r="CF154" s="394"/>
      <c r="CG154" s="394"/>
      <c r="CH154" s="394"/>
      <c r="CI154" s="394"/>
      <c r="CJ154" s="394"/>
      <c r="CK154" s="394"/>
      <c r="CL154" s="394"/>
      <c r="CM154" s="394"/>
      <c r="CN154" s="394"/>
      <c r="CO154" s="394"/>
      <c r="CP154" s="394"/>
      <c r="CQ154" s="394"/>
      <c r="CR154" s="394"/>
      <c r="CS154" s="394"/>
      <c r="CT154" s="394"/>
      <c r="CU154" s="394"/>
      <c r="CV154" s="394"/>
      <c r="CW154" s="394"/>
      <c r="CX154" s="394"/>
      <c r="CY154" s="394"/>
      <c r="CZ154" s="394"/>
      <c r="DA154" s="394"/>
      <c r="DB154" s="394"/>
      <c r="DC154" s="394"/>
      <c r="DD154" s="394"/>
      <c r="DE154" s="394"/>
      <c r="DF154" s="394"/>
      <c r="DG154" s="394"/>
      <c r="DH154" s="394"/>
      <c r="DI154" s="394"/>
      <c r="DJ154" s="394"/>
      <c r="DK154" s="394"/>
      <c r="DL154" s="394"/>
      <c r="DM154" s="394"/>
      <c r="DN154" s="394"/>
      <c r="DO154" s="394"/>
      <c r="DP154" s="394"/>
      <c r="DQ154" s="394"/>
      <c r="DR154" s="394"/>
      <c r="DS154" s="394"/>
      <c r="DT154" s="394"/>
      <c r="DU154" s="394"/>
      <c r="DV154" s="394"/>
      <c r="DW154" s="394"/>
    </row>
    <row r="155" spans="1:127" ht="15.75" customHeight="1">
      <c r="A155" s="422">
        <v>36</v>
      </c>
      <c r="B155" s="423" t="s">
        <v>501</v>
      </c>
      <c r="C155" s="72">
        <v>1</v>
      </c>
      <c r="D155" s="112" t="s">
        <v>355</v>
      </c>
      <c r="E155" s="421">
        <v>3000000</v>
      </c>
      <c r="F155" s="113">
        <f t="shared" si="103"/>
        <v>108000000</v>
      </c>
      <c r="G155" s="72">
        <f t="shared" si="102"/>
        <v>108000000</v>
      </c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  <c r="R155" s="392"/>
      <c r="S155" s="392"/>
      <c r="T155" s="392"/>
      <c r="U155" s="392"/>
      <c r="V155" s="392"/>
      <c r="W155" s="392">
        <f t="shared" si="101"/>
        <v>27000000</v>
      </c>
      <c r="X155" s="392">
        <f t="shared" si="101"/>
        <v>27000000</v>
      </c>
      <c r="Y155" s="392">
        <f t="shared" si="101"/>
        <v>27000000</v>
      </c>
      <c r="Z155" s="392">
        <f t="shared" si="101"/>
        <v>27000000</v>
      </c>
      <c r="AA155" s="392"/>
      <c r="AB155" s="392"/>
      <c r="AC155" s="392"/>
      <c r="AD155" s="392"/>
      <c r="AE155" s="392"/>
      <c r="AF155" s="392"/>
      <c r="AG155" s="394"/>
      <c r="AH155" s="394"/>
      <c r="AI155" s="394"/>
      <c r="AJ155" s="394"/>
      <c r="AK155" s="394"/>
      <c r="AL155" s="394"/>
      <c r="AM155" s="394"/>
      <c r="AN155" s="394"/>
      <c r="AO155" s="394"/>
      <c r="AP155" s="394"/>
      <c r="AQ155" s="394"/>
      <c r="AR155" s="394"/>
      <c r="AS155" s="394"/>
      <c r="AT155" s="394"/>
      <c r="AU155" s="394"/>
      <c r="AV155" s="394"/>
      <c r="AW155" s="394"/>
      <c r="AX155" s="394"/>
      <c r="AY155" s="394"/>
      <c r="AZ155" s="394"/>
      <c r="BA155" s="394"/>
      <c r="BB155" s="394"/>
      <c r="BC155" s="394"/>
      <c r="BD155" s="394"/>
      <c r="BE155" s="394"/>
      <c r="BF155" s="394"/>
      <c r="BG155" s="394"/>
      <c r="BH155" s="394"/>
      <c r="BI155" s="394"/>
      <c r="BJ155" s="394"/>
      <c r="BK155" s="394"/>
      <c r="BL155" s="394"/>
      <c r="BM155" s="394"/>
      <c r="BN155" s="394"/>
      <c r="BO155" s="394"/>
      <c r="BP155" s="394"/>
      <c r="BQ155" s="394"/>
      <c r="BR155" s="394"/>
      <c r="BS155" s="394"/>
      <c r="BT155" s="394"/>
      <c r="BU155" s="394"/>
      <c r="BV155" s="394"/>
      <c r="BW155" s="394"/>
      <c r="BX155" s="394"/>
      <c r="BY155" s="394"/>
      <c r="BZ155" s="394"/>
      <c r="CA155" s="394"/>
      <c r="CB155" s="394"/>
      <c r="CC155" s="394"/>
      <c r="CD155" s="394"/>
      <c r="CE155" s="394"/>
      <c r="CF155" s="394"/>
      <c r="CG155" s="394"/>
      <c r="CH155" s="394"/>
      <c r="CI155" s="394"/>
      <c r="CJ155" s="394"/>
      <c r="CK155" s="394"/>
      <c r="CL155" s="394"/>
      <c r="CM155" s="394"/>
      <c r="CN155" s="394"/>
      <c r="CO155" s="394"/>
      <c r="CP155" s="394"/>
      <c r="CQ155" s="394"/>
      <c r="CR155" s="394"/>
      <c r="CS155" s="394"/>
      <c r="CT155" s="394"/>
      <c r="CU155" s="394"/>
      <c r="CV155" s="394"/>
      <c r="CW155" s="394"/>
      <c r="CX155" s="394"/>
      <c r="CY155" s="394"/>
      <c r="CZ155" s="394"/>
      <c r="DA155" s="394"/>
      <c r="DB155" s="394"/>
      <c r="DC155" s="394"/>
      <c r="DD155" s="394"/>
      <c r="DE155" s="394"/>
      <c r="DF155" s="394"/>
      <c r="DG155" s="394"/>
      <c r="DH155" s="394"/>
      <c r="DI155" s="394"/>
      <c r="DJ155" s="394"/>
      <c r="DK155" s="394"/>
      <c r="DL155" s="394"/>
      <c r="DM155" s="394"/>
      <c r="DN155" s="394"/>
      <c r="DO155" s="394"/>
      <c r="DP155" s="394"/>
      <c r="DQ155" s="394"/>
      <c r="DR155" s="394"/>
      <c r="DS155" s="394"/>
      <c r="DT155" s="394"/>
      <c r="DU155" s="394"/>
      <c r="DV155" s="394"/>
      <c r="DW155" s="394"/>
    </row>
    <row r="156" spans="1:127" ht="15.75" customHeight="1">
      <c r="A156" s="422">
        <v>36</v>
      </c>
      <c r="B156" s="423" t="s">
        <v>502</v>
      </c>
      <c r="C156" s="72">
        <v>1</v>
      </c>
      <c r="D156" s="112" t="s">
        <v>355</v>
      </c>
      <c r="E156" s="421">
        <v>3000000</v>
      </c>
      <c r="F156" s="113">
        <f t="shared" si="103"/>
        <v>108000000</v>
      </c>
      <c r="G156" s="72">
        <f t="shared" si="102"/>
        <v>108000000</v>
      </c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  <c r="R156" s="392"/>
      <c r="S156" s="392"/>
      <c r="T156" s="392"/>
      <c r="U156" s="392"/>
      <c r="V156" s="392"/>
      <c r="W156" s="392">
        <f t="shared" ref="W156:Z156" si="104">$F156/4</f>
        <v>27000000</v>
      </c>
      <c r="X156" s="392">
        <f t="shared" si="104"/>
        <v>27000000</v>
      </c>
      <c r="Y156" s="392">
        <f t="shared" si="104"/>
        <v>27000000</v>
      </c>
      <c r="Z156" s="392">
        <f t="shared" si="104"/>
        <v>27000000</v>
      </c>
      <c r="AA156" s="392"/>
      <c r="AB156" s="392"/>
      <c r="AC156" s="392"/>
      <c r="AD156" s="392"/>
      <c r="AE156" s="392"/>
      <c r="AF156" s="392"/>
      <c r="AG156" s="394"/>
      <c r="AH156" s="394"/>
      <c r="AI156" s="394"/>
      <c r="AJ156" s="394"/>
      <c r="AK156" s="394"/>
      <c r="AL156" s="394"/>
      <c r="AM156" s="394"/>
      <c r="AN156" s="394"/>
      <c r="AO156" s="394"/>
      <c r="AP156" s="394"/>
      <c r="AQ156" s="394"/>
      <c r="AR156" s="394"/>
      <c r="AS156" s="394"/>
      <c r="AT156" s="394"/>
      <c r="AU156" s="394"/>
      <c r="AV156" s="394"/>
      <c r="AW156" s="394"/>
      <c r="AX156" s="394"/>
      <c r="AY156" s="394"/>
      <c r="AZ156" s="394"/>
      <c r="BA156" s="394"/>
      <c r="BB156" s="394"/>
      <c r="BC156" s="394"/>
      <c r="BD156" s="394"/>
      <c r="BE156" s="394"/>
      <c r="BF156" s="394"/>
      <c r="BG156" s="394"/>
      <c r="BH156" s="394"/>
      <c r="BI156" s="394"/>
      <c r="BJ156" s="394"/>
      <c r="BK156" s="394"/>
      <c r="BL156" s="394"/>
      <c r="BM156" s="394"/>
      <c r="BN156" s="394"/>
      <c r="BO156" s="394"/>
      <c r="BP156" s="394"/>
      <c r="BQ156" s="394"/>
      <c r="BR156" s="394"/>
      <c r="BS156" s="394"/>
      <c r="BT156" s="394"/>
      <c r="BU156" s="394"/>
      <c r="BV156" s="394"/>
      <c r="BW156" s="394"/>
      <c r="BX156" s="394"/>
      <c r="BY156" s="394"/>
      <c r="BZ156" s="394"/>
      <c r="CA156" s="394"/>
      <c r="CB156" s="394"/>
      <c r="CC156" s="394"/>
      <c r="CD156" s="394"/>
      <c r="CE156" s="394"/>
      <c r="CF156" s="394"/>
      <c r="CG156" s="394"/>
      <c r="CH156" s="394"/>
      <c r="CI156" s="394"/>
      <c r="CJ156" s="394"/>
      <c r="CK156" s="394"/>
      <c r="CL156" s="394"/>
      <c r="CM156" s="394"/>
      <c r="CN156" s="394"/>
      <c r="CO156" s="394"/>
      <c r="CP156" s="394"/>
      <c r="CQ156" s="394"/>
      <c r="CR156" s="394"/>
      <c r="CS156" s="394"/>
      <c r="CT156" s="394"/>
      <c r="CU156" s="394"/>
      <c r="CV156" s="394"/>
      <c r="CW156" s="394"/>
      <c r="CX156" s="394"/>
      <c r="CY156" s="394"/>
      <c r="CZ156" s="394"/>
      <c r="DA156" s="394"/>
      <c r="DB156" s="394"/>
      <c r="DC156" s="394"/>
      <c r="DD156" s="394"/>
      <c r="DE156" s="394"/>
      <c r="DF156" s="394"/>
      <c r="DG156" s="394"/>
      <c r="DH156" s="394"/>
      <c r="DI156" s="394"/>
      <c r="DJ156" s="394"/>
      <c r="DK156" s="394"/>
      <c r="DL156" s="394"/>
      <c r="DM156" s="394"/>
      <c r="DN156" s="394"/>
      <c r="DO156" s="394"/>
      <c r="DP156" s="394"/>
      <c r="DQ156" s="394"/>
      <c r="DR156" s="394"/>
      <c r="DS156" s="394"/>
      <c r="DT156" s="394"/>
      <c r="DU156" s="394"/>
      <c r="DV156" s="394"/>
      <c r="DW156" s="394"/>
    </row>
    <row r="157" spans="1:127" s="230" customFormat="1" ht="15.75" customHeight="1" thickBot="1">
      <c r="A157" s="563" t="s">
        <v>447</v>
      </c>
      <c r="B157" s="564"/>
      <c r="C157" s="564"/>
      <c r="D157" s="564"/>
      <c r="E157" s="565"/>
      <c r="F157" s="233">
        <f>SUM(F140:F156)</f>
        <v>1836000000</v>
      </c>
      <c r="G157" s="75">
        <f t="shared" si="102"/>
        <v>1836000000</v>
      </c>
      <c r="H157" s="76">
        <f t="shared" ref="H157:M157" si="105">SUM(H140:H152)</f>
        <v>0</v>
      </c>
      <c r="I157" s="76">
        <f t="shared" si="105"/>
        <v>0</v>
      </c>
      <c r="J157" s="76">
        <f t="shared" si="105"/>
        <v>0</v>
      </c>
      <c r="K157" s="76">
        <f t="shared" si="105"/>
        <v>0</v>
      </c>
      <c r="L157" s="76">
        <f t="shared" si="105"/>
        <v>0</v>
      </c>
      <c r="M157" s="76">
        <f t="shared" si="105"/>
        <v>0</v>
      </c>
      <c r="N157" s="76">
        <f>SUM(N140:N156)</f>
        <v>27000000</v>
      </c>
      <c r="O157" s="76">
        <f t="shared" ref="O157:BZ157" si="106">SUM(O140:O156)</f>
        <v>27000000</v>
      </c>
      <c r="P157" s="76">
        <f t="shared" si="106"/>
        <v>27000000</v>
      </c>
      <c r="Q157" s="76">
        <f t="shared" si="106"/>
        <v>27000000</v>
      </c>
      <c r="R157" s="76">
        <f t="shared" si="106"/>
        <v>54000000</v>
      </c>
      <c r="S157" s="76">
        <f t="shared" si="106"/>
        <v>135000000</v>
      </c>
      <c r="T157" s="76">
        <f t="shared" si="106"/>
        <v>216000000</v>
      </c>
      <c r="U157" s="76">
        <f t="shared" si="106"/>
        <v>297000000</v>
      </c>
      <c r="V157" s="76">
        <f t="shared" si="106"/>
        <v>324000000</v>
      </c>
      <c r="W157" s="76">
        <f t="shared" si="106"/>
        <v>297000000</v>
      </c>
      <c r="X157" s="76">
        <f t="shared" si="106"/>
        <v>216000000</v>
      </c>
      <c r="Y157" s="76">
        <f t="shared" si="106"/>
        <v>135000000</v>
      </c>
      <c r="Z157" s="76">
        <f t="shared" si="106"/>
        <v>54000000</v>
      </c>
      <c r="AA157" s="76">
        <f t="shared" si="106"/>
        <v>0</v>
      </c>
      <c r="AB157" s="76">
        <f t="shared" si="106"/>
        <v>0</v>
      </c>
      <c r="AC157" s="76">
        <f t="shared" si="106"/>
        <v>0</v>
      </c>
      <c r="AD157" s="76">
        <f t="shared" si="106"/>
        <v>0</v>
      </c>
      <c r="AE157" s="76">
        <f t="shared" si="106"/>
        <v>0</v>
      </c>
      <c r="AF157" s="76">
        <f t="shared" si="106"/>
        <v>0</v>
      </c>
      <c r="AG157" s="76">
        <f t="shared" si="106"/>
        <v>0</v>
      </c>
      <c r="AH157" s="76">
        <f t="shared" si="106"/>
        <v>0</v>
      </c>
      <c r="AI157" s="76">
        <f t="shared" si="106"/>
        <v>0</v>
      </c>
      <c r="AJ157" s="76">
        <f t="shared" si="106"/>
        <v>0</v>
      </c>
      <c r="AK157" s="76">
        <f t="shared" si="106"/>
        <v>0</v>
      </c>
      <c r="AL157" s="76">
        <f t="shared" si="106"/>
        <v>0</v>
      </c>
      <c r="AM157" s="76">
        <f t="shared" si="106"/>
        <v>0</v>
      </c>
      <c r="AN157" s="76">
        <f t="shared" si="106"/>
        <v>0</v>
      </c>
      <c r="AO157" s="76">
        <f t="shared" si="106"/>
        <v>0</v>
      </c>
      <c r="AP157" s="76">
        <f t="shared" si="106"/>
        <v>0</v>
      </c>
      <c r="AQ157" s="76">
        <f t="shared" si="106"/>
        <v>0</v>
      </c>
      <c r="AR157" s="76">
        <f t="shared" si="106"/>
        <v>0</v>
      </c>
      <c r="AS157" s="76">
        <f t="shared" si="106"/>
        <v>0</v>
      </c>
      <c r="AT157" s="76">
        <f t="shared" si="106"/>
        <v>0</v>
      </c>
      <c r="AU157" s="76">
        <f t="shared" si="106"/>
        <v>0</v>
      </c>
      <c r="AV157" s="76">
        <f t="shared" si="106"/>
        <v>0</v>
      </c>
      <c r="AW157" s="76">
        <f t="shared" si="106"/>
        <v>0</v>
      </c>
      <c r="AX157" s="76">
        <f t="shared" si="106"/>
        <v>0</v>
      </c>
      <c r="AY157" s="76">
        <f t="shared" si="106"/>
        <v>0</v>
      </c>
      <c r="AZ157" s="76">
        <f t="shared" si="106"/>
        <v>0</v>
      </c>
      <c r="BA157" s="76">
        <f t="shared" si="106"/>
        <v>0</v>
      </c>
      <c r="BB157" s="76">
        <f t="shared" si="106"/>
        <v>0</v>
      </c>
      <c r="BC157" s="76">
        <f t="shared" si="106"/>
        <v>0</v>
      </c>
      <c r="BD157" s="76">
        <f t="shared" si="106"/>
        <v>0</v>
      </c>
      <c r="BE157" s="76">
        <f t="shared" si="106"/>
        <v>0</v>
      </c>
      <c r="BF157" s="76">
        <f t="shared" si="106"/>
        <v>0</v>
      </c>
      <c r="BG157" s="76">
        <f t="shared" si="106"/>
        <v>0</v>
      </c>
      <c r="BH157" s="76">
        <f t="shared" si="106"/>
        <v>0</v>
      </c>
      <c r="BI157" s="76">
        <f t="shared" si="106"/>
        <v>0</v>
      </c>
      <c r="BJ157" s="76">
        <f t="shared" si="106"/>
        <v>0</v>
      </c>
      <c r="BK157" s="76">
        <f t="shared" si="106"/>
        <v>0</v>
      </c>
      <c r="BL157" s="76">
        <f t="shared" si="106"/>
        <v>0</v>
      </c>
      <c r="BM157" s="76">
        <f t="shared" si="106"/>
        <v>0</v>
      </c>
      <c r="BN157" s="76">
        <f t="shared" si="106"/>
        <v>0</v>
      </c>
      <c r="BO157" s="76">
        <f t="shared" si="106"/>
        <v>0</v>
      </c>
      <c r="BP157" s="76">
        <f t="shared" si="106"/>
        <v>0</v>
      </c>
      <c r="BQ157" s="76">
        <f t="shared" si="106"/>
        <v>0</v>
      </c>
      <c r="BR157" s="76">
        <f t="shared" si="106"/>
        <v>0</v>
      </c>
      <c r="BS157" s="76">
        <f t="shared" si="106"/>
        <v>0</v>
      </c>
      <c r="BT157" s="76">
        <f t="shared" si="106"/>
        <v>0</v>
      </c>
      <c r="BU157" s="76">
        <f t="shared" si="106"/>
        <v>0</v>
      </c>
      <c r="BV157" s="76">
        <f t="shared" si="106"/>
        <v>0</v>
      </c>
      <c r="BW157" s="76">
        <f t="shared" si="106"/>
        <v>0</v>
      </c>
      <c r="BX157" s="76">
        <f t="shared" si="106"/>
        <v>0</v>
      </c>
      <c r="BY157" s="76">
        <f t="shared" si="106"/>
        <v>0</v>
      </c>
      <c r="BZ157" s="76">
        <f t="shared" si="106"/>
        <v>0</v>
      </c>
      <c r="CA157" s="76">
        <f t="shared" ref="CA157:DW157" si="107">SUM(CA140:CA156)</f>
        <v>0</v>
      </c>
      <c r="CB157" s="76">
        <f t="shared" si="107"/>
        <v>0</v>
      </c>
      <c r="CC157" s="76">
        <f t="shared" si="107"/>
        <v>0</v>
      </c>
      <c r="CD157" s="76">
        <f t="shared" si="107"/>
        <v>0</v>
      </c>
      <c r="CE157" s="76">
        <f t="shared" si="107"/>
        <v>0</v>
      </c>
      <c r="CF157" s="76">
        <f t="shared" si="107"/>
        <v>0</v>
      </c>
      <c r="CG157" s="76">
        <f t="shared" si="107"/>
        <v>0</v>
      </c>
      <c r="CH157" s="76">
        <f t="shared" si="107"/>
        <v>0</v>
      </c>
      <c r="CI157" s="76">
        <f t="shared" si="107"/>
        <v>0</v>
      </c>
      <c r="CJ157" s="76">
        <f t="shared" si="107"/>
        <v>0</v>
      </c>
      <c r="CK157" s="76">
        <f t="shared" si="107"/>
        <v>0</v>
      </c>
      <c r="CL157" s="76">
        <f t="shared" si="107"/>
        <v>0</v>
      </c>
      <c r="CM157" s="76">
        <f t="shared" si="107"/>
        <v>0</v>
      </c>
      <c r="CN157" s="76">
        <f t="shared" si="107"/>
        <v>0</v>
      </c>
      <c r="CO157" s="76">
        <f t="shared" si="107"/>
        <v>0</v>
      </c>
      <c r="CP157" s="76">
        <f t="shared" si="107"/>
        <v>0</v>
      </c>
      <c r="CQ157" s="76">
        <f t="shared" si="107"/>
        <v>0</v>
      </c>
      <c r="CR157" s="76">
        <f t="shared" si="107"/>
        <v>0</v>
      </c>
      <c r="CS157" s="76">
        <f t="shared" si="107"/>
        <v>0</v>
      </c>
      <c r="CT157" s="76">
        <f t="shared" si="107"/>
        <v>0</v>
      </c>
      <c r="CU157" s="76">
        <f t="shared" si="107"/>
        <v>0</v>
      </c>
      <c r="CV157" s="76">
        <f t="shared" si="107"/>
        <v>0</v>
      </c>
      <c r="CW157" s="76">
        <f t="shared" si="107"/>
        <v>0</v>
      </c>
      <c r="CX157" s="76">
        <f t="shared" si="107"/>
        <v>0</v>
      </c>
      <c r="CY157" s="76">
        <f t="shared" si="107"/>
        <v>0</v>
      </c>
      <c r="CZ157" s="76">
        <f t="shared" si="107"/>
        <v>0</v>
      </c>
      <c r="DA157" s="76">
        <f t="shared" si="107"/>
        <v>0</v>
      </c>
      <c r="DB157" s="76">
        <f t="shared" si="107"/>
        <v>0</v>
      </c>
      <c r="DC157" s="76">
        <f t="shared" si="107"/>
        <v>0</v>
      </c>
      <c r="DD157" s="76">
        <f t="shared" si="107"/>
        <v>0</v>
      </c>
      <c r="DE157" s="76">
        <f t="shared" si="107"/>
        <v>0</v>
      </c>
      <c r="DF157" s="76">
        <f t="shared" si="107"/>
        <v>0</v>
      </c>
      <c r="DG157" s="76">
        <f t="shared" si="107"/>
        <v>0</v>
      </c>
      <c r="DH157" s="76">
        <f t="shared" si="107"/>
        <v>0</v>
      </c>
      <c r="DI157" s="76">
        <f t="shared" si="107"/>
        <v>0</v>
      </c>
      <c r="DJ157" s="76">
        <f t="shared" si="107"/>
        <v>0</v>
      </c>
      <c r="DK157" s="76">
        <f t="shared" si="107"/>
        <v>0</v>
      </c>
      <c r="DL157" s="76">
        <f t="shared" si="107"/>
        <v>0</v>
      </c>
      <c r="DM157" s="76">
        <f t="shared" si="107"/>
        <v>0</v>
      </c>
      <c r="DN157" s="76">
        <f t="shared" si="107"/>
        <v>0</v>
      </c>
      <c r="DO157" s="76">
        <f t="shared" si="107"/>
        <v>0</v>
      </c>
      <c r="DP157" s="76">
        <f t="shared" si="107"/>
        <v>0</v>
      </c>
      <c r="DQ157" s="76">
        <f t="shared" si="107"/>
        <v>0</v>
      </c>
      <c r="DR157" s="76">
        <f t="shared" si="107"/>
        <v>0</v>
      </c>
      <c r="DS157" s="76">
        <f t="shared" si="107"/>
        <v>0</v>
      </c>
      <c r="DT157" s="76">
        <f t="shared" si="107"/>
        <v>0</v>
      </c>
      <c r="DU157" s="76">
        <f t="shared" si="107"/>
        <v>0</v>
      </c>
      <c r="DV157" s="76">
        <f t="shared" si="107"/>
        <v>0</v>
      </c>
      <c r="DW157" s="76">
        <f t="shared" si="107"/>
        <v>0</v>
      </c>
    </row>
    <row r="158" spans="1:127" ht="15.75" customHeight="1">
      <c r="A158" s="86"/>
      <c r="B158" s="86"/>
      <c r="C158" s="86"/>
      <c r="D158" s="86"/>
      <c r="E158" s="86"/>
      <c r="F158" s="86"/>
      <c r="G158" s="86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</row>
    <row r="159" spans="1:127" ht="15.75" customHeight="1">
      <c r="A159" s="107" t="s">
        <v>448</v>
      </c>
      <c r="B159" s="16" t="s">
        <v>449</v>
      </c>
      <c r="C159" s="16"/>
      <c r="D159" s="16"/>
      <c r="E159" s="181"/>
      <c r="F159" s="1"/>
      <c r="G159" s="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</row>
    <row r="160" spans="1:127" ht="15.75" customHeight="1">
      <c r="B160" s="181" t="s">
        <v>524</v>
      </c>
      <c r="C160" s="1"/>
      <c r="D160" s="1"/>
      <c r="E160" s="181"/>
      <c r="F160" s="1"/>
      <c r="G160" s="114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</row>
    <row r="161" spans="1:127" ht="15.75" customHeight="1">
      <c r="A161" s="62" t="s">
        <v>31</v>
      </c>
      <c r="B161" s="222" t="s">
        <v>322</v>
      </c>
      <c r="C161" s="224" t="s">
        <v>323</v>
      </c>
      <c r="D161" s="223" t="s">
        <v>324</v>
      </c>
      <c r="E161" s="62" t="s">
        <v>325</v>
      </c>
      <c r="F161" s="62" t="s">
        <v>350</v>
      </c>
      <c r="G161" s="531" t="s">
        <v>620</v>
      </c>
      <c r="H161" s="89">
        <v>1</v>
      </c>
      <c r="I161" s="64">
        <f t="shared" ref="I161:DW161" si="108">H161+1</f>
        <v>2</v>
      </c>
      <c r="J161" s="64">
        <f t="shared" si="108"/>
        <v>3</v>
      </c>
      <c r="K161" s="64">
        <f t="shared" si="108"/>
        <v>4</v>
      </c>
      <c r="L161" s="64">
        <f t="shared" si="108"/>
        <v>5</v>
      </c>
      <c r="M161" s="64">
        <f t="shared" si="108"/>
        <v>6</v>
      </c>
      <c r="N161" s="64">
        <f t="shared" si="108"/>
        <v>7</v>
      </c>
      <c r="O161" s="64">
        <f t="shared" si="108"/>
        <v>8</v>
      </c>
      <c r="P161" s="64">
        <f t="shared" si="108"/>
        <v>9</v>
      </c>
      <c r="Q161" s="64">
        <f t="shared" si="108"/>
        <v>10</v>
      </c>
      <c r="R161" s="64">
        <f t="shared" si="108"/>
        <v>11</v>
      </c>
      <c r="S161" s="64">
        <f t="shared" si="108"/>
        <v>12</v>
      </c>
      <c r="T161" s="64">
        <f t="shared" si="108"/>
        <v>13</v>
      </c>
      <c r="U161" s="64">
        <f t="shared" si="108"/>
        <v>14</v>
      </c>
      <c r="V161" s="64">
        <f t="shared" si="108"/>
        <v>15</v>
      </c>
      <c r="W161" s="64">
        <f t="shared" si="108"/>
        <v>16</v>
      </c>
      <c r="X161" s="64">
        <f t="shared" si="108"/>
        <v>17</v>
      </c>
      <c r="Y161" s="64">
        <f t="shared" si="108"/>
        <v>18</v>
      </c>
      <c r="Z161" s="64">
        <f t="shared" si="108"/>
        <v>19</v>
      </c>
      <c r="AA161" s="64">
        <f t="shared" si="108"/>
        <v>20</v>
      </c>
      <c r="AB161" s="64">
        <f t="shared" si="108"/>
        <v>21</v>
      </c>
      <c r="AC161" s="64">
        <f t="shared" si="108"/>
        <v>22</v>
      </c>
      <c r="AD161" s="64">
        <f t="shared" si="108"/>
        <v>23</v>
      </c>
      <c r="AE161" s="64">
        <f t="shared" si="108"/>
        <v>24</v>
      </c>
      <c r="AF161" s="64">
        <f t="shared" si="108"/>
        <v>25</v>
      </c>
      <c r="AG161" s="64">
        <f t="shared" si="108"/>
        <v>26</v>
      </c>
      <c r="AH161" s="64">
        <f t="shared" si="108"/>
        <v>27</v>
      </c>
      <c r="AI161" s="64">
        <f t="shared" si="108"/>
        <v>28</v>
      </c>
      <c r="AJ161" s="64">
        <f t="shared" si="108"/>
        <v>29</v>
      </c>
      <c r="AK161" s="64">
        <f t="shared" si="108"/>
        <v>30</v>
      </c>
      <c r="AL161" s="64">
        <f t="shared" si="108"/>
        <v>31</v>
      </c>
      <c r="AM161" s="64">
        <f t="shared" si="108"/>
        <v>32</v>
      </c>
      <c r="AN161" s="64">
        <f t="shared" si="108"/>
        <v>33</v>
      </c>
      <c r="AO161" s="64">
        <f t="shared" si="108"/>
        <v>34</v>
      </c>
      <c r="AP161" s="64">
        <f t="shared" si="108"/>
        <v>35</v>
      </c>
      <c r="AQ161" s="64">
        <f t="shared" si="108"/>
        <v>36</v>
      </c>
      <c r="AR161" s="64">
        <f t="shared" si="108"/>
        <v>37</v>
      </c>
      <c r="AS161" s="64">
        <f t="shared" si="108"/>
        <v>38</v>
      </c>
      <c r="AT161" s="64">
        <f t="shared" si="108"/>
        <v>39</v>
      </c>
      <c r="AU161" s="64">
        <f t="shared" si="108"/>
        <v>40</v>
      </c>
      <c r="AV161" s="64">
        <f t="shared" si="108"/>
        <v>41</v>
      </c>
      <c r="AW161" s="64">
        <f t="shared" si="108"/>
        <v>42</v>
      </c>
      <c r="AX161" s="64">
        <f t="shared" si="108"/>
        <v>43</v>
      </c>
      <c r="AY161" s="64">
        <f t="shared" si="108"/>
        <v>44</v>
      </c>
      <c r="AZ161" s="64">
        <f t="shared" si="108"/>
        <v>45</v>
      </c>
      <c r="BA161" s="64">
        <f t="shared" si="108"/>
        <v>46</v>
      </c>
      <c r="BB161" s="64">
        <f t="shared" si="108"/>
        <v>47</v>
      </c>
      <c r="BC161" s="64">
        <f t="shared" si="108"/>
        <v>48</v>
      </c>
      <c r="BD161" s="64">
        <f t="shared" si="108"/>
        <v>49</v>
      </c>
      <c r="BE161" s="64">
        <f t="shared" si="108"/>
        <v>50</v>
      </c>
      <c r="BF161" s="64">
        <f t="shared" si="108"/>
        <v>51</v>
      </c>
      <c r="BG161" s="64">
        <f t="shared" si="108"/>
        <v>52</v>
      </c>
      <c r="BH161" s="64">
        <f t="shared" si="108"/>
        <v>53</v>
      </c>
      <c r="BI161" s="64">
        <f t="shared" si="108"/>
        <v>54</v>
      </c>
      <c r="BJ161" s="64">
        <f t="shared" si="108"/>
        <v>55</v>
      </c>
      <c r="BK161" s="64">
        <f t="shared" si="108"/>
        <v>56</v>
      </c>
      <c r="BL161" s="64">
        <f t="shared" si="108"/>
        <v>57</v>
      </c>
      <c r="BM161" s="64">
        <f t="shared" si="108"/>
        <v>58</v>
      </c>
      <c r="BN161" s="64">
        <f t="shared" si="108"/>
        <v>59</v>
      </c>
      <c r="BO161" s="64">
        <f t="shared" si="108"/>
        <v>60</v>
      </c>
      <c r="BP161" s="64">
        <f t="shared" si="108"/>
        <v>61</v>
      </c>
      <c r="BQ161" s="64">
        <f t="shared" si="108"/>
        <v>62</v>
      </c>
      <c r="BR161" s="64">
        <f t="shared" si="108"/>
        <v>63</v>
      </c>
      <c r="BS161" s="64">
        <f t="shared" si="108"/>
        <v>64</v>
      </c>
      <c r="BT161" s="64">
        <f t="shared" si="108"/>
        <v>65</v>
      </c>
      <c r="BU161" s="64">
        <f t="shared" si="108"/>
        <v>66</v>
      </c>
      <c r="BV161" s="64">
        <f t="shared" si="108"/>
        <v>67</v>
      </c>
      <c r="BW161" s="64">
        <f t="shared" si="108"/>
        <v>68</v>
      </c>
      <c r="BX161" s="64">
        <f t="shared" si="108"/>
        <v>69</v>
      </c>
      <c r="BY161" s="64">
        <f t="shared" si="108"/>
        <v>70</v>
      </c>
      <c r="BZ161" s="64">
        <f t="shared" si="108"/>
        <v>71</v>
      </c>
      <c r="CA161" s="64">
        <f t="shared" si="108"/>
        <v>72</v>
      </c>
      <c r="CB161" s="64">
        <f t="shared" si="108"/>
        <v>73</v>
      </c>
      <c r="CC161" s="64">
        <f t="shared" si="108"/>
        <v>74</v>
      </c>
      <c r="CD161" s="64">
        <f t="shared" si="108"/>
        <v>75</v>
      </c>
      <c r="CE161" s="64">
        <f t="shared" si="108"/>
        <v>76</v>
      </c>
      <c r="CF161" s="64">
        <f t="shared" si="108"/>
        <v>77</v>
      </c>
      <c r="CG161" s="64">
        <f t="shared" si="108"/>
        <v>78</v>
      </c>
      <c r="CH161" s="64">
        <f t="shared" si="108"/>
        <v>79</v>
      </c>
      <c r="CI161" s="64">
        <f t="shared" si="108"/>
        <v>80</v>
      </c>
      <c r="CJ161" s="64">
        <f t="shared" si="108"/>
        <v>81</v>
      </c>
      <c r="CK161" s="64">
        <f t="shared" si="108"/>
        <v>82</v>
      </c>
      <c r="CL161" s="64">
        <f t="shared" si="108"/>
        <v>83</v>
      </c>
      <c r="CM161" s="64">
        <f t="shared" si="108"/>
        <v>84</v>
      </c>
      <c r="CN161" s="64">
        <f t="shared" si="108"/>
        <v>85</v>
      </c>
      <c r="CO161" s="64">
        <f t="shared" si="108"/>
        <v>86</v>
      </c>
      <c r="CP161" s="64">
        <f t="shared" si="108"/>
        <v>87</v>
      </c>
      <c r="CQ161" s="64">
        <f t="shared" si="108"/>
        <v>88</v>
      </c>
      <c r="CR161" s="64">
        <f t="shared" si="108"/>
        <v>89</v>
      </c>
      <c r="CS161" s="64">
        <f t="shared" si="108"/>
        <v>90</v>
      </c>
      <c r="CT161" s="64">
        <f t="shared" si="108"/>
        <v>91</v>
      </c>
      <c r="CU161" s="64">
        <f t="shared" si="108"/>
        <v>92</v>
      </c>
      <c r="CV161" s="64">
        <f t="shared" si="108"/>
        <v>93</v>
      </c>
      <c r="CW161" s="64">
        <f t="shared" si="108"/>
        <v>94</v>
      </c>
      <c r="CX161" s="64">
        <f t="shared" si="108"/>
        <v>95</v>
      </c>
      <c r="CY161" s="64">
        <f t="shared" si="108"/>
        <v>96</v>
      </c>
      <c r="CZ161" s="64">
        <f t="shared" si="108"/>
        <v>97</v>
      </c>
      <c r="DA161" s="64">
        <f t="shared" si="108"/>
        <v>98</v>
      </c>
      <c r="DB161" s="64">
        <f t="shared" si="108"/>
        <v>99</v>
      </c>
      <c r="DC161" s="64">
        <f t="shared" si="108"/>
        <v>100</v>
      </c>
      <c r="DD161" s="64">
        <f t="shared" si="108"/>
        <v>101</v>
      </c>
      <c r="DE161" s="64">
        <f t="shared" si="108"/>
        <v>102</v>
      </c>
      <c r="DF161" s="64">
        <f t="shared" si="108"/>
        <v>103</v>
      </c>
      <c r="DG161" s="64">
        <f t="shared" si="108"/>
        <v>104</v>
      </c>
      <c r="DH161" s="64">
        <f t="shared" si="108"/>
        <v>105</v>
      </c>
      <c r="DI161" s="64">
        <f t="shared" si="108"/>
        <v>106</v>
      </c>
      <c r="DJ161" s="64">
        <f t="shared" si="108"/>
        <v>107</v>
      </c>
      <c r="DK161" s="64">
        <f t="shared" si="108"/>
        <v>108</v>
      </c>
      <c r="DL161" s="64">
        <f t="shared" si="108"/>
        <v>109</v>
      </c>
      <c r="DM161" s="64">
        <f t="shared" si="108"/>
        <v>110</v>
      </c>
      <c r="DN161" s="64">
        <f t="shared" si="108"/>
        <v>111</v>
      </c>
      <c r="DO161" s="64">
        <f t="shared" si="108"/>
        <v>112</v>
      </c>
      <c r="DP161" s="64">
        <f t="shared" si="108"/>
        <v>113</v>
      </c>
      <c r="DQ161" s="64">
        <f t="shared" si="108"/>
        <v>114</v>
      </c>
      <c r="DR161" s="64">
        <f t="shared" si="108"/>
        <v>115</v>
      </c>
      <c r="DS161" s="64">
        <f t="shared" si="108"/>
        <v>116</v>
      </c>
      <c r="DT161" s="64">
        <f t="shared" si="108"/>
        <v>117</v>
      </c>
      <c r="DU161" s="64">
        <f t="shared" si="108"/>
        <v>118</v>
      </c>
      <c r="DV161" s="64">
        <f t="shared" si="108"/>
        <v>119</v>
      </c>
      <c r="DW161" s="64">
        <f t="shared" si="108"/>
        <v>120</v>
      </c>
    </row>
    <row r="162" spans="1:127" ht="15.75" customHeight="1">
      <c r="A162" s="65"/>
      <c r="B162" s="220"/>
      <c r="C162" s="225"/>
      <c r="D162" s="219"/>
      <c r="E162" s="65"/>
      <c r="F162" s="65"/>
      <c r="G162" s="532"/>
      <c r="H162" s="66" t="s">
        <v>41</v>
      </c>
      <c r="I162" s="67" t="s">
        <v>42</v>
      </c>
      <c r="J162" s="67" t="s">
        <v>43</v>
      </c>
      <c r="K162" s="67" t="s">
        <v>44</v>
      </c>
      <c r="L162" s="67" t="s">
        <v>45</v>
      </c>
      <c r="M162" s="67" t="s">
        <v>46</v>
      </c>
      <c r="N162" s="67" t="s">
        <v>47</v>
      </c>
      <c r="O162" s="67" t="s">
        <v>48</v>
      </c>
      <c r="P162" s="67" t="s">
        <v>49</v>
      </c>
      <c r="Q162" s="67" t="s">
        <v>50</v>
      </c>
      <c r="R162" s="67" t="s">
        <v>51</v>
      </c>
      <c r="S162" s="67" t="s">
        <v>52</v>
      </c>
      <c r="T162" s="67" t="s">
        <v>53</v>
      </c>
      <c r="U162" s="67" t="s">
        <v>54</v>
      </c>
      <c r="V162" s="67" t="s">
        <v>55</v>
      </c>
      <c r="W162" s="67" t="s">
        <v>56</v>
      </c>
      <c r="X162" s="67" t="s">
        <v>57</v>
      </c>
      <c r="Y162" s="67" t="s">
        <v>58</v>
      </c>
      <c r="Z162" s="67" t="s">
        <v>59</v>
      </c>
      <c r="AA162" s="67" t="s">
        <v>60</v>
      </c>
      <c r="AB162" s="67" t="s">
        <v>61</v>
      </c>
      <c r="AC162" s="67" t="s">
        <v>62</v>
      </c>
      <c r="AD162" s="67" t="s">
        <v>63</v>
      </c>
      <c r="AE162" s="67" t="s">
        <v>64</v>
      </c>
      <c r="AF162" s="67" t="s">
        <v>65</v>
      </c>
      <c r="AG162" s="67" t="s">
        <v>66</v>
      </c>
      <c r="AH162" s="67" t="s">
        <v>67</v>
      </c>
      <c r="AI162" s="67" t="s">
        <v>68</v>
      </c>
      <c r="AJ162" s="67" t="s">
        <v>69</v>
      </c>
      <c r="AK162" s="67" t="s">
        <v>70</v>
      </c>
      <c r="AL162" s="67" t="s">
        <v>71</v>
      </c>
      <c r="AM162" s="67" t="s">
        <v>72</v>
      </c>
      <c r="AN162" s="67" t="s">
        <v>73</v>
      </c>
      <c r="AO162" s="67" t="s">
        <v>74</v>
      </c>
      <c r="AP162" s="67" t="s">
        <v>75</v>
      </c>
      <c r="AQ162" s="67" t="s">
        <v>76</v>
      </c>
      <c r="AR162" s="67" t="s">
        <v>77</v>
      </c>
      <c r="AS162" s="67" t="s">
        <v>78</v>
      </c>
      <c r="AT162" s="67" t="s">
        <v>79</v>
      </c>
      <c r="AU162" s="67" t="s">
        <v>80</v>
      </c>
      <c r="AV162" s="67" t="s">
        <v>81</v>
      </c>
      <c r="AW162" s="67" t="s">
        <v>82</v>
      </c>
      <c r="AX162" s="67" t="s">
        <v>83</v>
      </c>
      <c r="AY162" s="67" t="s">
        <v>84</v>
      </c>
      <c r="AZ162" s="67" t="s">
        <v>85</v>
      </c>
      <c r="BA162" s="67" t="s">
        <v>86</v>
      </c>
      <c r="BB162" s="67" t="s">
        <v>87</v>
      </c>
      <c r="BC162" s="67" t="s">
        <v>88</v>
      </c>
      <c r="BD162" s="67" t="s">
        <v>89</v>
      </c>
      <c r="BE162" s="67" t="s">
        <v>90</v>
      </c>
      <c r="BF162" s="67" t="s">
        <v>91</v>
      </c>
      <c r="BG162" s="67" t="s">
        <v>92</v>
      </c>
      <c r="BH162" s="67" t="s">
        <v>93</v>
      </c>
      <c r="BI162" s="67" t="s">
        <v>94</v>
      </c>
      <c r="BJ162" s="67" t="s">
        <v>95</v>
      </c>
      <c r="BK162" s="67" t="s">
        <v>96</v>
      </c>
      <c r="BL162" s="67" t="s">
        <v>97</v>
      </c>
      <c r="BM162" s="67" t="s">
        <v>98</v>
      </c>
      <c r="BN162" s="67" t="s">
        <v>99</v>
      </c>
      <c r="BO162" s="67" t="s">
        <v>100</v>
      </c>
      <c r="BP162" s="67" t="s">
        <v>101</v>
      </c>
      <c r="BQ162" s="67" t="s">
        <v>102</v>
      </c>
      <c r="BR162" s="67" t="s">
        <v>103</v>
      </c>
      <c r="BS162" s="67" t="s">
        <v>104</v>
      </c>
      <c r="BT162" s="67" t="s">
        <v>105</v>
      </c>
      <c r="BU162" s="67" t="s">
        <v>106</v>
      </c>
      <c r="BV162" s="67" t="s">
        <v>107</v>
      </c>
      <c r="BW162" s="67" t="s">
        <v>108</v>
      </c>
      <c r="BX162" s="67" t="s">
        <v>109</v>
      </c>
      <c r="BY162" s="67" t="s">
        <v>110</v>
      </c>
      <c r="BZ162" s="67" t="s">
        <v>111</v>
      </c>
      <c r="CA162" s="67" t="s">
        <v>112</v>
      </c>
      <c r="CB162" s="67" t="s">
        <v>113</v>
      </c>
      <c r="CC162" s="67" t="s">
        <v>114</v>
      </c>
      <c r="CD162" s="67" t="s">
        <v>115</v>
      </c>
      <c r="CE162" s="67" t="s">
        <v>116</v>
      </c>
      <c r="CF162" s="67" t="s">
        <v>117</v>
      </c>
      <c r="CG162" s="67" t="s">
        <v>118</v>
      </c>
      <c r="CH162" s="67" t="s">
        <v>119</v>
      </c>
      <c r="CI162" s="67" t="s">
        <v>120</v>
      </c>
      <c r="CJ162" s="67" t="s">
        <v>121</v>
      </c>
      <c r="CK162" s="67" t="s">
        <v>122</v>
      </c>
      <c r="CL162" s="67" t="s">
        <v>123</v>
      </c>
      <c r="CM162" s="67" t="s">
        <v>124</v>
      </c>
      <c r="CN162" s="67" t="s">
        <v>125</v>
      </c>
      <c r="CO162" s="67" t="s">
        <v>126</v>
      </c>
      <c r="CP162" s="67" t="s">
        <v>127</v>
      </c>
      <c r="CQ162" s="67" t="s">
        <v>128</v>
      </c>
      <c r="CR162" s="67" t="s">
        <v>129</v>
      </c>
      <c r="CS162" s="67" t="s">
        <v>130</v>
      </c>
      <c r="CT162" s="67" t="s">
        <v>131</v>
      </c>
      <c r="CU162" s="67" t="s">
        <v>132</v>
      </c>
      <c r="CV162" s="67" t="s">
        <v>133</v>
      </c>
      <c r="CW162" s="67" t="s">
        <v>134</v>
      </c>
      <c r="CX162" s="67" t="s">
        <v>135</v>
      </c>
      <c r="CY162" s="67" t="s">
        <v>136</v>
      </c>
      <c r="CZ162" s="67" t="s">
        <v>137</v>
      </c>
      <c r="DA162" s="67" t="s">
        <v>138</v>
      </c>
      <c r="DB162" s="67" t="s">
        <v>139</v>
      </c>
      <c r="DC162" s="67" t="s">
        <v>140</v>
      </c>
      <c r="DD162" s="67" t="s">
        <v>141</v>
      </c>
      <c r="DE162" s="67" t="s">
        <v>142</v>
      </c>
      <c r="DF162" s="67" t="s">
        <v>143</v>
      </c>
      <c r="DG162" s="67" t="s">
        <v>144</v>
      </c>
      <c r="DH162" s="67" t="s">
        <v>145</v>
      </c>
      <c r="DI162" s="67" t="s">
        <v>146</v>
      </c>
      <c r="DJ162" s="67" t="s">
        <v>147</v>
      </c>
      <c r="DK162" s="67" t="s">
        <v>148</v>
      </c>
      <c r="DL162" s="67" t="s">
        <v>149</v>
      </c>
      <c r="DM162" s="67" t="s">
        <v>150</v>
      </c>
      <c r="DN162" s="67" t="s">
        <v>151</v>
      </c>
      <c r="DO162" s="67" t="s">
        <v>152</v>
      </c>
      <c r="DP162" s="67" t="s">
        <v>153</v>
      </c>
      <c r="DQ162" s="67" t="s">
        <v>154</v>
      </c>
      <c r="DR162" s="67" t="s">
        <v>155</v>
      </c>
      <c r="DS162" s="67" t="s">
        <v>156</v>
      </c>
      <c r="DT162" s="67" t="s">
        <v>157</v>
      </c>
      <c r="DU162" s="67" t="s">
        <v>158</v>
      </c>
      <c r="DV162" s="67" t="s">
        <v>159</v>
      </c>
      <c r="DW162" s="67" t="s">
        <v>160</v>
      </c>
    </row>
    <row r="163" spans="1:127" s="221" customFormat="1" ht="15.75" customHeight="1">
      <c r="A163" s="115">
        <v>1</v>
      </c>
      <c r="B163" s="116" t="s">
        <v>662</v>
      </c>
      <c r="C163" s="414">
        <v>17</v>
      </c>
      <c r="D163" s="112" t="s">
        <v>355</v>
      </c>
      <c r="E163" s="399">
        <v>2500000</v>
      </c>
      <c r="F163" s="70">
        <f t="shared" ref="F163" si="109">C163*E163</f>
        <v>42500000</v>
      </c>
      <c r="G163" s="72">
        <f t="shared" ref="G163" si="110">SUM(H163:DW163)</f>
        <v>42500000</v>
      </c>
      <c r="H163" s="398"/>
      <c r="I163" s="399">
        <f>42500000/4</f>
        <v>10625000</v>
      </c>
      <c r="J163" s="399">
        <f t="shared" ref="J163:L163" si="111">42500000/4</f>
        <v>10625000</v>
      </c>
      <c r="K163" s="399">
        <f t="shared" si="111"/>
        <v>10625000</v>
      </c>
      <c r="L163" s="399">
        <f t="shared" si="111"/>
        <v>10625000</v>
      </c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400"/>
      <c r="AB163" s="400"/>
      <c r="AC163" s="400"/>
      <c r="AD163" s="400"/>
      <c r="AE163" s="400"/>
      <c r="AF163" s="400"/>
      <c r="AG163" s="400"/>
      <c r="AH163" s="400"/>
      <c r="AI163" s="400"/>
      <c r="AJ163" s="400"/>
      <c r="AK163" s="400"/>
      <c r="AL163" s="400"/>
      <c r="AM163" s="400"/>
      <c r="AN163" s="400"/>
      <c r="AO163" s="400"/>
      <c r="AP163" s="400"/>
      <c r="AQ163" s="400"/>
      <c r="AR163" s="400"/>
      <c r="AS163" s="400"/>
      <c r="AT163" s="400"/>
      <c r="AU163" s="400"/>
      <c r="AV163" s="400"/>
      <c r="AW163" s="400"/>
      <c r="AX163" s="400"/>
      <c r="AY163" s="400"/>
      <c r="AZ163" s="400"/>
      <c r="BA163" s="400"/>
      <c r="BB163" s="400"/>
      <c r="BC163" s="400"/>
      <c r="BD163" s="400"/>
      <c r="BE163" s="400"/>
      <c r="BF163" s="400"/>
      <c r="BG163" s="400"/>
      <c r="BH163" s="400"/>
      <c r="BI163" s="400"/>
      <c r="BJ163" s="400"/>
      <c r="BK163" s="400"/>
      <c r="BL163" s="400"/>
      <c r="BM163" s="400"/>
      <c r="BN163" s="400"/>
      <c r="BO163" s="400"/>
      <c r="BP163" s="400"/>
      <c r="BQ163" s="400"/>
      <c r="BR163" s="400"/>
      <c r="BS163" s="400"/>
      <c r="BT163" s="400"/>
      <c r="BU163" s="400"/>
      <c r="BV163" s="400"/>
      <c r="BW163" s="400"/>
      <c r="BX163" s="400"/>
      <c r="BY163" s="400"/>
      <c r="BZ163" s="400"/>
      <c r="CA163" s="400"/>
      <c r="CB163" s="400"/>
      <c r="CC163" s="400"/>
      <c r="CD163" s="400"/>
      <c r="CE163" s="400"/>
      <c r="CF163" s="400"/>
      <c r="CG163" s="400"/>
      <c r="CH163" s="400"/>
      <c r="CI163" s="400"/>
      <c r="CJ163" s="400"/>
      <c r="CK163" s="400"/>
      <c r="CL163" s="400"/>
      <c r="CM163" s="400"/>
      <c r="CN163" s="400"/>
      <c r="CO163" s="400"/>
      <c r="CP163" s="400"/>
      <c r="CQ163" s="400"/>
      <c r="CR163" s="400"/>
      <c r="CS163" s="400"/>
      <c r="CT163" s="400"/>
      <c r="CU163" s="400"/>
      <c r="CV163" s="400"/>
      <c r="CW163" s="400"/>
      <c r="CX163" s="400"/>
      <c r="CY163" s="400"/>
      <c r="CZ163" s="400"/>
      <c r="DA163" s="400"/>
      <c r="DB163" s="400"/>
      <c r="DC163" s="400"/>
      <c r="DD163" s="400"/>
      <c r="DE163" s="400"/>
      <c r="DF163" s="400"/>
      <c r="DG163" s="400"/>
      <c r="DH163" s="400"/>
      <c r="DI163" s="400"/>
      <c r="DJ163" s="400"/>
      <c r="DK163" s="400"/>
      <c r="DL163" s="400"/>
      <c r="DM163" s="400"/>
      <c r="DN163" s="400"/>
      <c r="DO163" s="400"/>
      <c r="DP163" s="400"/>
      <c r="DQ163" s="400"/>
      <c r="DR163" s="400"/>
      <c r="DS163" s="400"/>
      <c r="DT163" s="400"/>
      <c r="DU163" s="400"/>
      <c r="DV163" s="400"/>
      <c r="DW163" s="400"/>
    </row>
    <row r="164" spans="1:127" ht="15.75" customHeight="1">
      <c r="A164" s="115">
        <v>2</v>
      </c>
      <c r="B164" s="116" t="s">
        <v>450</v>
      </c>
      <c r="C164" s="414">
        <v>17</v>
      </c>
      <c r="D164" s="112" t="s">
        <v>355</v>
      </c>
      <c r="E164" s="399">
        <v>5000000</v>
      </c>
      <c r="F164" s="70">
        <f t="shared" ref="F164:F169" si="112">C164*E164</f>
        <v>85000000</v>
      </c>
      <c r="G164" s="72">
        <f t="shared" ref="G164:G169" si="113">SUM(H164:DW164)</f>
        <v>85000000</v>
      </c>
      <c r="H164" s="392"/>
      <c r="I164" s="392"/>
      <c r="J164" s="392"/>
      <c r="K164" s="392"/>
      <c r="L164" s="392"/>
      <c r="M164" s="392"/>
      <c r="N164" s="392"/>
      <c r="O164" s="392"/>
      <c r="P164" s="392"/>
      <c r="Q164" s="392">
        <v>5000000</v>
      </c>
      <c r="R164" s="392"/>
      <c r="S164" s="392"/>
      <c r="T164" s="392">
        <v>10000000</v>
      </c>
      <c r="U164" s="392">
        <v>15000000</v>
      </c>
      <c r="V164" s="392">
        <v>15000000</v>
      </c>
      <c r="W164" s="392">
        <v>15000000</v>
      </c>
      <c r="X164" s="392">
        <v>15000000</v>
      </c>
      <c r="Y164" s="392">
        <v>10000000</v>
      </c>
      <c r="Z164" s="392"/>
      <c r="AA164" s="392"/>
      <c r="AB164" s="392"/>
      <c r="AC164" s="392"/>
      <c r="AD164" s="392"/>
      <c r="AE164" s="392"/>
      <c r="AF164" s="394"/>
      <c r="AG164" s="394"/>
      <c r="AH164" s="394"/>
      <c r="AI164" s="394"/>
      <c r="AJ164" s="394"/>
      <c r="AK164" s="394"/>
      <c r="AL164" s="394"/>
      <c r="AM164" s="394"/>
      <c r="AN164" s="394"/>
      <c r="AO164" s="394"/>
      <c r="AP164" s="394"/>
      <c r="AQ164" s="394"/>
      <c r="AR164" s="394"/>
      <c r="AS164" s="394"/>
      <c r="AT164" s="394"/>
      <c r="AU164" s="394"/>
      <c r="AV164" s="394"/>
      <c r="AW164" s="394"/>
      <c r="AX164" s="394"/>
      <c r="AY164" s="394"/>
      <c r="AZ164" s="394"/>
      <c r="BA164" s="394"/>
      <c r="BB164" s="394"/>
      <c r="BC164" s="394"/>
      <c r="BD164" s="394"/>
      <c r="BE164" s="394"/>
      <c r="BF164" s="394"/>
      <c r="BG164" s="394"/>
      <c r="BH164" s="394"/>
      <c r="BI164" s="394"/>
      <c r="BJ164" s="394"/>
      <c r="BK164" s="394"/>
      <c r="BL164" s="394"/>
      <c r="BM164" s="394"/>
      <c r="BN164" s="394"/>
      <c r="BO164" s="394"/>
      <c r="BP164" s="394"/>
      <c r="BQ164" s="394"/>
      <c r="BR164" s="394"/>
      <c r="BS164" s="394"/>
      <c r="BT164" s="394"/>
      <c r="BU164" s="394"/>
      <c r="BV164" s="394"/>
      <c r="BW164" s="394"/>
      <c r="BX164" s="394"/>
      <c r="BY164" s="394"/>
      <c r="BZ164" s="394"/>
      <c r="CA164" s="394"/>
      <c r="CB164" s="394"/>
      <c r="CC164" s="394"/>
      <c r="CD164" s="394"/>
      <c r="CE164" s="394"/>
      <c r="CF164" s="394"/>
      <c r="CG164" s="394"/>
      <c r="CH164" s="394"/>
      <c r="CI164" s="394"/>
      <c r="CJ164" s="394"/>
      <c r="CK164" s="394"/>
      <c r="CL164" s="394"/>
      <c r="CM164" s="394"/>
      <c r="CN164" s="394"/>
      <c r="CO164" s="394"/>
      <c r="CP164" s="394"/>
      <c r="CQ164" s="394"/>
      <c r="CR164" s="394"/>
      <c r="CS164" s="394"/>
      <c r="CT164" s="394"/>
      <c r="CU164" s="394"/>
      <c r="CV164" s="394"/>
      <c r="CW164" s="394"/>
      <c r="CX164" s="394"/>
      <c r="CY164" s="394"/>
      <c r="CZ164" s="394"/>
      <c r="DA164" s="394"/>
      <c r="DB164" s="394"/>
      <c r="DC164" s="394"/>
      <c r="DD164" s="394"/>
      <c r="DE164" s="394"/>
      <c r="DF164" s="394"/>
      <c r="DG164" s="394"/>
      <c r="DH164" s="394"/>
      <c r="DI164" s="394"/>
      <c r="DJ164" s="394"/>
      <c r="DK164" s="394"/>
      <c r="DL164" s="394"/>
      <c r="DM164" s="394"/>
      <c r="DN164" s="394"/>
      <c r="DO164" s="394"/>
      <c r="DP164" s="394"/>
      <c r="DQ164" s="394"/>
      <c r="DR164" s="394"/>
      <c r="DS164" s="394"/>
      <c r="DT164" s="394"/>
      <c r="DU164" s="394"/>
      <c r="DV164" s="394"/>
      <c r="DW164" s="394"/>
    </row>
    <row r="165" spans="1:127" ht="15.75" customHeight="1">
      <c r="A165" s="115">
        <v>3</v>
      </c>
      <c r="B165" s="116" t="s">
        <v>451</v>
      </c>
      <c r="C165" s="414">
        <v>17</v>
      </c>
      <c r="D165" s="112" t="s">
        <v>355</v>
      </c>
      <c r="E165" s="399">
        <v>5000000</v>
      </c>
      <c r="F165" s="70">
        <f t="shared" si="112"/>
        <v>85000000</v>
      </c>
      <c r="G165" s="72">
        <f t="shared" si="113"/>
        <v>85000000</v>
      </c>
      <c r="H165" s="392"/>
      <c r="I165" s="392"/>
      <c r="J165" s="392"/>
      <c r="K165" s="392"/>
      <c r="L165" s="392"/>
      <c r="M165" s="392"/>
      <c r="N165" s="392"/>
      <c r="O165" s="392"/>
      <c r="P165" s="392"/>
      <c r="Q165" s="392">
        <v>5000000</v>
      </c>
      <c r="R165" s="392"/>
      <c r="S165" s="392"/>
      <c r="T165" s="392">
        <v>10000000</v>
      </c>
      <c r="U165" s="392">
        <v>15000000</v>
      </c>
      <c r="V165" s="392">
        <v>15000000</v>
      </c>
      <c r="W165" s="392">
        <v>15000000</v>
      </c>
      <c r="X165" s="392">
        <v>15000000</v>
      </c>
      <c r="Y165" s="392">
        <v>10000000</v>
      </c>
      <c r="Z165" s="392"/>
      <c r="AA165" s="392"/>
      <c r="AB165" s="392"/>
      <c r="AC165" s="392"/>
      <c r="AD165" s="392"/>
      <c r="AE165" s="392"/>
      <c r="AF165" s="394"/>
      <c r="AG165" s="394"/>
      <c r="AH165" s="394"/>
      <c r="AI165" s="394"/>
      <c r="AJ165" s="394"/>
      <c r="AK165" s="394"/>
      <c r="AL165" s="394"/>
      <c r="AM165" s="394"/>
      <c r="AN165" s="394"/>
      <c r="AO165" s="394"/>
      <c r="AP165" s="394"/>
      <c r="AQ165" s="394"/>
      <c r="AR165" s="394"/>
      <c r="AS165" s="394"/>
      <c r="AT165" s="394"/>
      <c r="AU165" s="394"/>
      <c r="AV165" s="394"/>
      <c r="AW165" s="394"/>
      <c r="AX165" s="394"/>
      <c r="AY165" s="394"/>
      <c r="AZ165" s="394"/>
      <c r="BA165" s="394"/>
      <c r="BB165" s="394"/>
      <c r="BC165" s="394"/>
      <c r="BD165" s="394"/>
      <c r="BE165" s="394"/>
      <c r="BF165" s="394"/>
      <c r="BG165" s="394"/>
      <c r="BH165" s="394"/>
      <c r="BI165" s="394"/>
      <c r="BJ165" s="394"/>
      <c r="BK165" s="394"/>
      <c r="BL165" s="394"/>
      <c r="BM165" s="394"/>
      <c r="BN165" s="394"/>
      <c r="BO165" s="394"/>
      <c r="BP165" s="394"/>
      <c r="BQ165" s="394"/>
      <c r="BR165" s="394"/>
      <c r="BS165" s="394"/>
      <c r="BT165" s="394"/>
      <c r="BU165" s="394"/>
      <c r="BV165" s="394"/>
      <c r="BW165" s="394"/>
      <c r="BX165" s="394"/>
      <c r="BY165" s="394"/>
      <c r="BZ165" s="394"/>
      <c r="CA165" s="394"/>
      <c r="CB165" s="394"/>
      <c r="CC165" s="394"/>
      <c r="CD165" s="394"/>
      <c r="CE165" s="394"/>
      <c r="CF165" s="394"/>
      <c r="CG165" s="394"/>
      <c r="CH165" s="394"/>
      <c r="CI165" s="394"/>
      <c r="CJ165" s="394"/>
      <c r="CK165" s="394"/>
      <c r="CL165" s="394"/>
      <c r="CM165" s="394"/>
      <c r="CN165" s="394"/>
      <c r="CO165" s="394"/>
      <c r="CP165" s="394"/>
      <c r="CQ165" s="394"/>
      <c r="CR165" s="394"/>
      <c r="CS165" s="394"/>
      <c r="CT165" s="394"/>
      <c r="CU165" s="394"/>
      <c r="CV165" s="394"/>
      <c r="CW165" s="394"/>
      <c r="CX165" s="394"/>
      <c r="CY165" s="394"/>
      <c r="CZ165" s="394"/>
      <c r="DA165" s="394"/>
      <c r="DB165" s="394"/>
      <c r="DC165" s="394"/>
      <c r="DD165" s="394"/>
      <c r="DE165" s="394"/>
      <c r="DF165" s="394"/>
      <c r="DG165" s="394"/>
      <c r="DH165" s="394"/>
      <c r="DI165" s="394"/>
      <c r="DJ165" s="394"/>
      <c r="DK165" s="394"/>
      <c r="DL165" s="394"/>
      <c r="DM165" s="394"/>
      <c r="DN165" s="394"/>
      <c r="DO165" s="394"/>
      <c r="DP165" s="394"/>
      <c r="DQ165" s="394"/>
      <c r="DR165" s="394"/>
      <c r="DS165" s="394"/>
      <c r="DT165" s="394"/>
      <c r="DU165" s="394"/>
      <c r="DV165" s="394"/>
      <c r="DW165" s="394"/>
    </row>
    <row r="166" spans="1:127" ht="15.75" customHeight="1">
      <c r="A166" s="115">
        <v>4</v>
      </c>
      <c r="B166" s="116" t="s">
        <v>452</v>
      </c>
      <c r="C166" s="414">
        <v>17</v>
      </c>
      <c r="D166" s="112" t="s">
        <v>355</v>
      </c>
      <c r="E166" s="399">
        <v>5000000</v>
      </c>
      <c r="F166" s="70">
        <f t="shared" si="112"/>
        <v>85000000</v>
      </c>
      <c r="G166" s="72">
        <f t="shared" si="113"/>
        <v>85000000</v>
      </c>
      <c r="H166" s="392"/>
      <c r="I166" s="392"/>
      <c r="J166" s="392"/>
      <c r="K166" s="392"/>
      <c r="L166" s="392"/>
      <c r="M166" s="392">
        <v>5000000</v>
      </c>
      <c r="N166" s="392"/>
      <c r="O166" s="392"/>
      <c r="P166" s="392">
        <v>10000000</v>
      </c>
      <c r="Q166" s="392">
        <v>15000000</v>
      </c>
      <c r="R166" s="392">
        <v>15000000</v>
      </c>
      <c r="S166" s="392">
        <v>15000000</v>
      </c>
      <c r="T166" s="392">
        <v>15000000</v>
      </c>
      <c r="U166" s="392">
        <v>10000000</v>
      </c>
      <c r="V166" s="392"/>
      <c r="W166" s="392"/>
      <c r="X166" s="392"/>
      <c r="Y166" s="392"/>
      <c r="Z166" s="392"/>
      <c r="AA166" s="392"/>
      <c r="AB166" s="392"/>
      <c r="AC166" s="392"/>
      <c r="AD166" s="392"/>
      <c r="AE166" s="392"/>
      <c r="AF166" s="394"/>
      <c r="AG166" s="394"/>
      <c r="AH166" s="394"/>
      <c r="AI166" s="394"/>
      <c r="AJ166" s="394"/>
      <c r="AK166" s="394"/>
      <c r="AL166" s="394"/>
      <c r="AM166" s="394"/>
      <c r="AN166" s="394"/>
      <c r="AO166" s="394"/>
      <c r="AP166" s="394"/>
      <c r="AQ166" s="394"/>
      <c r="AR166" s="394"/>
      <c r="AS166" s="394"/>
      <c r="AT166" s="394"/>
      <c r="AU166" s="394"/>
      <c r="AV166" s="394"/>
      <c r="AW166" s="394"/>
      <c r="AX166" s="394"/>
      <c r="AY166" s="394"/>
      <c r="AZ166" s="394"/>
      <c r="BA166" s="394"/>
      <c r="BB166" s="394"/>
      <c r="BC166" s="394"/>
      <c r="BD166" s="394"/>
      <c r="BE166" s="394"/>
      <c r="BF166" s="394"/>
      <c r="BG166" s="394"/>
      <c r="BH166" s="394"/>
      <c r="BI166" s="394"/>
      <c r="BJ166" s="394"/>
      <c r="BK166" s="394"/>
      <c r="BL166" s="394"/>
      <c r="BM166" s="394"/>
      <c r="BN166" s="394"/>
      <c r="BO166" s="394"/>
      <c r="BP166" s="394"/>
      <c r="BQ166" s="394"/>
      <c r="BR166" s="394"/>
      <c r="BS166" s="394"/>
      <c r="BT166" s="394"/>
      <c r="BU166" s="394"/>
      <c r="BV166" s="394"/>
      <c r="BW166" s="394"/>
      <c r="BX166" s="394"/>
      <c r="BY166" s="394"/>
      <c r="BZ166" s="394"/>
      <c r="CA166" s="394"/>
      <c r="CB166" s="394"/>
      <c r="CC166" s="394"/>
      <c r="CD166" s="394"/>
      <c r="CE166" s="394"/>
      <c r="CF166" s="394"/>
      <c r="CG166" s="394"/>
      <c r="CH166" s="394"/>
      <c r="CI166" s="394"/>
      <c r="CJ166" s="394"/>
      <c r="CK166" s="394"/>
      <c r="CL166" s="394"/>
      <c r="CM166" s="394"/>
      <c r="CN166" s="394"/>
      <c r="CO166" s="394"/>
      <c r="CP166" s="394"/>
      <c r="CQ166" s="394"/>
      <c r="CR166" s="394"/>
      <c r="CS166" s="394"/>
      <c r="CT166" s="394"/>
      <c r="CU166" s="394"/>
      <c r="CV166" s="394"/>
      <c r="CW166" s="394"/>
      <c r="CX166" s="394"/>
      <c r="CY166" s="394"/>
      <c r="CZ166" s="394"/>
      <c r="DA166" s="394"/>
      <c r="DB166" s="394"/>
      <c r="DC166" s="394"/>
      <c r="DD166" s="394"/>
      <c r="DE166" s="394"/>
      <c r="DF166" s="394"/>
      <c r="DG166" s="394"/>
      <c r="DH166" s="394"/>
      <c r="DI166" s="394"/>
      <c r="DJ166" s="394"/>
      <c r="DK166" s="394"/>
      <c r="DL166" s="394"/>
      <c r="DM166" s="394"/>
      <c r="DN166" s="394"/>
      <c r="DO166" s="394"/>
      <c r="DP166" s="394"/>
      <c r="DQ166" s="394"/>
      <c r="DR166" s="394"/>
      <c r="DS166" s="394"/>
      <c r="DT166" s="394"/>
      <c r="DU166" s="394"/>
      <c r="DV166" s="394"/>
      <c r="DW166" s="394"/>
    </row>
    <row r="167" spans="1:127" ht="15.75" customHeight="1">
      <c r="A167" s="115">
        <v>5</v>
      </c>
      <c r="B167" s="116" t="s">
        <v>453</v>
      </c>
      <c r="C167" s="414">
        <v>17</v>
      </c>
      <c r="D167" s="112" t="s">
        <v>355</v>
      </c>
      <c r="E167" s="399">
        <v>1000000</v>
      </c>
      <c r="F167" s="70">
        <f t="shared" si="112"/>
        <v>17000000</v>
      </c>
      <c r="G167" s="72">
        <f t="shared" si="113"/>
        <v>17000000</v>
      </c>
      <c r="H167" s="392"/>
      <c r="I167" s="392"/>
      <c r="J167" s="392"/>
      <c r="K167" s="392"/>
      <c r="L167" s="392"/>
      <c r="M167" s="392"/>
      <c r="N167" s="392"/>
      <c r="O167" s="392"/>
      <c r="P167" s="392"/>
      <c r="Q167" s="392">
        <v>1000000</v>
      </c>
      <c r="R167" s="392"/>
      <c r="S167" s="392"/>
      <c r="T167" s="392">
        <v>2000000</v>
      </c>
      <c r="U167" s="392">
        <v>3000000</v>
      </c>
      <c r="V167" s="392">
        <v>3000000</v>
      </c>
      <c r="W167" s="392">
        <v>3000000</v>
      </c>
      <c r="X167" s="392">
        <v>3000000</v>
      </c>
      <c r="Y167" s="392">
        <v>2000000</v>
      </c>
      <c r="Z167" s="392"/>
      <c r="AA167" s="392"/>
      <c r="AB167" s="392"/>
      <c r="AC167" s="392"/>
      <c r="AD167" s="392"/>
      <c r="AE167" s="392"/>
      <c r="AF167" s="394"/>
      <c r="AG167" s="394"/>
      <c r="AH167" s="394"/>
      <c r="AI167" s="394"/>
      <c r="AJ167" s="394"/>
      <c r="AK167" s="394"/>
      <c r="AL167" s="394"/>
      <c r="AM167" s="394"/>
      <c r="AN167" s="394"/>
      <c r="AO167" s="394"/>
      <c r="AP167" s="394"/>
      <c r="AQ167" s="394"/>
      <c r="AR167" s="394"/>
      <c r="AS167" s="394"/>
      <c r="AT167" s="394"/>
      <c r="AU167" s="394"/>
      <c r="AV167" s="394"/>
      <c r="AW167" s="394"/>
      <c r="AX167" s="394"/>
      <c r="AY167" s="394"/>
      <c r="AZ167" s="394"/>
      <c r="BA167" s="394"/>
      <c r="BB167" s="394"/>
      <c r="BC167" s="394"/>
      <c r="BD167" s="394"/>
      <c r="BE167" s="394"/>
      <c r="BF167" s="394"/>
      <c r="BG167" s="394"/>
      <c r="BH167" s="394"/>
      <c r="BI167" s="394"/>
      <c r="BJ167" s="394"/>
      <c r="BK167" s="394"/>
      <c r="BL167" s="394"/>
      <c r="BM167" s="394"/>
      <c r="BN167" s="394"/>
      <c r="BO167" s="394"/>
      <c r="BP167" s="394"/>
      <c r="BQ167" s="394"/>
      <c r="BR167" s="394"/>
      <c r="BS167" s="394"/>
      <c r="BT167" s="394"/>
      <c r="BU167" s="394"/>
      <c r="BV167" s="394"/>
      <c r="BW167" s="394"/>
      <c r="BX167" s="394"/>
      <c r="BY167" s="394"/>
      <c r="BZ167" s="394"/>
      <c r="CA167" s="394"/>
      <c r="CB167" s="394"/>
      <c r="CC167" s="394"/>
      <c r="CD167" s="394"/>
      <c r="CE167" s="394"/>
      <c r="CF167" s="394"/>
      <c r="CG167" s="394"/>
      <c r="CH167" s="394"/>
      <c r="CI167" s="394"/>
      <c r="CJ167" s="394"/>
      <c r="CK167" s="394"/>
      <c r="CL167" s="394"/>
      <c r="CM167" s="394"/>
      <c r="CN167" s="394"/>
      <c r="CO167" s="394"/>
      <c r="CP167" s="394"/>
      <c r="CQ167" s="394"/>
      <c r="CR167" s="394"/>
      <c r="CS167" s="394"/>
      <c r="CT167" s="394"/>
      <c r="CU167" s="394"/>
      <c r="CV167" s="394"/>
      <c r="CW167" s="394"/>
      <c r="CX167" s="394"/>
      <c r="CY167" s="394"/>
      <c r="CZ167" s="394"/>
      <c r="DA167" s="394"/>
      <c r="DB167" s="394"/>
      <c r="DC167" s="394"/>
      <c r="DD167" s="394"/>
      <c r="DE167" s="394"/>
      <c r="DF167" s="394"/>
      <c r="DG167" s="394"/>
      <c r="DH167" s="394"/>
      <c r="DI167" s="394"/>
      <c r="DJ167" s="394"/>
      <c r="DK167" s="394"/>
      <c r="DL167" s="394"/>
      <c r="DM167" s="394"/>
      <c r="DN167" s="394"/>
      <c r="DO167" s="394"/>
      <c r="DP167" s="394"/>
      <c r="DQ167" s="394"/>
      <c r="DR167" s="394"/>
      <c r="DS167" s="394"/>
      <c r="DT167" s="394"/>
      <c r="DU167" s="394"/>
      <c r="DV167" s="394"/>
      <c r="DW167" s="394"/>
    </row>
    <row r="168" spans="1:127" ht="15.75" customHeight="1">
      <c r="A168" s="115">
        <v>6</v>
      </c>
      <c r="B168" s="182" t="s">
        <v>533</v>
      </c>
      <c r="C168" s="414">
        <v>17</v>
      </c>
      <c r="D168" s="112" t="s">
        <v>355</v>
      </c>
      <c r="E168" s="399">
        <v>3500000</v>
      </c>
      <c r="F168" s="70">
        <f t="shared" ref="F168" si="114">C168*E168</f>
        <v>59500000</v>
      </c>
      <c r="G168" s="72">
        <f t="shared" si="113"/>
        <v>59500000</v>
      </c>
      <c r="H168" s="401"/>
      <c r="I168" s="401"/>
      <c r="J168" s="401"/>
      <c r="K168" s="401"/>
      <c r="L168" s="401"/>
      <c r="M168" s="401"/>
      <c r="N168" s="401"/>
      <c r="O168" s="401"/>
      <c r="P168" s="401"/>
      <c r="Q168" s="392">
        <v>3500000</v>
      </c>
      <c r="R168" s="392"/>
      <c r="S168" s="392"/>
      <c r="T168" s="392">
        <v>7000000</v>
      </c>
      <c r="U168" s="392">
        <v>10500000</v>
      </c>
      <c r="V168" s="392">
        <v>10500000</v>
      </c>
      <c r="W168" s="392">
        <v>10500000</v>
      </c>
      <c r="X168" s="392">
        <v>10500000</v>
      </c>
      <c r="Y168" s="392">
        <v>7000000</v>
      </c>
      <c r="Z168" s="401"/>
      <c r="AA168" s="401"/>
      <c r="AB168" s="401"/>
      <c r="AC168" s="401"/>
      <c r="AD168" s="401"/>
      <c r="AE168" s="401"/>
      <c r="AF168" s="402"/>
      <c r="AG168" s="402"/>
      <c r="AH168" s="402"/>
      <c r="AI168" s="402"/>
      <c r="AJ168" s="402"/>
      <c r="AK168" s="402"/>
      <c r="AL168" s="402"/>
      <c r="AM168" s="402"/>
      <c r="AN168" s="402"/>
      <c r="AO168" s="402"/>
      <c r="AP168" s="402"/>
      <c r="AQ168" s="402"/>
      <c r="AR168" s="402"/>
      <c r="AS168" s="402"/>
      <c r="AT168" s="402"/>
      <c r="AU168" s="402"/>
      <c r="AV168" s="402"/>
      <c r="AW168" s="402"/>
      <c r="AX168" s="402"/>
      <c r="AY168" s="402"/>
      <c r="AZ168" s="402"/>
      <c r="BA168" s="402"/>
      <c r="BB168" s="402"/>
      <c r="BC168" s="402"/>
      <c r="BD168" s="402"/>
      <c r="BE168" s="402"/>
      <c r="BF168" s="402"/>
      <c r="BG168" s="402"/>
      <c r="BH168" s="402"/>
      <c r="BI168" s="402"/>
      <c r="BJ168" s="402"/>
      <c r="BK168" s="402"/>
      <c r="BL168" s="402"/>
      <c r="BM168" s="402"/>
      <c r="BN168" s="402"/>
      <c r="BO168" s="402"/>
      <c r="BP168" s="402"/>
      <c r="BQ168" s="402"/>
      <c r="BR168" s="402"/>
      <c r="BS168" s="402"/>
      <c r="BT168" s="402"/>
      <c r="BU168" s="402"/>
      <c r="BV168" s="402"/>
      <c r="BW168" s="402"/>
      <c r="BX168" s="402"/>
      <c r="BY168" s="402"/>
      <c r="BZ168" s="402"/>
      <c r="CA168" s="402"/>
      <c r="CB168" s="402"/>
      <c r="CC168" s="402"/>
      <c r="CD168" s="402"/>
      <c r="CE168" s="402"/>
      <c r="CF168" s="402"/>
      <c r="CG168" s="402"/>
      <c r="CH168" s="402"/>
      <c r="CI168" s="402"/>
      <c r="CJ168" s="402"/>
      <c r="CK168" s="402"/>
      <c r="CL168" s="402"/>
      <c r="CM168" s="402"/>
      <c r="CN168" s="402"/>
      <c r="CO168" s="402"/>
      <c r="CP168" s="402"/>
      <c r="CQ168" s="402"/>
      <c r="CR168" s="402"/>
      <c r="CS168" s="402"/>
      <c r="CT168" s="402"/>
      <c r="CU168" s="402"/>
      <c r="CV168" s="402"/>
      <c r="CW168" s="402"/>
      <c r="CX168" s="402"/>
      <c r="CY168" s="402"/>
      <c r="CZ168" s="402"/>
      <c r="DA168" s="402"/>
      <c r="DB168" s="402"/>
      <c r="DC168" s="402"/>
      <c r="DD168" s="402"/>
      <c r="DE168" s="402"/>
      <c r="DF168" s="402"/>
      <c r="DG168" s="402"/>
      <c r="DH168" s="402"/>
      <c r="DI168" s="402"/>
      <c r="DJ168" s="402"/>
      <c r="DK168" s="402"/>
      <c r="DL168" s="402"/>
      <c r="DM168" s="402"/>
      <c r="DN168" s="402"/>
      <c r="DO168" s="402"/>
      <c r="DP168" s="402"/>
      <c r="DQ168" s="402"/>
      <c r="DR168" s="402"/>
      <c r="DS168" s="402"/>
      <c r="DT168" s="402"/>
      <c r="DU168" s="402"/>
      <c r="DV168" s="402"/>
      <c r="DW168" s="402"/>
    </row>
    <row r="169" spans="1:127" ht="15.75" customHeight="1">
      <c r="A169" s="115">
        <v>7</v>
      </c>
      <c r="B169" s="116" t="s">
        <v>454</v>
      </c>
      <c r="C169" s="414">
        <v>17</v>
      </c>
      <c r="D169" s="112" t="s">
        <v>355</v>
      </c>
      <c r="E169" s="399">
        <v>3000000</v>
      </c>
      <c r="F169" s="70">
        <f t="shared" si="112"/>
        <v>51000000</v>
      </c>
      <c r="G169" s="117">
        <f t="shared" si="113"/>
        <v>51000000</v>
      </c>
      <c r="H169" s="403"/>
      <c r="I169" s="403"/>
      <c r="J169" s="403"/>
      <c r="K169" s="403"/>
      <c r="L169" s="403"/>
      <c r="M169" s="403">
        <v>3000000</v>
      </c>
      <c r="N169" s="403"/>
      <c r="O169" s="403"/>
      <c r="P169" s="403">
        <v>6000000</v>
      </c>
      <c r="Q169" s="403">
        <v>9000000</v>
      </c>
      <c r="R169" s="403">
        <v>9000000</v>
      </c>
      <c r="S169" s="403">
        <v>9000000</v>
      </c>
      <c r="T169" s="403">
        <v>9000000</v>
      </c>
      <c r="U169" s="403">
        <v>6000000</v>
      </c>
      <c r="V169" s="403"/>
      <c r="W169" s="403"/>
      <c r="X169" s="403"/>
      <c r="Y169" s="403"/>
      <c r="Z169" s="403"/>
      <c r="AA169" s="403"/>
      <c r="AB169" s="403"/>
      <c r="AC169" s="403"/>
      <c r="AD169" s="403"/>
      <c r="AE169" s="403"/>
      <c r="AF169" s="404"/>
      <c r="AG169" s="404"/>
      <c r="AH169" s="404"/>
      <c r="AI169" s="404"/>
      <c r="AJ169" s="404"/>
      <c r="AK169" s="404"/>
      <c r="AL169" s="404"/>
      <c r="AM169" s="404"/>
      <c r="AN169" s="404"/>
      <c r="AO169" s="404"/>
      <c r="AP169" s="404"/>
      <c r="AQ169" s="404"/>
      <c r="AR169" s="404"/>
      <c r="AS169" s="404"/>
      <c r="AT169" s="404"/>
      <c r="AU169" s="404"/>
      <c r="AV169" s="404"/>
      <c r="AW169" s="404"/>
      <c r="AX169" s="404"/>
      <c r="AY169" s="404"/>
      <c r="AZ169" s="404"/>
      <c r="BA169" s="404"/>
      <c r="BB169" s="404"/>
      <c r="BC169" s="404"/>
      <c r="BD169" s="404"/>
      <c r="BE169" s="404"/>
      <c r="BF169" s="404"/>
      <c r="BG169" s="404"/>
      <c r="BH169" s="404"/>
      <c r="BI169" s="404"/>
      <c r="BJ169" s="404"/>
      <c r="BK169" s="404"/>
      <c r="BL169" s="404"/>
      <c r="BM169" s="404"/>
      <c r="BN169" s="404"/>
      <c r="BO169" s="404"/>
      <c r="BP169" s="404"/>
      <c r="BQ169" s="404"/>
      <c r="BR169" s="404"/>
      <c r="BS169" s="404"/>
      <c r="BT169" s="404"/>
      <c r="BU169" s="404"/>
      <c r="BV169" s="404"/>
      <c r="BW169" s="404"/>
      <c r="BX169" s="404"/>
      <c r="BY169" s="404"/>
      <c r="BZ169" s="404"/>
      <c r="CA169" s="404"/>
      <c r="CB169" s="404"/>
      <c r="CC169" s="404"/>
      <c r="CD169" s="404"/>
      <c r="CE169" s="404"/>
      <c r="CF169" s="404"/>
      <c r="CG169" s="404"/>
      <c r="CH169" s="404"/>
      <c r="CI169" s="404"/>
      <c r="CJ169" s="404"/>
      <c r="CK169" s="404"/>
      <c r="CL169" s="404"/>
      <c r="CM169" s="404"/>
      <c r="CN169" s="404"/>
      <c r="CO169" s="404"/>
      <c r="CP169" s="404"/>
      <c r="CQ169" s="404"/>
      <c r="CR169" s="404"/>
      <c r="CS169" s="404"/>
      <c r="CT169" s="404"/>
      <c r="CU169" s="404"/>
      <c r="CV169" s="404"/>
      <c r="CW169" s="404"/>
      <c r="CX169" s="404"/>
      <c r="CY169" s="404"/>
      <c r="CZ169" s="404"/>
      <c r="DA169" s="404"/>
      <c r="DB169" s="404"/>
      <c r="DC169" s="404"/>
      <c r="DD169" s="404"/>
      <c r="DE169" s="404"/>
      <c r="DF169" s="404"/>
      <c r="DG169" s="404"/>
      <c r="DH169" s="404"/>
      <c r="DI169" s="404"/>
      <c r="DJ169" s="404"/>
      <c r="DK169" s="404"/>
      <c r="DL169" s="404"/>
      <c r="DM169" s="404"/>
      <c r="DN169" s="404"/>
      <c r="DO169" s="404"/>
      <c r="DP169" s="404"/>
      <c r="DQ169" s="404"/>
      <c r="DR169" s="404"/>
      <c r="DS169" s="404"/>
      <c r="DT169" s="404"/>
      <c r="DU169" s="404"/>
      <c r="DV169" s="404"/>
      <c r="DW169" s="404"/>
    </row>
    <row r="170" spans="1:127" s="232" customFormat="1" ht="15.75" customHeight="1" thickBot="1">
      <c r="A170" s="533" t="s">
        <v>447</v>
      </c>
      <c r="B170" s="534"/>
      <c r="C170" s="534"/>
      <c r="D170" s="534"/>
      <c r="E170" s="535"/>
      <c r="F170" s="118">
        <f>SUM(F163:F169)</f>
        <v>425000000</v>
      </c>
      <c r="G170" s="75">
        <f>SUM(H170:DW170)</f>
        <v>425000000</v>
      </c>
      <c r="H170" s="231">
        <f>SUM(H163:H169)</f>
        <v>0</v>
      </c>
      <c r="I170" s="231">
        <f t="shared" ref="I170:BT170" si="115">SUM(I163:I169)</f>
        <v>10625000</v>
      </c>
      <c r="J170" s="231">
        <f>SUM(J163:J169)</f>
        <v>10625000</v>
      </c>
      <c r="K170" s="231">
        <f t="shared" si="115"/>
        <v>10625000</v>
      </c>
      <c r="L170" s="231">
        <f t="shared" si="115"/>
        <v>10625000</v>
      </c>
      <c r="M170" s="231">
        <f t="shared" si="115"/>
        <v>8000000</v>
      </c>
      <c r="N170" s="231">
        <f t="shared" si="115"/>
        <v>0</v>
      </c>
      <c r="O170" s="231">
        <f t="shared" si="115"/>
        <v>0</v>
      </c>
      <c r="P170" s="231">
        <f t="shared" si="115"/>
        <v>16000000</v>
      </c>
      <c r="Q170" s="231">
        <f t="shared" si="115"/>
        <v>38500000</v>
      </c>
      <c r="R170" s="231">
        <f t="shared" si="115"/>
        <v>24000000</v>
      </c>
      <c r="S170" s="231">
        <f t="shared" si="115"/>
        <v>24000000</v>
      </c>
      <c r="T170" s="231">
        <f t="shared" si="115"/>
        <v>53000000</v>
      </c>
      <c r="U170" s="231">
        <f t="shared" si="115"/>
        <v>59500000</v>
      </c>
      <c r="V170" s="231">
        <f t="shared" si="115"/>
        <v>43500000</v>
      </c>
      <c r="W170" s="231">
        <f t="shared" si="115"/>
        <v>43500000</v>
      </c>
      <c r="X170" s="231">
        <f t="shared" si="115"/>
        <v>43500000</v>
      </c>
      <c r="Y170" s="231">
        <f t="shared" si="115"/>
        <v>29000000</v>
      </c>
      <c r="Z170" s="231">
        <f t="shared" si="115"/>
        <v>0</v>
      </c>
      <c r="AA170" s="231">
        <f t="shared" si="115"/>
        <v>0</v>
      </c>
      <c r="AB170" s="231">
        <f t="shared" si="115"/>
        <v>0</v>
      </c>
      <c r="AC170" s="231">
        <f t="shared" si="115"/>
        <v>0</v>
      </c>
      <c r="AD170" s="231">
        <f t="shared" si="115"/>
        <v>0</v>
      </c>
      <c r="AE170" s="231">
        <f t="shared" si="115"/>
        <v>0</v>
      </c>
      <c r="AF170" s="231">
        <f t="shared" si="115"/>
        <v>0</v>
      </c>
      <c r="AG170" s="231">
        <f t="shared" si="115"/>
        <v>0</v>
      </c>
      <c r="AH170" s="231">
        <f t="shared" si="115"/>
        <v>0</v>
      </c>
      <c r="AI170" s="231">
        <f t="shared" si="115"/>
        <v>0</v>
      </c>
      <c r="AJ170" s="231">
        <f t="shared" si="115"/>
        <v>0</v>
      </c>
      <c r="AK170" s="231">
        <f t="shared" si="115"/>
        <v>0</v>
      </c>
      <c r="AL170" s="231">
        <f t="shared" si="115"/>
        <v>0</v>
      </c>
      <c r="AM170" s="231">
        <f t="shared" si="115"/>
        <v>0</v>
      </c>
      <c r="AN170" s="231">
        <f t="shared" si="115"/>
        <v>0</v>
      </c>
      <c r="AO170" s="231">
        <f t="shared" si="115"/>
        <v>0</v>
      </c>
      <c r="AP170" s="231">
        <f t="shared" si="115"/>
        <v>0</v>
      </c>
      <c r="AQ170" s="231">
        <f t="shared" si="115"/>
        <v>0</v>
      </c>
      <c r="AR170" s="231">
        <f t="shared" si="115"/>
        <v>0</v>
      </c>
      <c r="AS170" s="231">
        <f t="shared" si="115"/>
        <v>0</v>
      </c>
      <c r="AT170" s="231">
        <f t="shared" si="115"/>
        <v>0</v>
      </c>
      <c r="AU170" s="231">
        <f t="shared" si="115"/>
        <v>0</v>
      </c>
      <c r="AV170" s="231">
        <f t="shared" si="115"/>
        <v>0</v>
      </c>
      <c r="AW170" s="231">
        <f t="shared" si="115"/>
        <v>0</v>
      </c>
      <c r="AX170" s="231">
        <f t="shared" si="115"/>
        <v>0</v>
      </c>
      <c r="AY170" s="231">
        <f t="shared" si="115"/>
        <v>0</v>
      </c>
      <c r="AZ170" s="231">
        <f t="shared" si="115"/>
        <v>0</v>
      </c>
      <c r="BA170" s="231">
        <f t="shared" si="115"/>
        <v>0</v>
      </c>
      <c r="BB170" s="231">
        <f t="shared" si="115"/>
        <v>0</v>
      </c>
      <c r="BC170" s="231">
        <f t="shared" si="115"/>
        <v>0</v>
      </c>
      <c r="BD170" s="231">
        <f t="shared" si="115"/>
        <v>0</v>
      </c>
      <c r="BE170" s="231">
        <f t="shared" si="115"/>
        <v>0</v>
      </c>
      <c r="BF170" s="231">
        <f t="shared" si="115"/>
        <v>0</v>
      </c>
      <c r="BG170" s="231">
        <f t="shared" si="115"/>
        <v>0</v>
      </c>
      <c r="BH170" s="231">
        <f t="shared" si="115"/>
        <v>0</v>
      </c>
      <c r="BI170" s="231">
        <f t="shared" si="115"/>
        <v>0</v>
      </c>
      <c r="BJ170" s="231">
        <f t="shared" si="115"/>
        <v>0</v>
      </c>
      <c r="BK170" s="231">
        <f t="shared" si="115"/>
        <v>0</v>
      </c>
      <c r="BL170" s="231">
        <f t="shared" si="115"/>
        <v>0</v>
      </c>
      <c r="BM170" s="231">
        <f t="shared" si="115"/>
        <v>0</v>
      </c>
      <c r="BN170" s="231">
        <f t="shared" si="115"/>
        <v>0</v>
      </c>
      <c r="BO170" s="231">
        <f t="shared" si="115"/>
        <v>0</v>
      </c>
      <c r="BP170" s="231">
        <f t="shared" si="115"/>
        <v>0</v>
      </c>
      <c r="BQ170" s="231">
        <f t="shared" si="115"/>
        <v>0</v>
      </c>
      <c r="BR170" s="231">
        <f t="shared" si="115"/>
        <v>0</v>
      </c>
      <c r="BS170" s="231">
        <f t="shared" si="115"/>
        <v>0</v>
      </c>
      <c r="BT170" s="231">
        <f t="shared" si="115"/>
        <v>0</v>
      </c>
      <c r="BU170" s="231">
        <f t="shared" ref="BU170:DW170" si="116">SUM(BU163:BU169)</f>
        <v>0</v>
      </c>
      <c r="BV170" s="231">
        <f t="shared" si="116"/>
        <v>0</v>
      </c>
      <c r="BW170" s="231">
        <f t="shared" si="116"/>
        <v>0</v>
      </c>
      <c r="BX170" s="231">
        <f t="shared" si="116"/>
        <v>0</v>
      </c>
      <c r="BY170" s="231">
        <f t="shared" si="116"/>
        <v>0</v>
      </c>
      <c r="BZ170" s="231">
        <f t="shared" si="116"/>
        <v>0</v>
      </c>
      <c r="CA170" s="231">
        <f t="shared" si="116"/>
        <v>0</v>
      </c>
      <c r="CB170" s="231">
        <f t="shared" si="116"/>
        <v>0</v>
      </c>
      <c r="CC170" s="231">
        <f t="shared" si="116"/>
        <v>0</v>
      </c>
      <c r="CD170" s="231">
        <f t="shared" si="116"/>
        <v>0</v>
      </c>
      <c r="CE170" s="231">
        <f t="shared" si="116"/>
        <v>0</v>
      </c>
      <c r="CF170" s="231">
        <f t="shared" si="116"/>
        <v>0</v>
      </c>
      <c r="CG170" s="231">
        <f t="shared" si="116"/>
        <v>0</v>
      </c>
      <c r="CH170" s="231">
        <f t="shared" si="116"/>
        <v>0</v>
      </c>
      <c r="CI170" s="231">
        <f t="shared" si="116"/>
        <v>0</v>
      </c>
      <c r="CJ170" s="231">
        <f t="shared" si="116"/>
        <v>0</v>
      </c>
      <c r="CK170" s="231">
        <f t="shared" si="116"/>
        <v>0</v>
      </c>
      <c r="CL170" s="231">
        <f t="shared" si="116"/>
        <v>0</v>
      </c>
      <c r="CM170" s="231">
        <f t="shared" si="116"/>
        <v>0</v>
      </c>
      <c r="CN170" s="231">
        <f t="shared" si="116"/>
        <v>0</v>
      </c>
      <c r="CO170" s="231">
        <f t="shared" si="116"/>
        <v>0</v>
      </c>
      <c r="CP170" s="231">
        <f t="shared" si="116"/>
        <v>0</v>
      </c>
      <c r="CQ170" s="231">
        <f t="shared" si="116"/>
        <v>0</v>
      </c>
      <c r="CR170" s="231">
        <f t="shared" si="116"/>
        <v>0</v>
      </c>
      <c r="CS170" s="231">
        <f t="shared" si="116"/>
        <v>0</v>
      </c>
      <c r="CT170" s="231">
        <f t="shared" si="116"/>
        <v>0</v>
      </c>
      <c r="CU170" s="231">
        <f t="shared" si="116"/>
        <v>0</v>
      </c>
      <c r="CV170" s="231">
        <f t="shared" si="116"/>
        <v>0</v>
      </c>
      <c r="CW170" s="231">
        <f t="shared" si="116"/>
        <v>0</v>
      </c>
      <c r="CX170" s="231">
        <f t="shared" si="116"/>
        <v>0</v>
      </c>
      <c r="CY170" s="231">
        <f t="shared" si="116"/>
        <v>0</v>
      </c>
      <c r="CZ170" s="231">
        <f t="shared" si="116"/>
        <v>0</v>
      </c>
      <c r="DA170" s="231">
        <f t="shared" si="116"/>
        <v>0</v>
      </c>
      <c r="DB170" s="231">
        <f t="shared" si="116"/>
        <v>0</v>
      </c>
      <c r="DC170" s="231">
        <f t="shared" si="116"/>
        <v>0</v>
      </c>
      <c r="DD170" s="231">
        <f t="shared" si="116"/>
        <v>0</v>
      </c>
      <c r="DE170" s="231">
        <f t="shared" si="116"/>
        <v>0</v>
      </c>
      <c r="DF170" s="231">
        <f t="shared" si="116"/>
        <v>0</v>
      </c>
      <c r="DG170" s="231">
        <f t="shared" si="116"/>
        <v>0</v>
      </c>
      <c r="DH170" s="231">
        <f t="shared" si="116"/>
        <v>0</v>
      </c>
      <c r="DI170" s="231">
        <f t="shared" si="116"/>
        <v>0</v>
      </c>
      <c r="DJ170" s="231">
        <f t="shared" si="116"/>
        <v>0</v>
      </c>
      <c r="DK170" s="231">
        <f t="shared" si="116"/>
        <v>0</v>
      </c>
      <c r="DL170" s="231">
        <f t="shared" si="116"/>
        <v>0</v>
      </c>
      <c r="DM170" s="231">
        <f t="shared" si="116"/>
        <v>0</v>
      </c>
      <c r="DN170" s="231">
        <f t="shared" si="116"/>
        <v>0</v>
      </c>
      <c r="DO170" s="231">
        <f t="shared" si="116"/>
        <v>0</v>
      </c>
      <c r="DP170" s="231">
        <f t="shared" si="116"/>
        <v>0</v>
      </c>
      <c r="DQ170" s="231">
        <f t="shared" si="116"/>
        <v>0</v>
      </c>
      <c r="DR170" s="231">
        <f t="shared" si="116"/>
        <v>0</v>
      </c>
      <c r="DS170" s="231">
        <f t="shared" si="116"/>
        <v>0</v>
      </c>
      <c r="DT170" s="231">
        <f t="shared" si="116"/>
        <v>0</v>
      </c>
      <c r="DU170" s="231">
        <f t="shared" si="116"/>
        <v>0</v>
      </c>
      <c r="DV170" s="231">
        <f t="shared" si="116"/>
        <v>0</v>
      </c>
      <c r="DW170" s="231">
        <f t="shared" si="116"/>
        <v>0</v>
      </c>
    </row>
    <row r="171" spans="1:127" ht="15.75" customHeight="1" thickBot="1">
      <c r="A171" s="562" t="s">
        <v>503</v>
      </c>
      <c r="B171" s="551"/>
      <c r="C171" s="551"/>
      <c r="D171" s="549"/>
      <c r="E171" s="106" t="s">
        <v>5</v>
      </c>
      <c r="F171" s="92">
        <f>F170/'Quick Count'!D30</f>
        <v>24938875.305623472</v>
      </c>
      <c r="G171" s="120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22"/>
      <c r="BO171" s="122"/>
      <c r="BP171" s="122"/>
      <c r="BQ171" s="122"/>
      <c r="BR171" s="122"/>
      <c r="BS171" s="122"/>
      <c r="BT171" s="122"/>
      <c r="BU171" s="122"/>
      <c r="BV171" s="122"/>
      <c r="BW171" s="122"/>
      <c r="BX171" s="122"/>
      <c r="BY171" s="122"/>
      <c r="BZ171" s="122"/>
      <c r="CA171" s="122"/>
      <c r="CB171" s="122"/>
      <c r="CC171" s="122"/>
      <c r="CD171" s="122"/>
      <c r="CE171" s="122"/>
      <c r="CF171" s="122"/>
      <c r="CG171" s="122"/>
      <c r="CH171" s="122"/>
      <c r="CI171" s="122"/>
      <c r="CJ171" s="122"/>
      <c r="CK171" s="122"/>
      <c r="CL171" s="122"/>
      <c r="CM171" s="122"/>
      <c r="CN171" s="122"/>
      <c r="CO171" s="122"/>
      <c r="CP171" s="122"/>
      <c r="CQ171" s="122"/>
      <c r="CR171" s="122"/>
      <c r="CS171" s="122"/>
      <c r="CT171" s="122"/>
      <c r="CU171" s="122"/>
      <c r="CV171" s="122"/>
      <c r="CW171" s="122"/>
      <c r="CX171" s="122"/>
      <c r="CY171" s="122"/>
      <c r="CZ171" s="122"/>
      <c r="DA171" s="122"/>
      <c r="DB171" s="122"/>
      <c r="DC171" s="122"/>
      <c r="DD171" s="122"/>
      <c r="DE171" s="122"/>
      <c r="DF171" s="122"/>
      <c r="DG171" s="122"/>
      <c r="DH171" s="122"/>
      <c r="DI171" s="122"/>
      <c r="DJ171" s="122"/>
      <c r="DK171" s="122"/>
      <c r="DL171" s="122"/>
      <c r="DM171" s="122"/>
      <c r="DN171" s="122"/>
      <c r="DO171" s="122"/>
      <c r="DP171" s="122"/>
      <c r="DQ171" s="122"/>
      <c r="DR171" s="122"/>
      <c r="DS171" s="122"/>
      <c r="DT171" s="122"/>
      <c r="DU171" s="122"/>
      <c r="DV171" s="122"/>
      <c r="DW171" s="122"/>
    </row>
    <row r="172" spans="1:127" ht="15.75" customHeight="1">
      <c r="A172" s="1"/>
      <c r="B172" s="108"/>
      <c r="C172" s="108"/>
      <c r="D172" s="108"/>
      <c r="E172" s="119"/>
      <c r="F172" s="120"/>
      <c r="G172" s="120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2"/>
      <c r="BE172" s="122"/>
      <c r="BF172" s="122"/>
      <c r="BG172" s="122"/>
      <c r="BH172" s="122"/>
      <c r="BI172" s="122"/>
      <c r="BJ172" s="122"/>
      <c r="BK172" s="122"/>
      <c r="BL172" s="122"/>
      <c r="BM172" s="122"/>
      <c r="BN172" s="122"/>
      <c r="BO172" s="122"/>
      <c r="BP172" s="122"/>
      <c r="BQ172" s="122"/>
      <c r="BR172" s="122"/>
      <c r="BS172" s="122"/>
      <c r="BT172" s="122"/>
      <c r="BU172" s="122"/>
      <c r="BV172" s="122"/>
      <c r="BW172" s="122"/>
      <c r="BX172" s="122"/>
      <c r="BY172" s="122"/>
      <c r="BZ172" s="122"/>
      <c r="CA172" s="122"/>
      <c r="CB172" s="122"/>
      <c r="CC172" s="122"/>
      <c r="CD172" s="122"/>
      <c r="CE172" s="122"/>
      <c r="CF172" s="122"/>
      <c r="CG172" s="122"/>
      <c r="CH172" s="122"/>
      <c r="CI172" s="122"/>
      <c r="CJ172" s="122"/>
      <c r="CK172" s="122"/>
      <c r="CL172" s="122"/>
      <c r="CM172" s="122"/>
      <c r="CN172" s="122"/>
      <c r="CO172" s="122"/>
      <c r="CP172" s="122"/>
      <c r="CQ172" s="122"/>
      <c r="CR172" s="122"/>
      <c r="CS172" s="122"/>
      <c r="CT172" s="122"/>
      <c r="CU172" s="122"/>
      <c r="CV172" s="122"/>
      <c r="CW172" s="122"/>
      <c r="CX172" s="122"/>
      <c r="CY172" s="122"/>
      <c r="CZ172" s="122"/>
      <c r="DA172" s="122"/>
      <c r="DB172" s="122"/>
      <c r="DC172" s="122"/>
      <c r="DD172" s="122"/>
      <c r="DE172" s="122"/>
      <c r="DF172" s="122"/>
      <c r="DG172" s="122"/>
      <c r="DH172" s="122"/>
      <c r="DI172" s="122"/>
      <c r="DJ172" s="122"/>
      <c r="DK172" s="122"/>
      <c r="DL172" s="122"/>
      <c r="DM172" s="122"/>
      <c r="DN172" s="122"/>
      <c r="DO172" s="122"/>
      <c r="DP172" s="122"/>
      <c r="DQ172" s="122"/>
      <c r="DR172" s="122"/>
      <c r="DS172" s="122"/>
      <c r="DT172" s="122"/>
      <c r="DU172" s="122"/>
      <c r="DV172" s="122"/>
      <c r="DW172" s="122"/>
    </row>
    <row r="173" spans="1:127" ht="15.75" customHeight="1"/>
    <row r="174" spans="1:127" ht="15.75" customHeight="1">
      <c r="A174" s="57" t="s">
        <v>504</v>
      </c>
      <c r="B174" s="57" t="s">
        <v>506</v>
      </c>
      <c r="C174" s="85"/>
      <c r="D174" s="86"/>
      <c r="E174" s="54"/>
      <c r="F174" s="54"/>
      <c r="G174" s="54"/>
    </row>
    <row r="175" spans="1:127" ht="15.75" customHeight="1">
      <c r="A175" s="57"/>
      <c r="B175" s="54" t="s">
        <v>669</v>
      </c>
      <c r="C175" s="85"/>
      <c r="D175" s="86"/>
      <c r="E175" s="236"/>
      <c r="F175" s="54"/>
      <c r="G175" s="54"/>
    </row>
    <row r="176" spans="1:127" ht="15.75" customHeight="1">
      <c r="A176" s="62" t="s">
        <v>444</v>
      </c>
      <c r="B176" s="62" t="s">
        <v>322</v>
      </c>
      <c r="C176" s="62" t="s">
        <v>323</v>
      </c>
      <c r="D176" s="62" t="s">
        <v>324</v>
      </c>
      <c r="E176" s="62" t="s">
        <v>325</v>
      </c>
      <c r="F176" s="62" t="s">
        <v>350</v>
      </c>
      <c r="G176" s="531" t="s">
        <v>620</v>
      </c>
      <c r="H176" s="89">
        <v>1</v>
      </c>
      <c r="I176" s="64">
        <f t="shared" ref="I176:DW176" si="117">H176+1</f>
        <v>2</v>
      </c>
      <c r="J176" s="64">
        <f t="shared" si="117"/>
        <v>3</v>
      </c>
      <c r="K176" s="64">
        <f t="shared" si="117"/>
        <v>4</v>
      </c>
      <c r="L176" s="64">
        <f t="shared" si="117"/>
        <v>5</v>
      </c>
      <c r="M176" s="64">
        <f t="shared" si="117"/>
        <v>6</v>
      </c>
      <c r="N176" s="64">
        <f t="shared" si="117"/>
        <v>7</v>
      </c>
      <c r="O176" s="64">
        <f t="shared" si="117"/>
        <v>8</v>
      </c>
      <c r="P176" s="64">
        <f t="shared" si="117"/>
        <v>9</v>
      </c>
      <c r="Q176" s="64">
        <f t="shared" si="117"/>
        <v>10</v>
      </c>
      <c r="R176" s="64">
        <f t="shared" si="117"/>
        <v>11</v>
      </c>
      <c r="S176" s="64">
        <f t="shared" si="117"/>
        <v>12</v>
      </c>
      <c r="T176" s="64">
        <f t="shared" si="117"/>
        <v>13</v>
      </c>
      <c r="U176" s="64">
        <f t="shared" si="117"/>
        <v>14</v>
      </c>
      <c r="V176" s="64">
        <f t="shared" si="117"/>
        <v>15</v>
      </c>
      <c r="W176" s="64">
        <f t="shared" si="117"/>
        <v>16</v>
      </c>
      <c r="X176" s="64">
        <f t="shared" si="117"/>
        <v>17</v>
      </c>
      <c r="Y176" s="64">
        <f t="shared" si="117"/>
        <v>18</v>
      </c>
      <c r="Z176" s="64">
        <f t="shared" si="117"/>
        <v>19</v>
      </c>
      <c r="AA176" s="64">
        <f t="shared" si="117"/>
        <v>20</v>
      </c>
      <c r="AB176" s="64">
        <f t="shared" si="117"/>
        <v>21</v>
      </c>
      <c r="AC176" s="64">
        <f t="shared" si="117"/>
        <v>22</v>
      </c>
      <c r="AD176" s="64">
        <f t="shared" si="117"/>
        <v>23</v>
      </c>
      <c r="AE176" s="64">
        <f t="shared" si="117"/>
        <v>24</v>
      </c>
      <c r="AF176" s="64">
        <f t="shared" si="117"/>
        <v>25</v>
      </c>
      <c r="AG176" s="64">
        <f t="shared" si="117"/>
        <v>26</v>
      </c>
      <c r="AH176" s="64">
        <f t="shared" si="117"/>
        <v>27</v>
      </c>
      <c r="AI176" s="64">
        <f t="shared" si="117"/>
        <v>28</v>
      </c>
      <c r="AJ176" s="64">
        <f t="shared" si="117"/>
        <v>29</v>
      </c>
      <c r="AK176" s="64">
        <f t="shared" si="117"/>
        <v>30</v>
      </c>
      <c r="AL176" s="64">
        <f t="shared" si="117"/>
        <v>31</v>
      </c>
      <c r="AM176" s="64">
        <f t="shared" si="117"/>
        <v>32</v>
      </c>
      <c r="AN176" s="64">
        <f t="shared" si="117"/>
        <v>33</v>
      </c>
      <c r="AO176" s="64">
        <f t="shared" si="117"/>
        <v>34</v>
      </c>
      <c r="AP176" s="64">
        <f t="shared" si="117"/>
        <v>35</v>
      </c>
      <c r="AQ176" s="64">
        <f t="shared" si="117"/>
        <v>36</v>
      </c>
      <c r="AR176" s="64">
        <f t="shared" si="117"/>
        <v>37</v>
      </c>
      <c r="AS176" s="64">
        <f t="shared" si="117"/>
        <v>38</v>
      </c>
      <c r="AT176" s="64">
        <f t="shared" si="117"/>
        <v>39</v>
      </c>
      <c r="AU176" s="64">
        <f t="shared" si="117"/>
        <v>40</v>
      </c>
      <c r="AV176" s="64">
        <f t="shared" si="117"/>
        <v>41</v>
      </c>
      <c r="AW176" s="64">
        <f t="shared" si="117"/>
        <v>42</v>
      </c>
      <c r="AX176" s="64">
        <f t="shared" si="117"/>
        <v>43</v>
      </c>
      <c r="AY176" s="64">
        <f t="shared" si="117"/>
        <v>44</v>
      </c>
      <c r="AZ176" s="64">
        <f t="shared" si="117"/>
        <v>45</v>
      </c>
      <c r="BA176" s="64">
        <f t="shared" si="117"/>
        <v>46</v>
      </c>
      <c r="BB176" s="64">
        <f t="shared" si="117"/>
        <v>47</v>
      </c>
      <c r="BC176" s="64">
        <f t="shared" si="117"/>
        <v>48</v>
      </c>
      <c r="BD176" s="64">
        <f t="shared" si="117"/>
        <v>49</v>
      </c>
      <c r="BE176" s="64">
        <f t="shared" si="117"/>
        <v>50</v>
      </c>
      <c r="BF176" s="64">
        <f t="shared" si="117"/>
        <v>51</v>
      </c>
      <c r="BG176" s="64">
        <f t="shared" si="117"/>
        <v>52</v>
      </c>
      <c r="BH176" s="64">
        <f t="shared" si="117"/>
        <v>53</v>
      </c>
      <c r="BI176" s="64">
        <f t="shared" si="117"/>
        <v>54</v>
      </c>
      <c r="BJ176" s="64">
        <f t="shared" si="117"/>
        <v>55</v>
      </c>
      <c r="BK176" s="64">
        <f t="shared" si="117"/>
        <v>56</v>
      </c>
      <c r="BL176" s="64">
        <f t="shared" si="117"/>
        <v>57</v>
      </c>
      <c r="BM176" s="64">
        <f t="shared" si="117"/>
        <v>58</v>
      </c>
      <c r="BN176" s="64">
        <f t="shared" si="117"/>
        <v>59</v>
      </c>
      <c r="BO176" s="64">
        <f t="shared" si="117"/>
        <v>60</v>
      </c>
      <c r="BP176" s="64">
        <f t="shared" si="117"/>
        <v>61</v>
      </c>
      <c r="BQ176" s="64">
        <f t="shared" si="117"/>
        <v>62</v>
      </c>
      <c r="BR176" s="64">
        <f t="shared" si="117"/>
        <v>63</v>
      </c>
      <c r="BS176" s="64">
        <f t="shared" si="117"/>
        <v>64</v>
      </c>
      <c r="BT176" s="64">
        <f t="shared" si="117"/>
        <v>65</v>
      </c>
      <c r="BU176" s="64">
        <f t="shared" si="117"/>
        <v>66</v>
      </c>
      <c r="BV176" s="64">
        <f t="shared" si="117"/>
        <v>67</v>
      </c>
      <c r="BW176" s="64">
        <f t="shared" si="117"/>
        <v>68</v>
      </c>
      <c r="BX176" s="64">
        <f t="shared" si="117"/>
        <v>69</v>
      </c>
      <c r="BY176" s="64">
        <f t="shared" si="117"/>
        <v>70</v>
      </c>
      <c r="BZ176" s="64">
        <f t="shared" si="117"/>
        <v>71</v>
      </c>
      <c r="CA176" s="64">
        <f t="shared" si="117"/>
        <v>72</v>
      </c>
      <c r="CB176" s="64">
        <f t="shared" si="117"/>
        <v>73</v>
      </c>
      <c r="CC176" s="64">
        <f t="shared" si="117"/>
        <v>74</v>
      </c>
      <c r="CD176" s="64">
        <f t="shared" si="117"/>
        <v>75</v>
      </c>
      <c r="CE176" s="64">
        <f t="shared" si="117"/>
        <v>76</v>
      </c>
      <c r="CF176" s="64">
        <f t="shared" si="117"/>
        <v>77</v>
      </c>
      <c r="CG176" s="64">
        <f t="shared" si="117"/>
        <v>78</v>
      </c>
      <c r="CH176" s="64">
        <f t="shared" si="117"/>
        <v>79</v>
      </c>
      <c r="CI176" s="64">
        <f t="shared" si="117"/>
        <v>80</v>
      </c>
      <c r="CJ176" s="64">
        <f t="shared" si="117"/>
        <v>81</v>
      </c>
      <c r="CK176" s="64">
        <f t="shared" si="117"/>
        <v>82</v>
      </c>
      <c r="CL176" s="64">
        <f t="shared" si="117"/>
        <v>83</v>
      </c>
      <c r="CM176" s="64">
        <f t="shared" si="117"/>
        <v>84</v>
      </c>
      <c r="CN176" s="64">
        <f t="shared" si="117"/>
        <v>85</v>
      </c>
      <c r="CO176" s="64">
        <f t="shared" si="117"/>
        <v>86</v>
      </c>
      <c r="CP176" s="64">
        <f t="shared" si="117"/>
        <v>87</v>
      </c>
      <c r="CQ176" s="64">
        <f t="shared" si="117"/>
        <v>88</v>
      </c>
      <c r="CR176" s="64">
        <f t="shared" si="117"/>
        <v>89</v>
      </c>
      <c r="CS176" s="64">
        <f t="shared" si="117"/>
        <v>90</v>
      </c>
      <c r="CT176" s="64">
        <f t="shared" si="117"/>
        <v>91</v>
      </c>
      <c r="CU176" s="64">
        <f t="shared" si="117"/>
        <v>92</v>
      </c>
      <c r="CV176" s="64">
        <f t="shared" si="117"/>
        <v>93</v>
      </c>
      <c r="CW176" s="64">
        <f t="shared" si="117"/>
        <v>94</v>
      </c>
      <c r="CX176" s="64">
        <f t="shared" si="117"/>
        <v>95</v>
      </c>
      <c r="CY176" s="64">
        <f t="shared" si="117"/>
        <v>96</v>
      </c>
      <c r="CZ176" s="64">
        <f t="shared" si="117"/>
        <v>97</v>
      </c>
      <c r="DA176" s="64">
        <f t="shared" si="117"/>
        <v>98</v>
      </c>
      <c r="DB176" s="64">
        <f t="shared" si="117"/>
        <v>99</v>
      </c>
      <c r="DC176" s="64">
        <f t="shared" si="117"/>
        <v>100</v>
      </c>
      <c r="DD176" s="64">
        <f t="shared" si="117"/>
        <v>101</v>
      </c>
      <c r="DE176" s="64">
        <f t="shared" si="117"/>
        <v>102</v>
      </c>
      <c r="DF176" s="64">
        <f t="shared" si="117"/>
        <v>103</v>
      </c>
      <c r="DG176" s="64">
        <f t="shared" si="117"/>
        <v>104</v>
      </c>
      <c r="DH176" s="64">
        <f t="shared" si="117"/>
        <v>105</v>
      </c>
      <c r="DI176" s="64">
        <f t="shared" si="117"/>
        <v>106</v>
      </c>
      <c r="DJ176" s="64">
        <f t="shared" si="117"/>
        <v>107</v>
      </c>
      <c r="DK176" s="64">
        <f t="shared" si="117"/>
        <v>108</v>
      </c>
      <c r="DL176" s="64">
        <f t="shared" si="117"/>
        <v>109</v>
      </c>
      <c r="DM176" s="64">
        <f t="shared" si="117"/>
        <v>110</v>
      </c>
      <c r="DN176" s="64">
        <f t="shared" si="117"/>
        <v>111</v>
      </c>
      <c r="DO176" s="64">
        <f t="shared" si="117"/>
        <v>112</v>
      </c>
      <c r="DP176" s="64">
        <f t="shared" si="117"/>
        <v>113</v>
      </c>
      <c r="DQ176" s="64">
        <f t="shared" si="117"/>
        <v>114</v>
      </c>
      <c r="DR176" s="64">
        <f t="shared" si="117"/>
        <v>115</v>
      </c>
      <c r="DS176" s="64">
        <f t="shared" si="117"/>
        <v>116</v>
      </c>
      <c r="DT176" s="64">
        <f t="shared" si="117"/>
        <v>117</v>
      </c>
      <c r="DU176" s="64">
        <f t="shared" si="117"/>
        <v>118</v>
      </c>
      <c r="DV176" s="64">
        <f t="shared" si="117"/>
        <v>119</v>
      </c>
      <c r="DW176" s="64">
        <f t="shared" si="117"/>
        <v>120</v>
      </c>
    </row>
    <row r="177" spans="1:127" ht="15.75" customHeight="1">
      <c r="A177" s="65"/>
      <c r="B177" s="65"/>
      <c r="C177" s="65"/>
      <c r="D177" s="65"/>
      <c r="E177" s="65"/>
      <c r="F177" s="65"/>
      <c r="G177" s="532"/>
      <c r="H177" s="66" t="s">
        <v>41</v>
      </c>
      <c r="I177" s="67" t="s">
        <v>42</v>
      </c>
      <c r="J177" s="67" t="s">
        <v>43</v>
      </c>
      <c r="K177" s="67" t="s">
        <v>44</v>
      </c>
      <c r="L177" s="67" t="s">
        <v>45</v>
      </c>
      <c r="M177" s="67" t="s">
        <v>46</v>
      </c>
      <c r="N177" s="67" t="s">
        <v>47</v>
      </c>
      <c r="O177" s="67" t="s">
        <v>48</v>
      </c>
      <c r="P177" s="67" t="s">
        <v>49</v>
      </c>
      <c r="Q177" s="67" t="s">
        <v>50</v>
      </c>
      <c r="R177" s="67" t="s">
        <v>51</v>
      </c>
      <c r="S177" s="67" t="s">
        <v>52</v>
      </c>
      <c r="T177" s="67" t="s">
        <v>53</v>
      </c>
      <c r="U177" s="67" t="s">
        <v>54</v>
      </c>
      <c r="V177" s="67" t="s">
        <v>55</v>
      </c>
      <c r="W177" s="67" t="s">
        <v>56</v>
      </c>
      <c r="X177" s="67" t="s">
        <v>57</v>
      </c>
      <c r="Y177" s="67" t="s">
        <v>58</v>
      </c>
      <c r="Z177" s="67" t="s">
        <v>59</v>
      </c>
      <c r="AA177" s="67" t="s">
        <v>60</v>
      </c>
      <c r="AB177" s="67" t="s">
        <v>61</v>
      </c>
      <c r="AC177" s="67" t="s">
        <v>62</v>
      </c>
      <c r="AD177" s="67" t="s">
        <v>63</v>
      </c>
      <c r="AE177" s="67" t="s">
        <v>64</v>
      </c>
      <c r="AF177" s="67" t="s">
        <v>65</v>
      </c>
      <c r="AG177" s="67" t="s">
        <v>66</v>
      </c>
      <c r="AH177" s="67" t="s">
        <v>67</v>
      </c>
      <c r="AI177" s="67" t="s">
        <v>68</v>
      </c>
      <c r="AJ177" s="67" t="s">
        <v>69</v>
      </c>
      <c r="AK177" s="67" t="s">
        <v>70</v>
      </c>
      <c r="AL177" s="67" t="s">
        <v>71</v>
      </c>
      <c r="AM177" s="67" t="s">
        <v>72</v>
      </c>
      <c r="AN177" s="67" t="s">
        <v>73</v>
      </c>
      <c r="AO177" s="67" t="s">
        <v>74</v>
      </c>
      <c r="AP177" s="67" t="s">
        <v>75</v>
      </c>
      <c r="AQ177" s="67" t="s">
        <v>76</v>
      </c>
      <c r="AR177" s="67" t="s">
        <v>77</v>
      </c>
      <c r="AS177" s="67" t="s">
        <v>78</v>
      </c>
      <c r="AT177" s="67" t="s">
        <v>79</v>
      </c>
      <c r="AU177" s="67" t="s">
        <v>80</v>
      </c>
      <c r="AV177" s="67" t="s">
        <v>81</v>
      </c>
      <c r="AW177" s="67" t="s">
        <v>82</v>
      </c>
      <c r="AX177" s="67" t="s">
        <v>83</v>
      </c>
      <c r="AY177" s="67" t="s">
        <v>84</v>
      </c>
      <c r="AZ177" s="67" t="s">
        <v>85</v>
      </c>
      <c r="BA177" s="67" t="s">
        <v>86</v>
      </c>
      <c r="BB177" s="67" t="s">
        <v>87</v>
      </c>
      <c r="BC177" s="67" t="s">
        <v>88</v>
      </c>
      <c r="BD177" s="67" t="s">
        <v>89</v>
      </c>
      <c r="BE177" s="67" t="s">
        <v>90</v>
      </c>
      <c r="BF177" s="67" t="s">
        <v>91</v>
      </c>
      <c r="BG177" s="67" t="s">
        <v>92</v>
      </c>
      <c r="BH177" s="67" t="s">
        <v>93</v>
      </c>
      <c r="BI177" s="67" t="s">
        <v>94</v>
      </c>
      <c r="BJ177" s="67" t="s">
        <v>95</v>
      </c>
      <c r="BK177" s="67" t="s">
        <v>96</v>
      </c>
      <c r="BL177" s="67" t="s">
        <v>97</v>
      </c>
      <c r="BM177" s="67" t="s">
        <v>98</v>
      </c>
      <c r="BN177" s="67" t="s">
        <v>99</v>
      </c>
      <c r="BO177" s="67" t="s">
        <v>100</v>
      </c>
      <c r="BP177" s="67" t="s">
        <v>101</v>
      </c>
      <c r="BQ177" s="67" t="s">
        <v>102</v>
      </c>
      <c r="BR177" s="67" t="s">
        <v>103</v>
      </c>
      <c r="BS177" s="67" t="s">
        <v>104</v>
      </c>
      <c r="BT177" s="67" t="s">
        <v>105</v>
      </c>
      <c r="BU177" s="67" t="s">
        <v>106</v>
      </c>
      <c r="BV177" s="67" t="s">
        <v>107</v>
      </c>
      <c r="BW177" s="67" t="s">
        <v>108</v>
      </c>
      <c r="BX177" s="67" t="s">
        <v>109</v>
      </c>
      <c r="BY177" s="67" t="s">
        <v>110</v>
      </c>
      <c r="BZ177" s="67" t="s">
        <v>111</v>
      </c>
      <c r="CA177" s="67" t="s">
        <v>112</v>
      </c>
      <c r="CB177" s="67" t="s">
        <v>113</v>
      </c>
      <c r="CC177" s="67" t="s">
        <v>114</v>
      </c>
      <c r="CD177" s="67" t="s">
        <v>115</v>
      </c>
      <c r="CE177" s="67" t="s">
        <v>116</v>
      </c>
      <c r="CF177" s="67" t="s">
        <v>117</v>
      </c>
      <c r="CG177" s="67" t="s">
        <v>118</v>
      </c>
      <c r="CH177" s="67" t="s">
        <v>119</v>
      </c>
      <c r="CI177" s="67" t="s">
        <v>120</v>
      </c>
      <c r="CJ177" s="67" t="s">
        <v>121</v>
      </c>
      <c r="CK177" s="67" t="s">
        <v>122</v>
      </c>
      <c r="CL177" s="67" t="s">
        <v>123</v>
      </c>
      <c r="CM177" s="67" t="s">
        <v>124</v>
      </c>
      <c r="CN177" s="67" t="s">
        <v>125</v>
      </c>
      <c r="CO177" s="67" t="s">
        <v>126</v>
      </c>
      <c r="CP177" s="67" t="s">
        <v>127</v>
      </c>
      <c r="CQ177" s="67" t="s">
        <v>128</v>
      </c>
      <c r="CR177" s="67" t="s">
        <v>129</v>
      </c>
      <c r="CS177" s="67" t="s">
        <v>130</v>
      </c>
      <c r="CT177" s="67" t="s">
        <v>131</v>
      </c>
      <c r="CU177" s="67" t="s">
        <v>132</v>
      </c>
      <c r="CV177" s="67" t="s">
        <v>133</v>
      </c>
      <c r="CW177" s="67" t="s">
        <v>134</v>
      </c>
      <c r="CX177" s="67" t="s">
        <v>135</v>
      </c>
      <c r="CY177" s="67" t="s">
        <v>136</v>
      </c>
      <c r="CZ177" s="67" t="s">
        <v>137</v>
      </c>
      <c r="DA177" s="67" t="s">
        <v>138</v>
      </c>
      <c r="DB177" s="67" t="s">
        <v>139</v>
      </c>
      <c r="DC177" s="67" t="s">
        <v>140</v>
      </c>
      <c r="DD177" s="67" t="s">
        <v>141</v>
      </c>
      <c r="DE177" s="67" t="s">
        <v>142</v>
      </c>
      <c r="DF177" s="67" t="s">
        <v>143</v>
      </c>
      <c r="DG177" s="67" t="s">
        <v>144</v>
      </c>
      <c r="DH177" s="67" t="s">
        <v>145</v>
      </c>
      <c r="DI177" s="67" t="s">
        <v>146</v>
      </c>
      <c r="DJ177" s="67" t="s">
        <v>147</v>
      </c>
      <c r="DK177" s="67" t="s">
        <v>148</v>
      </c>
      <c r="DL177" s="67" t="s">
        <v>149</v>
      </c>
      <c r="DM177" s="67" t="s">
        <v>150</v>
      </c>
      <c r="DN177" s="67" t="s">
        <v>151</v>
      </c>
      <c r="DO177" s="67" t="s">
        <v>152</v>
      </c>
      <c r="DP177" s="67" t="s">
        <v>153</v>
      </c>
      <c r="DQ177" s="67" t="s">
        <v>154</v>
      </c>
      <c r="DR177" s="67" t="s">
        <v>155</v>
      </c>
      <c r="DS177" s="67" t="s">
        <v>156</v>
      </c>
      <c r="DT177" s="67" t="s">
        <v>157</v>
      </c>
      <c r="DU177" s="67" t="s">
        <v>158</v>
      </c>
      <c r="DV177" s="67" t="s">
        <v>159</v>
      </c>
      <c r="DW177" s="67" t="s">
        <v>160</v>
      </c>
    </row>
    <row r="178" spans="1:127" ht="15.75" customHeight="1">
      <c r="A178" s="422">
        <v>36</v>
      </c>
      <c r="B178" s="406" t="s">
        <v>507</v>
      </c>
      <c r="C178" s="424">
        <v>2.5000000000000001E-2</v>
      </c>
      <c r="D178" s="112" t="s">
        <v>355</v>
      </c>
      <c r="E178" s="425">
        <f>'Proyeksi Cashflow - Penerimaan'!E12</f>
        <v>343858411</v>
      </c>
      <c r="F178" s="117">
        <f>C178*E178</f>
        <v>8596460.2750000004</v>
      </c>
      <c r="G178" s="72">
        <f t="shared" ref="G178:G190" si="118">SUM(H178:DW178)</f>
        <v>8596460.2750000004</v>
      </c>
      <c r="H178" s="395"/>
      <c r="I178" s="405">
        <f>8596460.275/2</f>
        <v>4298230.1375000002</v>
      </c>
      <c r="J178" s="405">
        <f>8596460.275/2</f>
        <v>4298230.1375000002</v>
      </c>
      <c r="K178" s="394"/>
      <c r="L178" s="394"/>
      <c r="M178" s="395"/>
      <c r="N178" s="395"/>
      <c r="O178" s="394"/>
      <c r="P178" s="395"/>
      <c r="Q178" s="394"/>
      <c r="R178" s="394"/>
      <c r="S178" s="394"/>
      <c r="T178" s="394"/>
      <c r="U178" s="394"/>
      <c r="V178" s="394"/>
      <c r="W178" s="394"/>
      <c r="X178" s="394"/>
      <c r="Y178" s="394"/>
      <c r="Z178" s="394"/>
      <c r="AA178" s="394"/>
      <c r="AB178" s="394"/>
      <c r="AC178" s="394"/>
      <c r="AD178" s="394"/>
      <c r="AE178" s="394"/>
      <c r="AF178" s="394"/>
      <c r="AG178" s="394"/>
      <c r="AH178" s="394"/>
      <c r="AI178" s="394"/>
      <c r="AJ178" s="394"/>
      <c r="AK178" s="394"/>
      <c r="AL178" s="394"/>
      <c r="AM178" s="394"/>
      <c r="AN178" s="394"/>
      <c r="AO178" s="394"/>
      <c r="AP178" s="394"/>
      <c r="AQ178" s="394"/>
      <c r="AR178" s="394"/>
      <c r="AS178" s="394"/>
      <c r="AT178" s="394"/>
      <c r="AU178" s="394"/>
      <c r="AV178" s="394"/>
      <c r="AW178" s="394"/>
      <c r="AX178" s="394"/>
      <c r="AY178" s="394"/>
      <c r="AZ178" s="394"/>
      <c r="BA178" s="394"/>
      <c r="BB178" s="394"/>
      <c r="BC178" s="394"/>
      <c r="BD178" s="394"/>
      <c r="BE178" s="394"/>
      <c r="BF178" s="394"/>
      <c r="BG178" s="394"/>
      <c r="BH178" s="394"/>
      <c r="BI178" s="394"/>
      <c r="BJ178" s="394"/>
      <c r="BK178" s="394"/>
      <c r="BL178" s="394"/>
      <c r="BM178" s="394"/>
      <c r="BN178" s="394"/>
      <c r="BO178" s="394"/>
      <c r="BP178" s="394"/>
      <c r="BQ178" s="394"/>
      <c r="BR178" s="394"/>
      <c r="BS178" s="394"/>
      <c r="BT178" s="394"/>
      <c r="BU178" s="394"/>
      <c r="BV178" s="394"/>
      <c r="BW178" s="394"/>
      <c r="BX178" s="394"/>
      <c r="BY178" s="394"/>
      <c r="BZ178" s="394"/>
      <c r="CA178" s="394"/>
      <c r="CB178" s="394"/>
      <c r="CC178" s="394"/>
      <c r="CD178" s="394"/>
      <c r="CE178" s="394"/>
      <c r="CF178" s="394"/>
      <c r="CG178" s="394"/>
      <c r="CH178" s="394"/>
      <c r="CI178" s="394"/>
      <c r="CJ178" s="394"/>
      <c r="CK178" s="394"/>
      <c r="CL178" s="394"/>
      <c r="CM178" s="394"/>
      <c r="CN178" s="394"/>
      <c r="CO178" s="394"/>
      <c r="CP178" s="394"/>
      <c r="CQ178" s="394"/>
      <c r="CR178" s="394"/>
      <c r="CS178" s="394"/>
      <c r="CT178" s="394"/>
      <c r="CU178" s="394"/>
      <c r="CV178" s="394"/>
      <c r="CW178" s="394"/>
      <c r="CX178" s="394"/>
      <c r="CY178" s="394"/>
      <c r="CZ178" s="394"/>
      <c r="DA178" s="394"/>
      <c r="DB178" s="394"/>
      <c r="DC178" s="394"/>
      <c r="DD178" s="394"/>
      <c r="DE178" s="394"/>
      <c r="DF178" s="394"/>
      <c r="DG178" s="394"/>
      <c r="DH178" s="394"/>
      <c r="DI178" s="394"/>
      <c r="DJ178" s="394"/>
      <c r="DK178" s="394"/>
      <c r="DL178" s="394"/>
      <c r="DM178" s="394"/>
      <c r="DN178" s="394"/>
      <c r="DO178" s="394"/>
      <c r="DP178" s="394"/>
      <c r="DQ178" s="394"/>
      <c r="DR178" s="394"/>
      <c r="DS178" s="394"/>
      <c r="DT178" s="394"/>
      <c r="DU178" s="394"/>
      <c r="DV178" s="394"/>
      <c r="DW178" s="394"/>
    </row>
    <row r="179" spans="1:127" ht="15.75" customHeight="1">
      <c r="A179" s="422">
        <v>36</v>
      </c>
      <c r="B179" s="406" t="s">
        <v>508</v>
      </c>
      <c r="C179" s="424">
        <v>2.5000000000000001E-2</v>
      </c>
      <c r="D179" s="112" t="s">
        <v>355</v>
      </c>
      <c r="E179" s="425">
        <f>'Proyeksi Cashflow - Penerimaan'!E14</f>
        <v>343858411</v>
      </c>
      <c r="F179" s="117">
        <f t="shared" ref="F179:F194" si="119">C179*E179</f>
        <v>8596460.2750000004</v>
      </c>
      <c r="G179" s="72">
        <f t="shared" si="118"/>
        <v>8596460.2750000004</v>
      </c>
      <c r="H179" s="395"/>
      <c r="I179" s="405">
        <f t="shared" ref="I179:N194" si="120">8596460.275/2</f>
        <v>4298230.1375000002</v>
      </c>
      <c r="J179" s="405">
        <f t="shared" si="120"/>
        <v>4298230.1375000002</v>
      </c>
      <c r="K179" s="394"/>
      <c r="L179" s="394"/>
      <c r="M179" s="394"/>
      <c r="N179" s="394"/>
      <c r="O179" s="395"/>
      <c r="P179" s="394"/>
      <c r="Q179" s="394"/>
      <c r="R179" s="394"/>
      <c r="S179" s="394"/>
      <c r="T179" s="394"/>
      <c r="U179" s="394"/>
      <c r="V179" s="394"/>
      <c r="W179" s="394"/>
      <c r="X179" s="394"/>
      <c r="Y179" s="394"/>
      <c r="Z179" s="394"/>
      <c r="AA179" s="394"/>
      <c r="AB179" s="394"/>
      <c r="AC179" s="394"/>
      <c r="AD179" s="394"/>
      <c r="AE179" s="394"/>
      <c r="AF179" s="394"/>
      <c r="AG179" s="394"/>
      <c r="AH179" s="394"/>
      <c r="AI179" s="394"/>
      <c r="AJ179" s="394"/>
      <c r="AK179" s="394"/>
      <c r="AL179" s="394"/>
      <c r="AM179" s="394"/>
      <c r="AN179" s="394"/>
      <c r="AO179" s="394"/>
      <c r="AP179" s="394"/>
      <c r="AQ179" s="394"/>
      <c r="AR179" s="394"/>
      <c r="AS179" s="394"/>
      <c r="AT179" s="394"/>
      <c r="AU179" s="394"/>
      <c r="AV179" s="394"/>
      <c r="AW179" s="394"/>
      <c r="AX179" s="394"/>
      <c r="AY179" s="394"/>
      <c r="AZ179" s="394"/>
      <c r="BA179" s="394"/>
      <c r="BB179" s="394"/>
      <c r="BC179" s="394"/>
      <c r="BD179" s="394"/>
      <c r="BE179" s="394"/>
      <c r="BF179" s="394"/>
      <c r="BG179" s="394"/>
      <c r="BH179" s="394"/>
      <c r="BI179" s="394"/>
      <c r="BJ179" s="394"/>
      <c r="BK179" s="394"/>
      <c r="BL179" s="394"/>
      <c r="BM179" s="394"/>
      <c r="BN179" s="394"/>
      <c r="BO179" s="394"/>
      <c r="BP179" s="394"/>
      <c r="BQ179" s="394"/>
      <c r="BR179" s="394"/>
      <c r="BS179" s="394"/>
      <c r="BT179" s="394"/>
      <c r="BU179" s="394"/>
      <c r="BV179" s="394"/>
      <c r="BW179" s="394"/>
      <c r="BX179" s="394"/>
      <c r="BY179" s="394"/>
      <c r="BZ179" s="394"/>
      <c r="CA179" s="394"/>
      <c r="CB179" s="394"/>
      <c r="CC179" s="394"/>
      <c r="CD179" s="394"/>
      <c r="CE179" s="394"/>
      <c r="CF179" s="394"/>
      <c r="CG179" s="394"/>
      <c r="CH179" s="394"/>
      <c r="CI179" s="394"/>
      <c r="CJ179" s="394"/>
      <c r="CK179" s="394"/>
      <c r="CL179" s="394"/>
      <c r="CM179" s="394"/>
      <c r="CN179" s="394"/>
      <c r="CO179" s="394"/>
      <c r="CP179" s="394"/>
      <c r="CQ179" s="394"/>
      <c r="CR179" s="394"/>
      <c r="CS179" s="394"/>
      <c r="CT179" s="394"/>
      <c r="CU179" s="394"/>
      <c r="CV179" s="394"/>
      <c r="CW179" s="394"/>
      <c r="CX179" s="394"/>
      <c r="CY179" s="394"/>
      <c r="CZ179" s="394"/>
      <c r="DA179" s="394"/>
      <c r="DB179" s="394"/>
      <c r="DC179" s="394"/>
      <c r="DD179" s="394"/>
      <c r="DE179" s="394"/>
      <c r="DF179" s="394"/>
      <c r="DG179" s="394"/>
      <c r="DH179" s="394"/>
      <c r="DI179" s="394"/>
      <c r="DJ179" s="394"/>
      <c r="DK179" s="394"/>
      <c r="DL179" s="394"/>
      <c r="DM179" s="394"/>
      <c r="DN179" s="394"/>
      <c r="DO179" s="394"/>
      <c r="DP179" s="394"/>
      <c r="DQ179" s="394"/>
      <c r="DR179" s="394"/>
      <c r="DS179" s="394"/>
      <c r="DT179" s="394"/>
      <c r="DU179" s="394"/>
      <c r="DV179" s="394"/>
      <c r="DW179" s="394"/>
    </row>
    <row r="180" spans="1:127" ht="15.75" customHeight="1">
      <c r="A180" s="422">
        <v>36</v>
      </c>
      <c r="B180" s="406" t="s">
        <v>509</v>
      </c>
      <c r="C180" s="424">
        <v>2.5000000000000001E-2</v>
      </c>
      <c r="D180" s="112" t="s">
        <v>355</v>
      </c>
      <c r="E180" s="425">
        <f>'Proyeksi Cashflow - Penerimaan'!E16</f>
        <v>343858411</v>
      </c>
      <c r="F180" s="117">
        <f t="shared" si="119"/>
        <v>8596460.2750000004</v>
      </c>
      <c r="G180" s="72">
        <f t="shared" si="118"/>
        <v>8596460.2750000004</v>
      </c>
      <c r="H180" s="395"/>
      <c r="I180" s="405">
        <f t="shared" si="120"/>
        <v>4298230.1375000002</v>
      </c>
      <c r="J180" s="405">
        <f t="shared" si="120"/>
        <v>4298230.1375000002</v>
      </c>
      <c r="K180" s="394"/>
      <c r="L180" s="394"/>
      <c r="M180" s="394"/>
      <c r="N180" s="395"/>
      <c r="O180" s="394"/>
      <c r="P180" s="394"/>
      <c r="Q180" s="394"/>
      <c r="R180" s="394"/>
      <c r="S180" s="394"/>
      <c r="T180" s="394"/>
      <c r="U180" s="394"/>
      <c r="V180" s="394"/>
      <c r="W180" s="394"/>
      <c r="X180" s="394"/>
      <c r="Y180" s="394"/>
      <c r="Z180" s="394"/>
      <c r="AA180" s="394"/>
      <c r="AB180" s="394"/>
      <c r="AC180" s="394"/>
      <c r="AD180" s="394"/>
      <c r="AE180" s="394"/>
      <c r="AF180" s="394"/>
      <c r="AG180" s="394"/>
      <c r="AH180" s="394"/>
      <c r="AI180" s="394"/>
      <c r="AJ180" s="394"/>
      <c r="AK180" s="394"/>
      <c r="AL180" s="394"/>
      <c r="AM180" s="394"/>
      <c r="AN180" s="394"/>
      <c r="AO180" s="394"/>
      <c r="AP180" s="394"/>
      <c r="AQ180" s="394"/>
      <c r="AR180" s="394"/>
      <c r="AS180" s="394"/>
      <c r="AT180" s="394"/>
      <c r="AU180" s="394"/>
      <c r="AV180" s="394"/>
      <c r="AW180" s="394"/>
      <c r="AX180" s="394"/>
      <c r="AY180" s="394"/>
      <c r="AZ180" s="394"/>
      <c r="BA180" s="394"/>
      <c r="BB180" s="394"/>
      <c r="BC180" s="394"/>
      <c r="BD180" s="394"/>
      <c r="BE180" s="394"/>
      <c r="BF180" s="394"/>
      <c r="BG180" s="394"/>
      <c r="BH180" s="394"/>
      <c r="BI180" s="394"/>
      <c r="BJ180" s="394"/>
      <c r="BK180" s="394"/>
      <c r="BL180" s="394"/>
      <c r="BM180" s="394"/>
      <c r="BN180" s="394"/>
      <c r="BO180" s="394"/>
      <c r="BP180" s="394"/>
      <c r="BQ180" s="394"/>
      <c r="BR180" s="394"/>
      <c r="BS180" s="394"/>
      <c r="BT180" s="394"/>
      <c r="BU180" s="394"/>
      <c r="BV180" s="394"/>
      <c r="BW180" s="394"/>
      <c r="BX180" s="394"/>
      <c r="BY180" s="394"/>
      <c r="BZ180" s="394"/>
      <c r="CA180" s="394"/>
      <c r="CB180" s="394"/>
      <c r="CC180" s="394"/>
      <c r="CD180" s="394"/>
      <c r="CE180" s="394"/>
      <c r="CF180" s="394"/>
      <c r="CG180" s="394"/>
      <c r="CH180" s="394"/>
      <c r="CI180" s="394"/>
      <c r="CJ180" s="394"/>
      <c r="CK180" s="394"/>
      <c r="CL180" s="394"/>
      <c r="CM180" s="394"/>
      <c r="CN180" s="394"/>
      <c r="CO180" s="394"/>
      <c r="CP180" s="394"/>
      <c r="CQ180" s="394"/>
      <c r="CR180" s="394"/>
      <c r="CS180" s="394"/>
      <c r="CT180" s="394"/>
      <c r="CU180" s="394"/>
      <c r="CV180" s="394"/>
      <c r="CW180" s="394"/>
      <c r="CX180" s="394"/>
      <c r="CY180" s="394"/>
      <c r="CZ180" s="394"/>
      <c r="DA180" s="394"/>
      <c r="DB180" s="394"/>
      <c r="DC180" s="394"/>
      <c r="DD180" s="394"/>
      <c r="DE180" s="394"/>
      <c r="DF180" s="394"/>
      <c r="DG180" s="394"/>
      <c r="DH180" s="394"/>
      <c r="DI180" s="394"/>
      <c r="DJ180" s="394"/>
      <c r="DK180" s="394"/>
      <c r="DL180" s="394"/>
      <c r="DM180" s="394"/>
      <c r="DN180" s="394"/>
      <c r="DO180" s="394"/>
      <c r="DP180" s="394"/>
      <c r="DQ180" s="394"/>
      <c r="DR180" s="394"/>
      <c r="DS180" s="394"/>
      <c r="DT180" s="394"/>
      <c r="DU180" s="394"/>
      <c r="DV180" s="394"/>
      <c r="DW180" s="394"/>
    </row>
    <row r="181" spans="1:127" ht="15.75" customHeight="1">
      <c r="A181" s="422">
        <v>36</v>
      </c>
      <c r="B181" s="406" t="s">
        <v>510</v>
      </c>
      <c r="C181" s="424">
        <v>2.5000000000000001E-2</v>
      </c>
      <c r="D181" s="112" t="s">
        <v>355</v>
      </c>
      <c r="E181" s="425">
        <f>'Proyeksi Cashflow - Penerimaan'!E18</f>
        <v>343858411</v>
      </c>
      <c r="F181" s="117">
        <f t="shared" si="119"/>
        <v>8596460.2750000004</v>
      </c>
      <c r="G181" s="72">
        <f t="shared" si="118"/>
        <v>8596460.2750000004</v>
      </c>
      <c r="H181" s="394"/>
      <c r="I181" s="405">
        <f t="shared" si="120"/>
        <v>4298230.1375000002</v>
      </c>
      <c r="J181" s="405">
        <f t="shared" si="120"/>
        <v>4298230.1375000002</v>
      </c>
      <c r="K181" s="394"/>
      <c r="L181" s="394"/>
      <c r="M181" s="395"/>
      <c r="N181" s="394"/>
      <c r="O181" s="394"/>
      <c r="P181" s="394"/>
      <c r="Q181" s="394"/>
      <c r="R181" s="394"/>
      <c r="S181" s="394"/>
      <c r="T181" s="394"/>
      <c r="U181" s="394"/>
      <c r="V181" s="394"/>
      <c r="W181" s="394"/>
      <c r="X181" s="394"/>
      <c r="Y181" s="394"/>
      <c r="Z181" s="394"/>
      <c r="AA181" s="394"/>
      <c r="AB181" s="394"/>
      <c r="AC181" s="394"/>
      <c r="AD181" s="394"/>
      <c r="AE181" s="394"/>
      <c r="AF181" s="394"/>
      <c r="AG181" s="394"/>
      <c r="AH181" s="394"/>
      <c r="AI181" s="394"/>
      <c r="AJ181" s="394"/>
      <c r="AK181" s="394"/>
      <c r="AL181" s="394"/>
      <c r="AM181" s="394"/>
      <c r="AN181" s="394"/>
      <c r="AO181" s="394"/>
      <c r="AP181" s="394"/>
      <c r="AQ181" s="394"/>
      <c r="AR181" s="394"/>
      <c r="AS181" s="394"/>
      <c r="AT181" s="394"/>
      <c r="AU181" s="394"/>
      <c r="AV181" s="394"/>
      <c r="AW181" s="394"/>
      <c r="AX181" s="394"/>
      <c r="AY181" s="394"/>
      <c r="AZ181" s="394"/>
      <c r="BA181" s="394"/>
      <c r="BB181" s="394"/>
      <c r="BC181" s="394"/>
      <c r="BD181" s="394"/>
      <c r="BE181" s="394"/>
      <c r="BF181" s="394"/>
      <c r="BG181" s="394"/>
      <c r="BH181" s="394"/>
      <c r="BI181" s="394"/>
      <c r="BJ181" s="394"/>
      <c r="BK181" s="394"/>
      <c r="BL181" s="394"/>
      <c r="BM181" s="394"/>
      <c r="BN181" s="394"/>
      <c r="BO181" s="394"/>
      <c r="BP181" s="394"/>
      <c r="BQ181" s="394"/>
      <c r="BR181" s="394"/>
      <c r="BS181" s="394"/>
      <c r="BT181" s="394"/>
      <c r="BU181" s="394"/>
      <c r="BV181" s="394"/>
      <c r="BW181" s="394"/>
      <c r="BX181" s="394"/>
      <c r="BY181" s="394"/>
      <c r="BZ181" s="394"/>
      <c r="CA181" s="394"/>
      <c r="CB181" s="394"/>
      <c r="CC181" s="394"/>
      <c r="CD181" s="394"/>
      <c r="CE181" s="394"/>
      <c r="CF181" s="394"/>
      <c r="CG181" s="394"/>
      <c r="CH181" s="394"/>
      <c r="CI181" s="394"/>
      <c r="CJ181" s="394"/>
      <c r="CK181" s="394"/>
      <c r="CL181" s="394"/>
      <c r="CM181" s="394"/>
      <c r="CN181" s="394"/>
      <c r="CO181" s="394"/>
      <c r="CP181" s="394"/>
      <c r="CQ181" s="394"/>
      <c r="CR181" s="394"/>
      <c r="CS181" s="394"/>
      <c r="CT181" s="394"/>
      <c r="CU181" s="394"/>
      <c r="CV181" s="394"/>
      <c r="CW181" s="394"/>
      <c r="CX181" s="394"/>
      <c r="CY181" s="394"/>
      <c r="CZ181" s="394"/>
      <c r="DA181" s="394"/>
      <c r="DB181" s="394"/>
      <c r="DC181" s="394"/>
      <c r="DD181" s="394"/>
      <c r="DE181" s="394"/>
      <c r="DF181" s="394"/>
      <c r="DG181" s="394"/>
      <c r="DH181" s="394"/>
      <c r="DI181" s="394"/>
      <c r="DJ181" s="394"/>
      <c r="DK181" s="394"/>
      <c r="DL181" s="394"/>
      <c r="DM181" s="394"/>
      <c r="DN181" s="394"/>
      <c r="DO181" s="394"/>
      <c r="DP181" s="394"/>
      <c r="DQ181" s="394"/>
      <c r="DR181" s="394"/>
      <c r="DS181" s="394"/>
      <c r="DT181" s="394"/>
      <c r="DU181" s="394"/>
      <c r="DV181" s="394"/>
      <c r="DW181" s="394"/>
    </row>
    <row r="182" spans="1:127" ht="15.75" customHeight="1">
      <c r="A182" s="422">
        <v>36</v>
      </c>
      <c r="B182" s="406" t="s">
        <v>511</v>
      </c>
      <c r="C182" s="424">
        <v>2.5000000000000001E-2</v>
      </c>
      <c r="D182" s="112" t="s">
        <v>355</v>
      </c>
      <c r="E182" s="425">
        <f>'Proyeksi Cashflow - Penerimaan'!E20</f>
        <v>343858411</v>
      </c>
      <c r="F182" s="117">
        <f t="shared" si="119"/>
        <v>8596460.2750000004</v>
      </c>
      <c r="G182" s="72">
        <f t="shared" si="118"/>
        <v>8596460.2750000004</v>
      </c>
      <c r="H182" s="394"/>
      <c r="I182" s="405">
        <f t="shared" si="120"/>
        <v>4298230.1375000002</v>
      </c>
      <c r="J182" s="405">
        <f t="shared" si="120"/>
        <v>4298230.1375000002</v>
      </c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394"/>
      <c r="AB182" s="394"/>
      <c r="AC182" s="394"/>
      <c r="AD182" s="394"/>
      <c r="AE182" s="394"/>
      <c r="AF182" s="394"/>
      <c r="AG182" s="394"/>
      <c r="AH182" s="394"/>
      <c r="AI182" s="394"/>
      <c r="AJ182" s="394"/>
      <c r="AK182" s="394"/>
      <c r="AL182" s="394"/>
      <c r="AM182" s="394"/>
      <c r="AN182" s="394"/>
      <c r="AO182" s="394"/>
      <c r="AP182" s="394"/>
      <c r="AQ182" s="394"/>
      <c r="AR182" s="394"/>
      <c r="AS182" s="394"/>
      <c r="AT182" s="394"/>
      <c r="AU182" s="394"/>
      <c r="AV182" s="394"/>
      <c r="AW182" s="394"/>
      <c r="AX182" s="394"/>
      <c r="AY182" s="394"/>
      <c r="AZ182" s="394"/>
      <c r="BA182" s="394"/>
      <c r="BB182" s="394"/>
      <c r="BC182" s="394"/>
      <c r="BD182" s="394"/>
      <c r="BE182" s="394"/>
      <c r="BF182" s="394"/>
      <c r="BG182" s="394"/>
      <c r="BH182" s="394"/>
      <c r="BI182" s="394"/>
      <c r="BJ182" s="394"/>
      <c r="BK182" s="394"/>
      <c r="BL182" s="394"/>
      <c r="BM182" s="394"/>
      <c r="BN182" s="394"/>
      <c r="BO182" s="394"/>
      <c r="BP182" s="394"/>
      <c r="BQ182" s="394"/>
      <c r="BR182" s="394"/>
      <c r="BS182" s="394"/>
      <c r="BT182" s="394"/>
      <c r="BU182" s="394"/>
      <c r="BV182" s="394"/>
      <c r="BW182" s="394"/>
      <c r="BX182" s="394"/>
      <c r="BY182" s="394"/>
      <c r="BZ182" s="394"/>
      <c r="CA182" s="394"/>
      <c r="CB182" s="394"/>
      <c r="CC182" s="394"/>
      <c r="CD182" s="394"/>
      <c r="CE182" s="394"/>
      <c r="CF182" s="394"/>
      <c r="CG182" s="394"/>
      <c r="CH182" s="394"/>
      <c r="CI182" s="394"/>
      <c r="CJ182" s="394"/>
      <c r="CK182" s="394"/>
      <c r="CL182" s="394"/>
      <c r="CM182" s="394"/>
      <c r="CN182" s="394"/>
      <c r="CO182" s="394"/>
      <c r="CP182" s="394"/>
      <c r="CQ182" s="394"/>
      <c r="CR182" s="394"/>
      <c r="CS182" s="394"/>
      <c r="CT182" s="394"/>
      <c r="CU182" s="394"/>
      <c r="CV182" s="394"/>
      <c r="CW182" s="394"/>
      <c r="CX182" s="394"/>
      <c r="CY182" s="394"/>
      <c r="CZ182" s="394"/>
      <c r="DA182" s="394"/>
      <c r="DB182" s="394"/>
      <c r="DC182" s="394"/>
      <c r="DD182" s="394"/>
      <c r="DE182" s="394"/>
      <c r="DF182" s="394"/>
      <c r="DG182" s="394"/>
      <c r="DH182" s="394"/>
      <c r="DI182" s="394"/>
      <c r="DJ182" s="394"/>
      <c r="DK182" s="394"/>
      <c r="DL182" s="394"/>
      <c r="DM182" s="394"/>
      <c r="DN182" s="394"/>
      <c r="DO182" s="394"/>
      <c r="DP182" s="394"/>
      <c r="DQ182" s="394"/>
      <c r="DR182" s="394"/>
      <c r="DS182" s="394"/>
      <c r="DT182" s="394"/>
      <c r="DU182" s="394"/>
      <c r="DV182" s="394"/>
      <c r="DW182" s="394"/>
    </row>
    <row r="183" spans="1:127" ht="15.75" customHeight="1">
      <c r="A183" s="422">
        <v>36</v>
      </c>
      <c r="B183" s="406" t="s">
        <v>512</v>
      </c>
      <c r="C183" s="424">
        <v>2.5000000000000001E-2</v>
      </c>
      <c r="D183" s="112" t="s">
        <v>355</v>
      </c>
      <c r="E183" s="425">
        <f>'Proyeksi Cashflow - Penerimaan'!E22</f>
        <v>343858411</v>
      </c>
      <c r="F183" s="117">
        <f t="shared" si="119"/>
        <v>8596460.2750000004</v>
      </c>
      <c r="G183" s="72">
        <f t="shared" si="118"/>
        <v>8596460.2750000004</v>
      </c>
      <c r="H183" s="395"/>
      <c r="I183" s="405">
        <f t="shared" si="120"/>
        <v>4298230.1375000002</v>
      </c>
      <c r="J183" s="405">
        <f t="shared" si="120"/>
        <v>4298230.1375000002</v>
      </c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  <c r="X183" s="394"/>
      <c r="Y183" s="394"/>
      <c r="Z183" s="394"/>
      <c r="AA183" s="394"/>
      <c r="AB183" s="394"/>
      <c r="AC183" s="394"/>
      <c r="AD183" s="394"/>
      <c r="AE183" s="394"/>
      <c r="AF183" s="394"/>
      <c r="AG183" s="394"/>
      <c r="AH183" s="394"/>
      <c r="AI183" s="394"/>
      <c r="AJ183" s="394"/>
      <c r="AK183" s="394"/>
      <c r="AL183" s="394"/>
      <c r="AM183" s="394"/>
      <c r="AN183" s="394"/>
      <c r="AO183" s="394"/>
      <c r="AP183" s="394"/>
      <c r="AQ183" s="394"/>
      <c r="AR183" s="394"/>
      <c r="AS183" s="394"/>
      <c r="AT183" s="394"/>
      <c r="AU183" s="394"/>
      <c r="AV183" s="394"/>
      <c r="AW183" s="394"/>
      <c r="AX183" s="394"/>
      <c r="AY183" s="394"/>
      <c r="AZ183" s="394"/>
      <c r="BA183" s="394"/>
      <c r="BB183" s="394"/>
      <c r="BC183" s="394"/>
      <c r="BD183" s="394"/>
      <c r="BE183" s="394"/>
      <c r="BF183" s="394"/>
      <c r="BG183" s="394"/>
      <c r="BH183" s="394"/>
      <c r="BI183" s="394"/>
      <c r="BJ183" s="394"/>
      <c r="BK183" s="394"/>
      <c r="BL183" s="394"/>
      <c r="BM183" s="394"/>
      <c r="BN183" s="394"/>
      <c r="BO183" s="394"/>
      <c r="BP183" s="394"/>
      <c r="BQ183" s="394"/>
      <c r="BR183" s="394"/>
      <c r="BS183" s="394"/>
      <c r="BT183" s="394"/>
      <c r="BU183" s="394"/>
      <c r="BV183" s="394"/>
      <c r="BW183" s="394"/>
      <c r="BX183" s="394"/>
      <c r="BY183" s="394"/>
      <c r="BZ183" s="394"/>
      <c r="CA183" s="394"/>
      <c r="CB183" s="394"/>
      <c r="CC183" s="394"/>
      <c r="CD183" s="394"/>
      <c r="CE183" s="394"/>
      <c r="CF183" s="394"/>
      <c r="CG183" s="394"/>
      <c r="CH183" s="394"/>
      <c r="CI183" s="394"/>
      <c r="CJ183" s="394"/>
      <c r="CK183" s="394"/>
      <c r="CL183" s="394"/>
      <c r="CM183" s="394"/>
      <c r="CN183" s="394"/>
      <c r="CO183" s="394"/>
      <c r="CP183" s="394"/>
      <c r="CQ183" s="394"/>
      <c r="CR183" s="394"/>
      <c r="CS183" s="394"/>
      <c r="CT183" s="394"/>
      <c r="CU183" s="394"/>
      <c r="CV183" s="394"/>
      <c r="CW183" s="394"/>
      <c r="CX183" s="394"/>
      <c r="CY183" s="394"/>
      <c r="CZ183" s="394"/>
      <c r="DA183" s="394"/>
      <c r="DB183" s="394"/>
      <c r="DC183" s="394"/>
      <c r="DD183" s="394"/>
      <c r="DE183" s="394"/>
      <c r="DF183" s="394"/>
      <c r="DG183" s="394"/>
      <c r="DH183" s="394"/>
      <c r="DI183" s="394"/>
      <c r="DJ183" s="394"/>
      <c r="DK183" s="394"/>
      <c r="DL183" s="394"/>
      <c r="DM183" s="394"/>
      <c r="DN183" s="394"/>
      <c r="DO183" s="394"/>
      <c r="DP183" s="394"/>
      <c r="DQ183" s="394"/>
      <c r="DR183" s="394"/>
      <c r="DS183" s="394"/>
      <c r="DT183" s="394"/>
      <c r="DU183" s="394"/>
      <c r="DV183" s="394"/>
      <c r="DW183" s="394"/>
    </row>
    <row r="184" spans="1:127" ht="15.75" customHeight="1">
      <c r="A184" s="422">
        <v>36</v>
      </c>
      <c r="B184" s="406" t="s">
        <v>513</v>
      </c>
      <c r="C184" s="424">
        <v>2.5000000000000001E-2</v>
      </c>
      <c r="D184" s="112" t="s">
        <v>355</v>
      </c>
      <c r="E184" s="425">
        <f>'Proyeksi Cashflow - Penerimaan'!E24</f>
        <v>343858411</v>
      </c>
      <c r="F184" s="117">
        <f t="shared" si="119"/>
        <v>8596460.2750000004</v>
      </c>
      <c r="G184" s="72">
        <f t="shared" si="118"/>
        <v>8596460.2750000004</v>
      </c>
      <c r="H184" s="394"/>
      <c r="I184" s="394"/>
      <c r="J184" s="405">
        <f t="shared" si="120"/>
        <v>4298230.1375000002</v>
      </c>
      <c r="K184" s="405">
        <f t="shared" si="120"/>
        <v>4298230.1375000002</v>
      </c>
      <c r="L184" s="394"/>
      <c r="M184" s="394"/>
      <c r="N184" s="394"/>
      <c r="O184" s="395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94"/>
      <c r="AA184" s="394"/>
      <c r="AB184" s="394"/>
      <c r="AC184" s="394"/>
      <c r="AD184" s="394"/>
      <c r="AE184" s="394"/>
      <c r="AF184" s="394"/>
      <c r="AG184" s="394"/>
      <c r="AH184" s="394"/>
      <c r="AI184" s="394"/>
      <c r="AJ184" s="394"/>
      <c r="AK184" s="394"/>
      <c r="AL184" s="394"/>
      <c r="AM184" s="394"/>
      <c r="AN184" s="394"/>
      <c r="AO184" s="394"/>
      <c r="AP184" s="394"/>
      <c r="AQ184" s="394"/>
      <c r="AR184" s="394"/>
      <c r="AS184" s="394"/>
      <c r="AT184" s="394"/>
      <c r="AU184" s="394"/>
      <c r="AV184" s="394"/>
      <c r="AW184" s="394"/>
      <c r="AX184" s="394"/>
      <c r="AY184" s="394"/>
      <c r="AZ184" s="394"/>
      <c r="BA184" s="394"/>
      <c r="BB184" s="394"/>
      <c r="BC184" s="394"/>
      <c r="BD184" s="394"/>
      <c r="BE184" s="394"/>
      <c r="BF184" s="394"/>
      <c r="BG184" s="394"/>
      <c r="BH184" s="394"/>
      <c r="BI184" s="394"/>
      <c r="BJ184" s="394"/>
      <c r="BK184" s="394"/>
      <c r="BL184" s="394"/>
      <c r="BM184" s="394"/>
      <c r="BN184" s="394"/>
      <c r="BO184" s="394"/>
      <c r="BP184" s="394"/>
      <c r="BQ184" s="394"/>
      <c r="BR184" s="394"/>
      <c r="BS184" s="394"/>
      <c r="BT184" s="394"/>
      <c r="BU184" s="394"/>
      <c r="BV184" s="394"/>
      <c r="BW184" s="394"/>
      <c r="BX184" s="394"/>
      <c r="BY184" s="394"/>
      <c r="BZ184" s="394"/>
      <c r="CA184" s="394"/>
      <c r="CB184" s="394"/>
      <c r="CC184" s="394"/>
      <c r="CD184" s="394"/>
      <c r="CE184" s="394"/>
      <c r="CF184" s="394"/>
      <c r="CG184" s="394"/>
      <c r="CH184" s="394"/>
      <c r="CI184" s="394"/>
      <c r="CJ184" s="394"/>
      <c r="CK184" s="394"/>
      <c r="CL184" s="394"/>
      <c r="CM184" s="394"/>
      <c r="CN184" s="394"/>
      <c r="CO184" s="394"/>
      <c r="CP184" s="394"/>
      <c r="CQ184" s="394"/>
      <c r="CR184" s="394"/>
      <c r="CS184" s="394"/>
      <c r="CT184" s="394"/>
      <c r="CU184" s="394"/>
      <c r="CV184" s="394"/>
      <c r="CW184" s="394"/>
      <c r="CX184" s="394"/>
      <c r="CY184" s="394"/>
      <c r="CZ184" s="394"/>
      <c r="DA184" s="394"/>
      <c r="DB184" s="394"/>
      <c r="DC184" s="394"/>
      <c r="DD184" s="394"/>
      <c r="DE184" s="394"/>
      <c r="DF184" s="394"/>
      <c r="DG184" s="394"/>
      <c r="DH184" s="394"/>
      <c r="DI184" s="394"/>
      <c r="DJ184" s="394"/>
      <c r="DK184" s="394"/>
      <c r="DL184" s="394"/>
      <c r="DM184" s="394"/>
      <c r="DN184" s="394"/>
      <c r="DO184" s="394"/>
      <c r="DP184" s="394"/>
      <c r="DQ184" s="394"/>
      <c r="DR184" s="394"/>
      <c r="DS184" s="394"/>
      <c r="DT184" s="394"/>
      <c r="DU184" s="394"/>
      <c r="DV184" s="394"/>
      <c r="DW184" s="394"/>
    </row>
    <row r="185" spans="1:127" ht="15.75" customHeight="1">
      <c r="A185" s="422">
        <v>36</v>
      </c>
      <c r="B185" s="406" t="s">
        <v>514</v>
      </c>
      <c r="C185" s="424">
        <v>2.5000000000000001E-2</v>
      </c>
      <c r="D185" s="112" t="s">
        <v>355</v>
      </c>
      <c r="E185" s="425">
        <f>'Proyeksi Cashflow - Penerimaan'!E26</f>
        <v>343858411</v>
      </c>
      <c r="F185" s="117">
        <f t="shared" si="119"/>
        <v>8596460.2750000004</v>
      </c>
      <c r="G185" s="72">
        <f t="shared" si="118"/>
        <v>8596460.2750000004</v>
      </c>
      <c r="H185" s="394"/>
      <c r="I185" s="394"/>
      <c r="J185" s="405">
        <f t="shared" si="120"/>
        <v>4298230.1375000002</v>
      </c>
      <c r="K185" s="405">
        <f t="shared" si="120"/>
        <v>4298230.1375000002</v>
      </c>
      <c r="L185" s="394"/>
      <c r="M185" s="394"/>
      <c r="N185" s="394"/>
      <c r="O185" s="394"/>
      <c r="P185" s="395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394"/>
      <c r="AB185" s="394"/>
      <c r="AC185" s="394"/>
      <c r="AD185" s="394"/>
      <c r="AE185" s="394"/>
      <c r="AF185" s="394"/>
      <c r="AG185" s="394"/>
      <c r="AH185" s="394"/>
      <c r="AI185" s="394"/>
      <c r="AJ185" s="394"/>
      <c r="AK185" s="394"/>
      <c r="AL185" s="394"/>
      <c r="AM185" s="394"/>
      <c r="AN185" s="394"/>
      <c r="AO185" s="394"/>
      <c r="AP185" s="394"/>
      <c r="AQ185" s="394"/>
      <c r="AR185" s="394"/>
      <c r="AS185" s="394"/>
      <c r="AT185" s="394"/>
      <c r="AU185" s="394"/>
      <c r="AV185" s="394"/>
      <c r="AW185" s="394"/>
      <c r="AX185" s="394"/>
      <c r="AY185" s="394"/>
      <c r="AZ185" s="394"/>
      <c r="BA185" s="394"/>
      <c r="BB185" s="394"/>
      <c r="BC185" s="394"/>
      <c r="BD185" s="394"/>
      <c r="BE185" s="394"/>
      <c r="BF185" s="394"/>
      <c r="BG185" s="394"/>
      <c r="BH185" s="394"/>
      <c r="BI185" s="394"/>
      <c r="BJ185" s="394"/>
      <c r="BK185" s="394"/>
      <c r="BL185" s="394"/>
      <c r="BM185" s="394"/>
      <c r="BN185" s="394"/>
      <c r="BO185" s="394"/>
      <c r="BP185" s="394"/>
      <c r="BQ185" s="394"/>
      <c r="BR185" s="394"/>
      <c r="BS185" s="394"/>
      <c r="BT185" s="394"/>
      <c r="BU185" s="394"/>
      <c r="BV185" s="394"/>
      <c r="BW185" s="394"/>
      <c r="BX185" s="394"/>
      <c r="BY185" s="394"/>
      <c r="BZ185" s="394"/>
      <c r="CA185" s="394"/>
      <c r="CB185" s="394"/>
      <c r="CC185" s="394"/>
      <c r="CD185" s="394"/>
      <c r="CE185" s="394"/>
      <c r="CF185" s="394"/>
      <c r="CG185" s="394"/>
      <c r="CH185" s="394"/>
      <c r="CI185" s="394"/>
      <c r="CJ185" s="394"/>
      <c r="CK185" s="394"/>
      <c r="CL185" s="394"/>
      <c r="CM185" s="394"/>
      <c r="CN185" s="394"/>
      <c r="CO185" s="394"/>
      <c r="CP185" s="394"/>
      <c r="CQ185" s="394"/>
      <c r="CR185" s="394"/>
      <c r="CS185" s="394"/>
      <c r="CT185" s="394"/>
      <c r="CU185" s="394"/>
      <c r="CV185" s="394"/>
      <c r="CW185" s="394"/>
      <c r="CX185" s="394"/>
      <c r="CY185" s="394"/>
      <c r="CZ185" s="394"/>
      <c r="DA185" s="394"/>
      <c r="DB185" s="394"/>
      <c r="DC185" s="394"/>
      <c r="DD185" s="394"/>
      <c r="DE185" s="394"/>
      <c r="DF185" s="394"/>
      <c r="DG185" s="394"/>
      <c r="DH185" s="394"/>
      <c r="DI185" s="394"/>
      <c r="DJ185" s="394"/>
      <c r="DK185" s="394"/>
      <c r="DL185" s="394"/>
      <c r="DM185" s="394"/>
      <c r="DN185" s="394"/>
      <c r="DO185" s="394"/>
      <c r="DP185" s="394"/>
      <c r="DQ185" s="394"/>
      <c r="DR185" s="394"/>
      <c r="DS185" s="394"/>
      <c r="DT185" s="394"/>
      <c r="DU185" s="394"/>
      <c r="DV185" s="394"/>
      <c r="DW185" s="394"/>
    </row>
    <row r="186" spans="1:127" ht="15.75" customHeight="1">
      <c r="A186" s="422">
        <v>36</v>
      </c>
      <c r="B186" s="406" t="s">
        <v>515</v>
      </c>
      <c r="C186" s="424">
        <v>2.5000000000000001E-2</v>
      </c>
      <c r="D186" s="112" t="s">
        <v>355</v>
      </c>
      <c r="E186" s="425">
        <f>'Proyeksi Cashflow - Penerimaan'!E28</f>
        <v>343858411</v>
      </c>
      <c r="F186" s="117">
        <f t="shared" si="119"/>
        <v>8596460.2750000004</v>
      </c>
      <c r="G186" s="72">
        <f t="shared" si="118"/>
        <v>8596460.2750000004</v>
      </c>
      <c r="H186" s="394"/>
      <c r="I186" s="395"/>
      <c r="J186" s="405">
        <f t="shared" si="120"/>
        <v>4298230.1375000002</v>
      </c>
      <c r="K186" s="405">
        <f t="shared" si="120"/>
        <v>4298230.1375000002</v>
      </c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394"/>
      <c r="AB186" s="394"/>
      <c r="AC186" s="394"/>
      <c r="AD186" s="394"/>
      <c r="AE186" s="394"/>
      <c r="AF186" s="394"/>
      <c r="AG186" s="394"/>
      <c r="AH186" s="394"/>
      <c r="AI186" s="394"/>
      <c r="AJ186" s="394"/>
      <c r="AK186" s="394"/>
      <c r="AL186" s="394"/>
      <c r="AM186" s="394"/>
      <c r="AN186" s="394"/>
      <c r="AO186" s="394"/>
      <c r="AP186" s="394"/>
      <c r="AQ186" s="394"/>
      <c r="AR186" s="394"/>
      <c r="AS186" s="394"/>
      <c r="AT186" s="394"/>
      <c r="AU186" s="394"/>
      <c r="AV186" s="394"/>
      <c r="AW186" s="394"/>
      <c r="AX186" s="394"/>
      <c r="AY186" s="394"/>
      <c r="AZ186" s="394"/>
      <c r="BA186" s="394"/>
      <c r="BB186" s="394"/>
      <c r="BC186" s="394"/>
      <c r="BD186" s="394"/>
      <c r="BE186" s="394"/>
      <c r="BF186" s="394"/>
      <c r="BG186" s="394"/>
      <c r="BH186" s="394"/>
      <c r="BI186" s="394"/>
      <c r="BJ186" s="394"/>
      <c r="BK186" s="394"/>
      <c r="BL186" s="394"/>
      <c r="BM186" s="394"/>
      <c r="BN186" s="394"/>
      <c r="BO186" s="394"/>
      <c r="BP186" s="394"/>
      <c r="BQ186" s="394"/>
      <c r="BR186" s="394"/>
      <c r="BS186" s="394"/>
      <c r="BT186" s="394"/>
      <c r="BU186" s="394"/>
      <c r="BV186" s="394"/>
      <c r="BW186" s="394"/>
      <c r="BX186" s="394"/>
      <c r="BY186" s="394"/>
      <c r="BZ186" s="394"/>
      <c r="CA186" s="394"/>
      <c r="CB186" s="394"/>
      <c r="CC186" s="394"/>
      <c r="CD186" s="394"/>
      <c r="CE186" s="394"/>
      <c r="CF186" s="394"/>
      <c r="CG186" s="394"/>
      <c r="CH186" s="394"/>
      <c r="CI186" s="394"/>
      <c r="CJ186" s="394"/>
      <c r="CK186" s="394"/>
      <c r="CL186" s="394"/>
      <c r="CM186" s="394"/>
      <c r="CN186" s="394"/>
      <c r="CO186" s="394"/>
      <c r="CP186" s="394"/>
      <c r="CQ186" s="394"/>
      <c r="CR186" s="394"/>
      <c r="CS186" s="394"/>
      <c r="CT186" s="394"/>
      <c r="CU186" s="394"/>
      <c r="CV186" s="394"/>
      <c r="CW186" s="394"/>
      <c r="CX186" s="394"/>
      <c r="CY186" s="394"/>
      <c r="CZ186" s="394"/>
      <c r="DA186" s="394"/>
      <c r="DB186" s="394"/>
      <c r="DC186" s="394"/>
      <c r="DD186" s="394"/>
      <c r="DE186" s="394"/>
      <c r="DF186" s="394"/>
      <c r="DG186" s="394"/>
      <c r="DH186" s="394"/>
      <c r="DI186" s="394"/>
      <c r="DJ186" s="394"/>
      <c r="DK186" s="394"/>
      <c r="DL186" s="394"/>
      <c r="DM186" s="394"/>
      <c r="DN186" s="394"/>
      <c r="DO186" s="394"/>
      <c r="DP186" s="394"/>
      <c r="DQ186" s="394"/>
      <c r="DR186" s="394"/>
      <c r="DS186" s="394"/>
      <c r="DT186" s="394"/>
      <c r="DU186" s="394"/>
      <c r="DV186" s="394"/>
      <c r="DW186" s="394"/>
    </row>
    <row r="187" spans="1:127" ht="15.75" customHeight="1">
      <c r="A187" s="422">
        <v>36</v>
      </c>
      <c r="B187" s="406" t="s">
        <v>516</v>
      </c>
      <c r="C187" s="424">
        <v>2.5000000000000001E-2</v>
      </c>
      <c r="D187" s="112" t="s">
        <v>355</v>
      </c>
      <c r="E187" s="425">
        <f>'Proyeksi Cashflow - Penerimaan'!E30</f>
        <v>343858411</v>
      </c>
      <c r="F187" s="117">
        <f t="shared" si="119"/>
        <v>8596460.2750000004</v>
      </c>
      <c r="G187" s="72">
        <f t="shared" si="118"/>
        <v>8596460.2750000004</v>
      </c>
      <c r="H187" s="394"/>
      <c r="I187" s="394"/>
      <c r="J187" s="394"/>
      <c r="K187" s="405">
        <f t="shared" si="120"/>
        <v>4298230.1375000002</v>
      </c>
      <c r="L187" s="405">
        <f t="shared" si="120"/>
        <v>4298230.1375000002</v>
      </c>
      <c r="M187" s="394"/>
      <c r="N187" s="395"/>
      <c r="O187" s="394"/>
      <c r="P187" s="394"/>
      <c r="Q187" s="394"/>
      <c r="R187" s="394"/>
      <c r="S187" s="394"/>
      <c r="T187" s="394"/>
      <c r="U187" s="394"/>
      <c r="V187" s="394"/>
      <c r="W187" s="394"/>
      <c r="X187" s="394"/>
      <c r="Y187" s="394"/>
      <c r="Z187" s="394"/>
      <c r="AA187" s="394"/>
      <c r="AB187" s="394"/>
      <c r="AC187" s="394"/>
      <c r="AD187" s="394"/>
      <c r="AE187" s="394"/>
      <c r="AF187" s="394"/>
      <c r="AG187" s="394"/>
      <c r="AH187" s="394"/>
      <c r="AI187" s="394"/>
      <c r="AJ187" s="394"/>
      <c r="AK187" s="394"/>
      <c r="AL187" s="394"/>
      <c r="AM187" s="394"/>
      <c r="AN187" s="394"/>
      <c r="AO187" s="394"/>
      <c r="AP187" s="394"/>
      <c r="AQ187" s="394"/>
      <c r="AR187" s="394"/>
      <c r="AS187" s="394"/>
      <c r="AT187" s="394"/>
      <c r="AU187" s="394"/>
      <c r="AV187" s="394"/>
      <c r="AW187" s="394"/>
      <c r="AX187" s="394"/>
      <c r="AY187" s="394"/>
      <c r="AZ187" s="394"/>
      <c r="BA187" s="394"/>
      <c r="BB187" s="394"/>
      <c r="BC187" s="394"/>
      <c r="BD187" s="394"/>
      <c r="BE187" s="394"/>
      <c r="BF187" s="394"/>
      <c r="BG187" s="394"/>
      <c r="BH187" s="394"/>
      <c r="BI187" s="394"/>
      <c r="BJ187" s="394"/>
      <c r="BK187" s="394"/>
      <c r="BL187" s="394"/>
      <c r="BM187" s="394"/>
      <c r="BN187" s="394"/>
      <c r="BO187" s="394"/>
      <c r="BP187" s="394"/>
      <c r="BQ187" s="394"/>
      <c r="BR187" s="394"/>
      <c r="BS187" s="394"/>
      <c r="BT187" s="394"/>
      <c r="BU187" s="394"/>
      <c r="BV187" s="394"/>
      <c r="BW187" s="394"/>
      <c r="BX187" s="394"/>
      <c r="BY187" s="394"/>
      <c r="BZ187" s="394"/>
      <c r="CA187" s="394"/>
      <c r="CB187" s="394"/>
      <c r="CC187" s="394"/>
      <c r="CD187" s="394"/>
      <c r="CE187" s="394"/>
      <c r="CF187" s="394"/>
      <c r="CG187" s="394"/>
      <c r="CH187" s="394"/>
      <c r="CI187" s="394"/>
      <c r="CJ187" s="394"/>
      <c r="CK187" s="394"/>
      <c r="CL187" s="394"/>
      <c r="CM187" s="394"/>
      <c r="CN187" s="394"/>
      <c r="CO187" s="394"/>
      <c r="CP187" s="394"/>
      <c r="CQ187" s="394"/>
      <c r="CR187" s="394"/>
      <c r="CS187" s="394"/>
      <c r="CT187" s="394"/>
      <c r="CU187" s="394"/>
      <c r="CV187" s="394"/>
      <c r="CW187" s="394"/>
      <c r="CX187" s="394"/>
      <c r="CY187" s="394"/>
      <c r="CZ187" s="394"/>
      <c r="DA187" s="394"/>
      <c r="DB187" s="394"/>
      <c r="DC187" s="394"/>
      <c r="DD187" s="394"/>
      <c r="DE187" s="394"/>
      <c r="DF187" s="394"/>
      <c r="DG187" s="394"/>
      <c r="DH187" s="394"/>
      <c r="DI187" s="394"/>
      <c r="DJ187" s="394"/>
      <c r="DK187" s="394"/>
      <c r="DL187" s="394"/>
      <c r="DM187" s="394"/>
      <c r="DN187" s="394"/>
      <c r="DO187" s="394"/>
      <c r="DP187" s="394"/>
      <c r="DQ187" s="394"/>
      <c r="DR187" s="394"/>
      <c r="DS187" s="394"/>
      <c r="DT187" s="394"/>
      <c r="DU187" s="394"/>
      <c r="DV187" s="394"/>
      <c r="DW187" s="394"/>
    </row>
    <row r="188" spans="1:127" ht="15.75" customHeight="1">
      <c r="A188" s="422">
        <v>36</v>
      </c>
      <c r="B188" s="406" t="s">
        <v>517</v>
      </c>
      <c r="C188" s="424">
        <v>2.5000000000000001E-2</v>
      </c>
      <c r="D188" s="112" t="s">
        <v>355</v>
      </c>
      <c r="E188" s="425">
        <f>'Proyeksi Cashflow - Penerimaan'!E32</f>
        <v>343858411</v>
      </c>
      <c r="F188" s="117">
        <f t="shared" si="119"/>
        <v>8596460.2750000004</v>
      </c>
      <c r="G188" s="72">
        <f t="shared" si="118"/>
        <v>8596460.2750000004</v>
      </c>
      <c r="H188" s="394"/>
      <c r="I188" s="394"/>
      <c r="J188" s="394"/>
      <c r="K188" s="405">
        <f t="shared" si="120"/>
        <v>4298230.1375000002</v>
      </c>
      <c r="L188" s="405">
        <f t="shared" si="120"/>
        <v>4298230.1375000002</v>
      </c>
      <c r="M188" s="394"/>
      <c r="N188" s="394"/>
      <c r="O188" s="395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94"/>
      <c r="AB188" s="394"/>
      <c r="AC188" s="394"/>
      <c r="AD188" s="394"/>
      <c r="AE188" s="394"/>
      <c r="AF188" s="394"/>
      <c r="AG188" s="394"/>
      <c r="AH188" s="394"/>
      <c r="AI188" s="394"/>
      <c r="AJ188" s="394"/>
      <c r="AK188" s="394"/>
      <c r="AL188" s="394"/>
      <c r="AM188" s="394"/>
      <c r="AN188" s="394"/>
      <c r="AO188" s="394"/>
      <c r="AP188" s="394"/>
      <c r="AQ188" s="394"/>
      <c r="AR188" s="394"/>
      <c r="AS188" s="394"/>
      <c r="AT188" s="394"/>
      <c r="AU188" s="394"/>
      <c r="AV188" s="394"/>
      <c r="AW188" s="394"/>
      <c r="AX188" s="394"/>
      <c r="AY188" s="394"/>
      <c r="AZ188" s="394"/>
      <c r="BA188" s="394"/>
      <c r="BB188" s="394"/>
      <c r="BC188" s="394"/>
      <c r="BD188" s="394"/>
      <c r="BE188" s="394"/>
      <c r="BF188" s="394"/>
      <c r="BG188" s="394"/>
      <c r="BH188" s="394"/>
      <c r="BI188" s="394"/>
      <c r="BJ188" s="394"/>
      <c r="BK188" s="394"/>
      <c r="BL188" s="394"/>
      <c r="BM188" s="394"/>
      <c r="BN188" s="394"/>
      <c r="BO188" s="394"/>
      <c r="BP188" s="394"/>
      <c r="BQ188" s="394"/>
      <c r="BR188" s="394"/>
      <c r="BS188" s="394"/>
      <c r="BT188" s="394"/>
      <c r="BU188" s="394"/>
      <c r="BV188" s="394"/>
      <c r="BW188" s="394"/>
      <c r="BX188" s="394"/>
      <c r="BY188" s="394"/>
      <c r="BZ188" s="394"/>
      <c r="CA188" s="394"/>
      <c r="CB188" s="394"/>
      <c r="CC188" s="394"/>
      <c r="CD188" s="394"/>
      <c r="CE188" s="394"/>
      <c r="CF188" s="394"/>
      <c r="CG188" s="394"/>
      <c r="CH188" s="394"/>
      <c r="CI188" s="394"/>
      <c r="CJ188" s="394"/>
      <c r="CK188" s="394"/>
      <c r="CL188" s="394"/>
      <c r="CM188" s="394"/>
      <c r="CN188" s="394"/>
      <c r="CO188" s="394"/>
      <c r="CP188" s="394"/>
      <c r="CQ188" s="394"/>
      <c r="CR188" s="394"/>
      <c r="CS188" s="394"/>
      <c r="CT188" s="394"/>
      <c r="CU188" s="394"/>
      <c r="CV188" s="394"/>
      <c r="CW188" s="394"/>
      <c r="CX188" s="394"/>
      <c r="CY188" s="394"/>
      <c r="CZ188" s="394"/>
      <c r="DA188" s="394"/>
      <c r="DB188" s="394"/>
      <c r="DC188" s="394"/>
      <c r="DD188" s="394"/>
      <c r="DE188" s="394"/>
      <c r="DF188" s="394"/>
      <c r="DG188" s="394"/>
      <c r="DH188" s="394"/>
      <c r="DI188" s="394"/>
      <c r="DJ188" s="394"/>
      <c r="DK188" s="394"/>
      <c r="DL188" s="394"/>
      <c r="DM188" s="394"/>
      <c r="DN188" s="394"/>
      <c r="DO188" s="394"/>
      <c r="DP188" s="394"/>
      <c r="DQ188" s="394"/>
      <c r="DR188" s="394"/>
      <c r="DS188" s="394"/>
      <c r="DT188" s="394"/>
      <c r="DU188" s="394"/>
      <c r="DV188" s="394"/>
      <c r="DW188" s="394"/>
    </row>
    <row r="189" spans="1:127" ht="15.75" customHeight="1">
      <c r="A189" s="422">
        <v>36</v>
      </c>
      <c r="B189" s="406" t="s">
        <v>518</v>
      </c>
      <c r="C189" s="424">
        <v>2.5000000000000001E-2</v>
      </c>
      <c r="D189" s="112" t="s">
        <v>355</v>
      </c>
      <c r="E189" s="425">
        <f>'Proyeksi Cashflow - Penerimaan'!E34</f>
        <v>343858411</v>
      </c>
      <c r="F189" s="117">
        <f t="shared" si="119"/>
        <v>8596460.2750000004</v>
      </c>
      <c r="G189" s="72">
        <f t="shared" si="118"/>
        <v>8596460.2750000004</v>
      </c>
      <c r="H189" s="394"/>
      <c r="I189" s="394"/>
      <c r="J189" s="394"/>
      <c r="K189" s="405">
        <f t="shared" si="120"/>
        <v>4298230.1375000002</v>
      </c>
      <c r="L189" s="405">
        <f t="shared" si="120"/>
        <v>4298230.1375000002</v>
      </c>
      <c r="M189" s="394"/>
      <c r="N189" s="394"/>
      <c r="O189" s="394"/>
      <c r="P189" s="395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394"/>
      <c r="AB189" s="394"/>
      <c r="AC189" s="394"/>
      <c r="AD189" s="394"/>
      <c r="AE189" s="394"/>
      <c r="AF189" s="394"/>
      <c r="AG189" s="394"/>
      <c r="AH189" s="394"/>
      <c r="AI189" s="394"/>
      <c r="AJ189" s="394"/>
      <c r="AK189" s="394"/>
      <c r="AL189" s="394"/>
      <c r="AM189" s="394"/>
      <c r="AN189" s="394"/>
      <c r="AO189" s="394"/>
      <c r="AP189" s="394"/>
      <c r="AQ189" s="394"/>
      <c r="AR189" s="394"/>
      <c r="AS189" s="394"/>
      <c r="AT189" s="394"/>
      <c r="AU189" s="394"/>
      <c r="AV189" s="394"/>
      <c r="AW189" s="394"/>
      <c r="AX189" s="394"/>
      <c r="AY189" s="394"/>
      <c r="AZ189" s="394"/>
      <c r="BA189" s="394"/>
      <c r="BB189" s="394"/>
      <c r="BC189" s="394"/>
      <c r="BD189" s="394"/>
      <c r="BE189" s="394"/>
      <c r="BF189" s="394"/>
      <c r="BG189" s="394"/>
      <c r="BH189" s="394"/>
      <c r="BI189" s="394"/>
      <c r="BJ189" s="394"/>
      <c r="BK189" s="394"/>
      <c r="BL189" s="394"/>
      <c r="BM189" s="394"/>
      <c r="BN189" s="394"/>
      <c r="BO189" s="394"/>
      <c r="BP189" s="394"/>
      <c r="BQ189" s="394"/>
      <c r="BR189" s="394"/>
      <c r="BS189" s="394"/>
      <c r="BT189" s="394"/>
      <c r="BU189" s="394"/>
      <c r="BV189" s="394"/>
      <c r="BW189" s="394"/>
      <c r="BX189" s="394"/>
      <c r="BY189" s="394"/>
      <c r="BZ189" s="394"/>
      <c r="CA189" s="394"/>
      <c r="CB189" s="394"/>
      <c r="CC189" s="394"/>
      <c r="CD189" s="394"/>
      <c r="CE189" s="394"/>
      <c r="CF189" s="394"/>
      <c r="CG189" s="394"/>
      <c r="CH189" s="394"/>
      <c r="CI189" s="394"/>
      <c r="CJ189" s="394"/>
      <c r="CK189" s="394"/>
      <c r="CL189" s="394"/>
      <c r="CM189" s="394"/>
      <c r="CN189" s="394"/>
      <c r="CO189" s="394"/>
      <c r="CP189" s="394"/>
      <c r="CQ189" s="394"/>
      <c r="CR189" s="394"/>
      <c r="CS189" s="394"/>
      <c r="CT189" s="394"/>
      <c r="CU189" s="394"/>
      <c r="CV189" s="394"/>
      <c r="CW189" s="394"/>
      <c r="CX189" s="394"/>
      <c r="CY189" s="394"/>
      <c r="CZ189" s="394"/>
      <c r="DA189" s="394"/>
      <c r="DB189" s="394"/>
      <c r="DC189" s="394"/>
      <c r="DD189" s="394"/>
      <c r="DE189" s="394"/>
      <c r="DF189" s="394"/>
      <c r="DG189" s="394"/>
      <c r="DH189" s="394"/>
      <c r="DI189" s="394"/>
      <c r="DJ189" s="394"/>
      <c r="DK189" s="394"/>
      <c r="DL189" s="394"/>
      <c r="DM189" s="394"/>
      <c r="DN189" s="394"/>
      <c r="DO189" s="394"/>
      <c r="DP189" s="394"/>
      <c r="DQ189" s="394"/>
      <c r="DR189" s="394"/>
      <c r="DS189" s="394"/>
      <c r="DT189" s="394"/>
      <c r="DU189" s="394"/>
      <c r="DV189" s="394"/>
      <c r="DW189" s="394"/>
    </row>
    <row r="190" spans="1:127" ht="15.75" customHeight="1">
      <c r="A190" s="422">
        <v>36</v>
      </c>
      <c r="B190" s="406" t="s">
        <v>519</v>
      </c>
      <c r="C190" s="424">
        <v>2.5000000000000001E-2</v>
      </c>
      <c r="D190" s="112" t="s">
        <v>355</v>
      </c>
      <c r="E190" s="425">
        <f>'Proyeksi Cashflow - Penerimaan'!E36</f>
        <v>343858411</v>
      </c>
      <c r="F190" s="117">
        <f t="shared" si="119"/>
        <v>8596460.2750000004</v>
      </c>
      <c r="G190" s="72">
        <f t="shared" si="118"/>
        <v>8596460.2750000004</v>
      </c>
      <c r="H190" s="404"/>
      <c r="I190" s="404"/>
      <c r="J190" s="404"/>
      <c r="K190" s="404"/>
      <c r="L190" s="405">
        <f t="shared" si="120"/>
        <v>4298230.1375000002</v>
      </c>
      <c r="M190" s="405">
        <f t="shared" si="120"/>
        <v>4298230.1375000002</v>
      </c>
      <c r="N190" s="404"/>
      <c r="O190" s="404"/>
      <c r="P190" s="404"/>
      <c r="Q190" s="406"/>
      <c r="R190" s="404"/>
      <c r="S190" s="404"/>
      <c r="T190" s="404"/>
      <c r="U190" s="404"/>
      <c r="V190" s="404"/>
      <c r="W190" s="404"/>
      <c r="X190" s="404"/>
      <c r="Y190" s="404"/>
      <c r="Z190" s="404"/>
      <c r="AA190" s="404"/>
      <c r="AB190" s="404"/>
      <c r="AC190" s="404"/>
      <c r="AD190" s="404"/>
      <c r="AE190" s="404"/>
      <c r="AF190" s="404"/>
      <c r="AG190" s="404"/>
      <c r="AH190" s="404"/>
      <c r="AI190" s="404"/>
      <c r="AJ190" s="404"/>
      <c r="AK190" s="404"/>
      <c r="AL190" s="404"/>
      <c r="AM190" s="404"/>
      <c r="AN190" s="404"/>
      <c r="AO190" s="404"/>
      <c r="AP190" s="404"/>
      <c r="AQ190" s="404"/>
      <c r="AR190" s="404"/>
      <c r="AS190" s="404"/>
      <c r="AT190" s="404"/>
      <c r="AU190" s="404"/>
      <c r="AV190" s="404"/>
      <c r="AW190" s="404"/>
      <c r="AX190" s="404"/>
      <c r="AY190" s="404"/>
      <c r="AZ190" s="404"/>
      <c r="BA190" s="404"/>
      <c r="BB190" s="404"/>
      <c r="BC190" s="404"/>
      <c r="BD190" s="404"/>
      <c r="BE190" s="404"/>
      <c r="BF190" s="404"/>
      <c r="BG190" s="404"/>
      <c r="BH190" s="404"/>
      <c r="BI190" s="404"/>
      <c r="BJ190" s="404"/>
      <c r="BK190" s="404"/>
      <c r="BL190" s="404"/>
      <c r="BM190" s="404"/>
      <c r="BN190" s="404"/>
      <c r="BO190" s="404"/>
      <c r="BP190" s="404"/>
      <c r="BQ190" s="404"/>
      <c r="BR190" s="404"/>
      <c r="BS190" s="404"/>
      <c r="BT190" s="404"/>
      <c r="BU190" s="404"/>
      <c r="BV190" s="404"/>
      <c r="BW190" s="404"/>
      <c r="BX190" s="404"/>
      <c r="BY190" s="404"/>
      <c r="BZ190" s="404"/>
      <c r="CA190" s="404"/>
      <c r="CB190" s="404"/>
      <c r="CC190" s="404"/>
      <c r="CD190" s="404"/>
      <c r="CE190" s="404"/>
      <c r="CF190" s="404"/>
      <c r="CG190" s="404"/>
      <c r="CH190" s="404"/>
      <c r="CI190" s="404"/>
      <c r="CJ190" s="404"/>
      <c r="CK190" s="404"/>
      <c r="CL190" s="404"/>
      <c r="CM190" s="404"/>
      <c r="CN190" s="404"/>
      <c r="CO190" s="404"/>
      <c r="CP190" s="404"/>
      <c r="CQ190" s="404"/>
      <c r="CR190" s="404"/>
      <c r="CS190" s="404"/>
      <c r="CT190" s="404"/>
      <c r="CU190" s="404"/>
      <c r="CV190" s="404"/>
      <c r="CW190" s="404"/>
      <c r="CX190" s="404"/>
      <c r="CY190" s="404"/>
      <c r="CZ190" s="404"/>
      <c r="DA190" s="404"/>
      <c r="DB190" s="404"/>
      <c r="DC190" s="404"/>
      <c r="DD190" s="404"/>
      <c r="DE190" s="404"/>
      <c r="DF190" s="404"/>
      <c r="DG190" s="404"/>
      <c r="DH190" s="404"/>
      <c r="DI190" s="404"/>
      <c r="DJ190" s="404"/>
      <c r="DK190" s="404"/>
      <c r="DL190" s="404"/>
      <c r="DM190" s="404"/>
      <c r="DN190" s="404"/>
      <c r="DO190" s="404"/>
      <c r="DP190" s="404"/>
      <c r="DQ190" s="404"/>
      <c r="DR190" s="404"/>
      <c r="DS190" s="404"/>
      <c r="DT190" s="404"/>
      <c r="DU190" s="404"/>
      <c r="DV190" s="404"/>
      <c r="DW190" s="404"/>
    </row>
    <row r="191" spans="1:127" ht="15.75" customHeight="1">
      <c r="A191" s="422">
        <v>36</v>
      </c>
      <c r="B191" s="406" t="s">
        <v>520</v>
      </c>
      <c r="C191" s="424">
        <v>2.5000000000000001E-2</v>
      </c>
      <c r="D191" s="112" t="s">
        <v>355</v>
      </c>
      <c r="E191" s="425">
        <f>'Proyeksi Cashflow - Penerimaan'!E38</f>
        <v>343858411</v>
      </c>
      <c r="F191" s="117">
        <f t="shared" si="119"/>
        <v>8596460.2750000004</v>
      </c>
      <c r="G191" s="72">
        <f t="shared" ref="G191:G193" si="121">SUM(H191:DW191)</f>
        <v>8596460.2750000004</v>
      </c>
      <c r="H191" s="394"/>
      <c r="I191" s="394"/>
      <c r="J191" s="394"/>
      <c r="K191" s="394"/>
      <c r="L191" s="405">
        <f t="shared" si="120"/>
        <v>4298230.1375000002</v>
      </c>
      <c r="M191" s="405">
        <f t="shared" si="120"/>
        <v>4298230.1375000002</v>
      </c>
      <c r="N191" s="394"/>
      <c r="O191" s="395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394"/>
      <c r="AB191" s="394"/>
      <c r="AC191" s="394"/>
      <c r="AD191" s="394"/>
      <c r="AE191" s="394"/>
      <c r="AF191" s="394"/>
      <c r="AG191" s="394"/>
      <c r="AH191" s="394"/>
      <c r="AI191" s="394"/>
      <c r="AJ191" s="394"/>
      <c r="AK191" s="394"/>
      <c r="AL191" s="394"/>
      <c r="AM191" s="394"/>
      <c r="AN191" s="394"/>
      <c r="AO191" s="394"/>
      <c r="AP191" s="394"/>
      <c r="AQ191" s="394"/>
      <c r="AR191" s="394"/>
      <c r="AS191" s="394"/>
      <c r="AT191" s="394"/>
      <c r="AU191" s="394"/>
      <c r="AV191" s="394"/>
      <c r="AW191" s="394"/>
      <c r="AX191" s="394"/>
      <c r="AY191" s="394"/>
      <c r="AZ191" s="394"/>
      <c r="BA191" s="394"/>
      <c r="BB191" s="394"/>
      <c r="BC191" s="394"/>
      <c r="BD191" s="394"/>
      <c r="BE191" s="394"/>
      <c r="BF191" s="394"/>
      <c r="BG191" s="394"/>
      <c r="BH191" s="394"/>
      <c r="BI191" s="394"/>
      <c r="BJ191" s="394"/>
      <c r="BK191" s="394"/>
      <c r="BL191" s="394"/>
      <c r="BM191" s="394"/>
      <c r="BN191" s="394"/>
      <c r="BO191" s="394"/>
      <c r="BP191" s="394"/>
      <c r="BQ191" s="394"/>
      <c r="BR191" s="394"/>
      <c r="BS191" s="394"/>
      <c r="BT191" s="394"/>
      <c r="BU191" s="394"/>
      <c r="BV191" s="394"/>
      <c r="BW191" s="394"/>
      <c r="BX191" s="394"/>
      <c r="BY191" s="394"/>
      <c r="BZ191" s="394"/>
      <c r="CA191" s="394"/>
      <c r="CB191" s="394"/>
      <c r="CC191" s="394"/>
      <c r="CD191" s="394"/>
      <c r="CE191" s="394"/>
      <c r="CF191" s="394"/>
      <c r="CG191" s="394"/>
      <c r="CH191" s="394"/>
      <c r="CI191" s="394"/>
      <c r="CJ191" s="394"/>
      <c r="CK191" s="394"/>
      <c r="CL191" s="394"/>
      <c r="CM191" s="394"/>
      <c r="CN191" s="394"/>
      <c r="CO191" s="394"/>
      <c r="CP191" s="394"/>
      <c r="CQ191" s="394"/>
      <c r="CR191" s="394"/>
      <c r="CS191" s="394"/>
      <c r="CT191" s="394"/>
      <c r="CU191" s="394"/>
      <c r="CV191" s="394"/>
      <c r="CW191" s="394"/>
      <c r="CX191" s="394"/>
      <c r="CY191" s="394"/>
      <c r="CZ191" s="394"/>
      <c r="DA191" s="394"/>
      <c r="DB191" s="394"/>
      <c r="DC191" s="394"/>
      <c r="DD191" s="394"/>
      <c r="DE191" s="394"/>
      <c r="DF191" s="394"/>
      <c r="DG191" s="394"/>
      <c r="DH191" s="394"/>
      <c r="DI191" s="394"/>
      <c r="DJ191" s="394"/>
      <c r="DK191" s="394"/>
      <c r="DL191" s="394"/>
      <c r="DM191" s="394"/>
      <c r="DN191" s="394"/>
      <c r="DO191" s="394"/>
      <c r="DP191" s="394"/>
      <c r="DQ191" s="394"/>
      <c r="DR191" s="394"/>
      <c r="DS191" s="394"/>
      <c r="DT191" s="394"/>
      <c r="DU191" s="394"/>
      <c r="DV191" s="394"/>
      <c r="DW191" s="394"/>
    </row>
    <row r="192" spans="1:127" ht="15.75" customHeight="1">
      <c r="A192" s="422">
        <v>36</v>
      </c>
      <c r="B192" s="406" t="s">
        <v>521</v>
      </c>
      <c r="C192" s="424">
        <v>2.5000000000000001E-2</v>
      </c>
      <c r="D192" s="112" t="s">
        <v>355</v>
      </c>
      <c r="E192" s="425">
        <f>'Proyeksi Cashflow - Penerimaan'!E40</f>
        <v>343858411</v>
      </c>
      <c r="F192" s="117">
        <f t="shared" si="119"/>
        <v>8596460.2750000004</v>
      </c>
      <c r="G192" s="72">
        <f t="shared" si="121"/>
        <v>8596460.2750000004</v>
      </c>
      <c r="H192" s="394"/>
      <c r="I192" s="394"/>
      <c r="J192" s="394"/>
      <c r="K192" s="394"/>
      <c r="L192" s="405">
        <f t="shared" si="120"/>
        <v>4298230.1375000002</v>
      </c>
      <c r="M192" s="405">
        <f t="shared" si="120"/>
        <v>4298230.1375000002</v>
      </c>
      <c r="N192" s="394"/>
      <c r="O192" s="394"/>
      <c r="P192" s="395"/>
      <c r="Q192" s="394"/>
      <c r="R192" s="394"/>
      <c r="S192" s="394"/>
      <c r="T192" s="394"/>
      <c r="U192" s="394"/>
      <c r="V192" s="394"/>
      <c r="W192" s="394"/>
      <c r="X192" s="394"/>
      <c r="Y192" s="394"/>
      <c r="Z192" s="394"/>
      <c r="AA192" s="394"/>
      <c r="AB192" s="394"/>
      <c r="AC192" s="394"/>
      <c r="AD192" s="394"/>
      <c r="AE192" s="394"/>
      <c r="AF192" s="394"/>
      <c r="AG192" s="394"/>
      <c r="AH192" s="394"/>
      <c r="AI192" s="394"/>
      <c r="AJ192" s="394"/>
      <c r="AK192" s="394"/>
      <c r="AL192" s="394"/>
      <c r="AM192" s="394"/>
      <c r="AN192" s="394"/>
      <c r="AO192" s="394"/>
      <c r="AP192" s="394"/>
      <c r="AQ192" s="394"/>
      <c r="AR192" s="394"/>
      <c r="AS192" s="394"/>
      <c r="AT192" s="394"/>
      <c r="AU192" s="394"/>
      <c r="AV192" s="394"/>
      <c r="AW192" s="394"/>
      <c r="AX192" s="394"/>
      <c r="AY192" s="394"/>
      <c r="AZ192" s="394"/>
      <c r="BA192" s="394"/>
      <c r="BB192" s="394"/>
      <c r="BC192" s="394"/>
      <c r="BD192" s="394"/>
      <c r="BE192" s="394"/>
      <c r="BF192" s="394"/>
      <c r="BG192" s="394"/>
      <c r="BH192" s="394"/>
      <c r="BI192" s="394"/>
      <c r="BJ192" s="394"/>
      <c r="BK192" s="394"/>
      <c r="BL192" s="394"/>
      <c r="BM192" s="394"/>
      <c r="BN192" s="394"/>
      <c r="BO192" s="394"/>
      <c r="BP192" s="394"/>
      <c r="BQ192" s="394"/>
      <c r="BR192" s="394"/>
      <c r="BS192" s="394"/>
      <c r="BT192" s="394"/>
      <c r="BU192" s="394"/>
      <c r="BV192" s="394"/>
      <c r="BW192" s="394"/>
      <c r="BX192" s="394"/>
      <c r="BY192" s="394"/>
      <c r="BZ192" s="394"/>
      <c r="CA192" s="394"/>
      <c r="CB192" s="394"/>
      <c r="CC192" s="394"/>
      <c r="CD192" s="394"/>
      <c r="CE192" s="394"/>
      <c r="CF192" s="394"/>
      <c r="CG192" s="394"/>
      <c r="CH192" s="394"/>
      <c r="CI192" s="394"/>
      <c r="CJ192" s="394"/>
      <c r="CK192" s="394"/>
      <c r="CL192" s="394"/>
      <c r="CM192" s="394"/>
      <c r="CN192" s="394"/>
      <c r="CO192" s="394"/>
      <c r="CP192" s="394"/>
      <c r="CQ192" s="394"/>
      <c r="CR192" s="394"/>
      <c r="CS192" s="394"/>
      <c r="CT192" s="394"/>
      <c r="CU192" s="394"/>
      <c r="CV192" s="394"/>
      <c r="CW192" s="394"/>
      <c r="CX192" s="394"/>
      <c r="CY192" s="394"/>
      <c r="CZ192" s="394"/>
      <c r="DA192" s="394"/>
      <c r="DB192" s="394"/>
      <c r="DC192" s="394"/>
      <c r="DD192" s="394"/>
      <c r="DE192" s="394"/>
      <c r="DF192" s="394"/>
      <c r="DG192" s="394"/>
      <c r="DH192" s="394"/>
      <c r="DI192" s="394"/>
      <c r="DJ192" s="394"/>
      <c r="DK192" s="394"/>
      <c r="DL192" s="394"/>
      <c r="DM192" s="394"/>
      <c r="DN192" s="394"/>
      <c r="DO192" s="394"/>
      <c r="DP192" s="394"/>
      <c r="DQ192" s="394"/>
      <c r="DR192" s="394"/>
      <c r="DS192" s="394"/>
      <c r="DT192" s="394"/>
      <c r="DU192" s="394"/>
      <c r="DV192" s="394"/>
      <c r="DW192" s="394"/>
    </row>
    <row r="193" spans="1:127" ht="15.75" customHeight="1">
      <c r="A193" s="422">
        <v>36</v>
      </c>
      <c r="B193" s="406" t="s">
        <v>522</v>
      </c>
      <c r="C193" s="424">
        <v>2.5000000000000001E-2</v>
      </c>
      <c r="D193" s="112" t="s">
        <v>355</v>
      </c>
      <c r="E193" s="425">
        <f>'Proyeksi Cashflow - Penerimaan'!E42</f>
        <v>343858411</v>
      </c>
      <c r="F193" s="117">
        <f t="shared" si="119"/>
        <v>8596460.2750000004</v>
      </c>
      <c r="G193" s="72">
        <f t="shared" si="121"/>
        <v>8596460.2750000004</v>
      </c>
      <c r="H193" s="404"/>
      <c r="I193" s="404"/>
      <c r="J193" s="404"/>
      <c r="K193" s="404"/>
      <c r="L193" s="404"/>
      <c r="M193" s="405">
        <f t="shared" si="120"/>
        <v>4298230.1375000002</v>
      </c>
      <c r="N193" s="405">
        <f t="shared" si="120"/>
        <v>4298230.1375000002</v>
      </c>
      <c r="O193" s="404"/>
      <c r="P193" s="404"/>
      <c r="Q193" s="406"/>
      <c r="R193" s="404"/>
      <c r="S193" s="404"/>
      <c r="T193" s="404"/>
      <c r="U193" s="404"/>
      <c r="V193" s="404"/>
      <c r="W193" s="404"/>
      <c r="X193" s="404"/>
      <c r="Y193" s="404"/>
      <c r="Z193" s="404"/>
      <c r="AA193" s="404"/>
      <c r="AB193" s="404"/>
      <c r="AC193" s="404"/>
      <c r="AD193" s="404"/>
      <c r="AE193" s="404"/>
      <c r="AF193" s="404"/>
      <c r="AG193" s="404"/>
      <c r="AH193" s="404"/>
      <c r="AI193" s="404"/>
      <c r="AJ193" s="404"/>
      <c r="AK193" s="404"/>
      <c r="AL193" s="404"/>
      <c r="AM193" s="404"/>
      <c r="AN193" s="404"/>
      <c r="AO193" s="404"/>
      <c r="AP193" s="404"/>
      <c r="AQ193" s="404"/>
      <c r="AR193" s="404"/>
      <c r="AS193" s="404"/>
      <c r="AT193" s="404"/>
      <c r="AU193" s="404"/>
      <c r="AV193" s="404"/>
      <c r="AW193" s="404"/>
      <c r="AX193" s="404"/>
      <c r="AY193" s="404"/>
      <c r="AZ193" s="404"/>
      <c r="BA193" s="404"/>
      <c r="BB193" s="404"/>
      <c r="BC193" s="404"/>
      <c r="BD193" s="404"/>
      <c r="BE193" s="404"/>
      <c r="BF193" s="404"/>
      <c r="BG193" s="404"/>
      <c r="BH193" s="404"/>
      <c r="BI193" s="404"/>
      <c r="BJ193" s="404"/>
      <c r="BK193" s="404"/>
      <c r="BL193" s="404"/>
      <c r="BM193" s="404"/>
      <c r="BN193" s="404"/>
      <c r="BO193" s="404"/>
      <c r="BP193" s="404"/>
      <c r="BQ193" s="404"/>
      <c r="BR193" s="404"/>
      <c r="BS193" s="404"/>
      <c r="BT193" s="404"/>
      <c r="BU193" s="404"/>
      <c r="BV193" s="404"/>
      <c r="BW193" s="404"/>
      <c r="BX193" s="404"/>
      <c r="BY193" s="404"/>
      <c r="BZ193" s="404"/>
      <c r="CA193" s="404"/>
      <c r="CB193" s="404"/>
      <c r="CC193" s="404"/>
      <c r="CD193" s="404"/>
      <c r="CE193" s="404"/>
      <c r="CF193" s="404"/>
      <c r="CG193" s="404"/>
      <c r="CH193" s="404"/>
      <c r="CI193" s="404"/>
      <c r="CJ193" s="404"/>
      <c r="CK193" s="404"/>
      <c r="CL193" s="404"/>
      <c r="CM193" s="404"/>
      <c r="CN193" s="404"/>
      <c r="CO193" s="404"/>
      <c r="CP193" s="404"/>
      <c r="CQ193" s="404"/>
      <c r="CR193" s="404"/>
      <c r="CS193" s="404"/>
      <c r="CT193" s="404"/>
      <c r="CU193" s="404"/>
      <c r="CV193" s="404"/>
      <c r="CW193" s="404"/>
      <c r="CX193" s="404"/>
      <c r="CY193" s="404"/>
      <c r="CZ193" s="404"/>
      <c r="DA193" s="404"/>
      <c r="DB193" s="404"/>
      <c r="DC193" s="404"/>
      <c r="DD193" s="404"/>
      <c r="DE193" s="404"/>
      <c r="DF193" s="404"/>
      <c r="DG193" s="404"/>
      <c r="DH193" s="404"/>
      <c r="DI193" s="404"/>
      <c r="DJ193" s="404"/>
      <c r="DK193" s="404"/>
      <c r="DL193" s="404"/>
      <c r="DM193" s="404"/>
      <c r="DN193" s="404"/>
      <c r="DO193" s="404"/>
      <c r="DP193" s="404"/>
      <c r="DQ193" s="404"/>
      <c r="DR193" s="404"/>
      <c r="DS193" s="404"/>
      <c r="DT193" s="404"/>
      <c r="DU193" s="404"/>
      <c r="DV193" s="404"/>
      <c r="DW193" s="404"/>
    </row>
    <row r="194" spans="1:127" ht="15.75" customHeight="1">
      <c r="A194" s="422">
        <v>36</v>
      </c>
      <c r="B194" s="406" t="s">
        <v>523</v>
      </c>
      <c r="C194" s="424">
        <v>2.5000000000000001E-2</v>
      </c>
      <c r="D194" s="112" t="s">
        <v>355</v>
      </c>
      <c r="E194" s="425">
        <f>'Proyeksi Cashflow - Penerimaan'!E44</f>
        <v>343858411</v>
      </c>
      <c r="F194" s="117">
        <f t="shared" si="119"/>
        <v>8596460.2750000004</v>
      </c>
      <c r="G194" s="72">
        <f t="shared" ref="G194" si="122">SUM(H194:DW194)</f>
        <v>8596460.2750000004</v>
      </c>
      <c r="H194" s="404"/>
      <c r="I194" s="404"/>
      <c r="J194" s="404"/>
      <c r="K194" s="404"/>
      <c r="L194" s="404"/>
      <c r="M194" s="405">
        <f t="shared" si="120"/>
        <v>4298230.1375000002</v>
      </c>
      <c r="N194" s="405">
        <f t="shared" si="120"/>
        <v>4298230.1375000002</v>
      </c>
      <c r="O194" s="404"/>
      <c r="P194" s="404"/>
      <c r="Q194" s="406"/>
      <c r="R194" s="404"/>
      <c r="S194" s="404"/>
      <c r="T194" s="404"/>
      <c r="U194" s="404"/>
      <c r="V194" s="404"/>
      <c r="W194" s="404"/>
      <c r="X194" s="404"/>
      <c r="Y194" s="404"/>
      <c r="Z194" s="404"/>
      <c r="AA194" s="404"/>
      <c r="AB194" s="404"/>
      <c r="AC194" s="404"/>
      <c r="AD194" s="404"/>
      <c r="AE194" s="404"/>
      <c r="AF194" s="404"/>
      <c r="AG194" s="404"/>
      <c r="AH194" s="404"/>
      <c r="AI194" s="404"/>
      <c r="AJ194" s="404"/>
      <c r="AK194" s="404"/>
      <c r="AL194" s="404"/>
      <c r="AM194" s="404"/>
      <c r="AN194" s="404"/>
      <c r="AO194" s="404"/>
      <c r="AP194" s="404"/>
      <c r="AQ194" s="404"/>
      <c r="AR194" s="404"/>
      <c r="AS194" s="404"/>
      <c r="AT194" s="404"/>
      <c r="AU194" s="404"/>
      <c r="AV194" s="404"/>
      <c r="AW194" s="404"/>
      <c r="AX194" s="404"/>
      <c r="AY194" s="404"/>
      <c r="AZ194" s="404"/>
      <c r="BA194" s="404"/>
      <c r="BB194" s="404"/>
      <c r="BC194" s="404"/>
      <c r="BD194" s="404"/>
      <c r="BE194" s="404"/>
      <c r="BF194" s="404"/>
      <c r="BG194" s="404"/>
      <c r="BH194" s="404"/>
      <c r="BI194" s="404"/>
      <c r="BJ194" s="404"/>
      <c r="BK194" s="404"/>
      <c r="BL194" s="404"/>
      <c r="BM194" s="404"/>
      <c r="BN194" s="404"/>
      <c r="BO194" s="404"/>
      <c r="BP194" s="404"/>
      <c r="BQ194" s="404"/>
      <c r="BR194" s="404"/>
      <c r="BS194" s="404"/>
      <c r="BT194" s="404"/>
      <c r="BU194" s="404"/>
      <c r="BV194" s="404"/>
      <c r="BW194" s="404"/>
      <c r="BX194" s="404"/>
      <c r="BY194" s="404"/>
      <c r="BZ194" s="404"/>
      <c r="CA194" s="404"/>
      <c r="CB194" s="404"/>
      <c r="CC194" s="404"/>
      <c r="CD194" s="404"/>
      <c r="CE194" s="404"/>
      <c r="CF194" s="404"/>
      <c r="CG194" s="404"/>
      <c r="CH194" s="404"/>
      <c r="CI194" s="404"/>
      <c r="CJ194" s="404"/>
      <c r="CK194" s="404"/>
      <c r="CL194" s="404"/>
      <c r="CM194" s="404"/>
      <c r="CN194" s="404"/>
      <c r="CO194" s="404"/>
      <c r="CP194" s="404"/>
      <c r="CQ194" s="404"/>
      <c r="CR194" s="404"/>
      <c r="CS194" s="404"/>
      <c r="CT194" s="404"/>
      <c r="CU194" s="404"/>
      <c r="CV194" s="404"/>
      <c r="CW194" s="404"/>
      <c r="CX194" s="404"/>
      <c r="CY194" s="404"/>
      <c r="CZ194" s="404"/>
      <c r="DA194" s="404"/>
      <c r="DB194" s="404"/>
      <c r="DC194" s="404"/>
      <c r="DD194" s="404"/>
      <c r="DE194" s="404"/>
      <c r="DF194" s="404"/>
      <c r="DG194" s="404"/>
      <c r="DH194" s="404"/>
      <c r="DI194" s="404"/>
      <c r="DJ194" s="404"/>
      <c r="DK194" s="404"/>
      <c r="DL194" s="404"/>
      <c r="DM194" s="404"/>
      <c r="DN194" s="404"/>
      <c r="DO194" s="404"/>
      <c r="DP194" s="404"/>
      <c r="DQ194" s="404"/>
      <c r="DR194" s="404"/>
      <c r="DS194" s="404"/>
      <c r="DT194" s="404"/>
      <c r="DU194" s="404"/>
      <c r="DV194" s="404"/>
      <c r="DW194" s="404"/>
    </row>
    <row r="195" spans="1:127" ht="15.75" customHeight="1">
      <c r="A195" s="536" t="s">
        <v>447</v>
      </c>
      <c r="B195" s="537"/>
      <c r="C195" s="537"/>
      <c r="D195" s="537"/>
      <c r="E195" s="538"/>
      <c r="F195" s="238">
        <f>SUM(F178:F194)</f>
        <v>146139824.67500004</v>
      </c>
      <c r="G195" s="75">
        <f>SUM(H195:DW195)</f>
        <v>146139824.67500001</v>
      </c>
      <c r="H195" s="126">
        <f>SUM(H178:H194)</f>
        <v>0</v>
      </c>
      <c r="I195" s="126">
        <f>SUM(I178:I194)</f>
        <v>25789380.824999999</v>
      </c>
      <c r="J195" s="126">
        <f t="shared" ref="J195:BU195" si="123">SUM(J178:J194)</f>
        <v>38684071.237500004</v>
      </c>
      <c r="K195" s="126">
        <f t="shared" si="123"/>
        <v>25789380.824999999</v>
      </c>
      <c r="L195" s="126">
        <f t="shared" si="123"/>
        <v>25789380.824999999</v>
      </c>
      <c r="M195" s="126">
        <f t="shared" si="123"/>
        <v>21491150.6875</v>
      </c>
      <c r="N195" s="126">
        <f t="shared" si="123"/>
        <v>8596460.2750000004</v>
      </c>
      <c r="O195" s="126">
        <f t="shared" si="123"/>
        <v>0</v>
      </c>
      <c r="P195" s="126">
        <f t="shared" si="123"/>
        <v>0</v>
      </c>
      <c r="Q195" s="126">
        <f t="shared" si="123"/>
        <v>0</v>
      </c>
      <c r="R195" s="126">
        <f t="shared" si="123"/>
        <v>0</v>
      </c>
      <c r="S195" s="126">
        <f t="shared" si="123"/>
        <v>0</v>
      </c>
      <c r="T195" s="126">
        <f t="shared" si="123"/>
        <v>0</v>
      </c>
      <c r="U195" s="126">
        <f t="shared" si="123"/>
        <v>0</v>
      </c>
      <c r="V195" s="126">
        <f t="shared" si="123"/>
        <v>0</v>
      </c>
      <c r="W195" s="126">
        <f t="shared" si="123"/>
        <v>0</v>
      </c>
      <c r="X195" s="126">
        <f t="shared" si="123"/>
        <v>0</v>
      </c>
      <c r="Y195" s="126">
        <f t="shared" si="123"/>
        <v>0</v>
      </c>
      <c r="Z195" s="126">
        <f t="shared" si="123"/>
        <v>0</v>
      </c>
      <c r="AA195" s="126">
        <f t="shared" si="123"/>
        <v>0</v>
      </c>
      <c r="AB195" s="126">
        <f t="shared" si="123"/>
        <v>0</v>
      </c>
      <c r="AC195" s="126">
        <f t="shared" si="123"/>
        <v>0</v>
      </c>
      <c r="AD195" s="126">
        <f t="shared" si="123"/>
        <v>0</v>
      </c>
      <c r="AE195" s="126">
        <f t="shared" si="123"/>
        <v>0</v>
      </c>
      <c r="AF195" s="126">
        <f t="shared" si="123"/>
        <v>0</v>
      </c>
      <c r="AG195" s="126">
        <f t="shared" si="123"/>
        <v>0</v>
      </c>
      <c r="AH195" s="126">
        <f t="shared" si="123"/>
        <v>0</v>
      </c>
      <c r="AI195" s="126">
        <f t="shared" si="123"/>
        <v>0</v>
      </c>
      <c r="AJ195" s="126">
        <f t="shared" si="123"/>
        <v>0</v>
      </c>
      <c r="AK195" s="126">
        <f t="shared" si="123"/>
        <v>0</v>
      </c>
      <c r="AL195" s="126">
        <f t="shared" si="123"/>
        <v>0</v>
      </c>
      <c r="AM195" s="126">
        <f t="shared" si="123"/>
        <v>0</v>
      </c>
      <c r="AN195" s="126">
        <f t="shared" si="123"/>
        <v>0</v>
      </c>
      <c r="AO195" s="126">
        <f t="shared" si="123"/>
        <v>0</v>
      </c>
      <c r="AP195" s="126">
        <f t="shared" si="123"/>
        <v>0</v>
      </c>
      <c r="AQ195" s="126">
        <f t="shared" si="123"/>
        <v>0</v>
      </c>
      <c r="AR195" s="126">
        <f t="shared" si="123"/>
        <v>0</v>
      </c>
      <c r="AS195" s="126">
        <f t="shared" si="123"/>
        <v>0</v>
      </c>
      <c r="AT195" s="126">
        <f t="shared" si="123"/>
        <v>0</v>
      </c>
      <c r="AU195" s="126">
        <f t="shared" si="123"/>
        <v>0</v>
      </c>
      <c r="AV195" s="126">
        <f t="shared" si="123"/>
        <v>0</v>
      </c>
      <c r="AW195" s="126">
        <f t="shared" si="123"/>
        <v>0</v>
      </c>
      <c r="AX195" s="126">
        <f t="shared" si="123"/>
        <v>0</v>
      </c>
      <c r="AY195" s="126">
        <f t="shared" si="123"/>
        <v>0</v>
      </c>
      <c r="AZ195" s="126">
        <f t="shared" si="123"/>
        <v>0</v>
      </c>
      <c r="BA195" s="126">
        <f t="shared" si="123"/>
        <v>0</v>
      </c>
      <c r="BB195" s="126">
        <f t="shared" si="123"/>
        <v>0</v>
      </c>
      <c r="BC195" s="126">
        <f t="shared" si="123"/>
        <v>0</v>
      </c>
      <c r="BD195" s="126">
        <f t="shared" si="123"/>
        <v>0</v>
      </c>
      <c r="BE195" s="126">
        <f t="shared" si="123"/>
        <v>0</v>
      </c>
      <c r="BF195" s="126">
        <f t="shared" si="123"/>
        <v>0</v>
      </c>
      <c r="BG195" s="126">
        <f t="shared" si="123"/>
        <v>0</v>
      </c>
      <c r="BH195" s="126">
        <f t="shared" si="123"/>
        <v>0</v>
      </c>
      <c r="BI195" s="126">
        <f t="shared" si="123"/>
        <v>0</v>
      </c>
      <c r="BJ195" s="126">
        <f t="shared" si="123"/>
        <v>0</v>
      </c>
      <c r="BK195" s="126">
        <f t="shared" si="123"/>
        <v>0</v>
      </c>
      <c r="BL195" s="126">
        <f t="shared" si="123"/>
        <v>0</v>
      </c>
      <c r="BM195" s="126">
        <f t="shared" si="123"/>
        <v>0</v>
      </c>
      <c r="BN195" s="126">
        <f t="shared" si="123"/>
        <v>0</v>
      </c>
      <c r="BO195" s="126">
        <f t="shared" si="123"/>
        <v>0</v>
      </c>
      <c r="BP195" s="126">
        <f t="shared" si="123"/>
        <v>0</v>
      </c>
      <c r="BQ195" s="126">
        <f t="shared" si="123"/>
        <v>0</v>
      </c>
      <c r="BR195" s="126">
        <f t="shared" si="123"/>
        <v>0</v>
      </c>
      <c r="BS195" s="126">
        <f t="shared" si="123"/>
        <v>0</v>
      </c>
      <c r="BT195" s="126">
        <f t="shared" si="123"/>
        <v>0</v>
      </c>
      <c r="BU195" s="126">
        <f t="shared" si="123"/>
        <v>0</v>
      </c>
      <c r="BV195" s="126">
        <f t="shared" ref="BV195:DW195" si="124">SUM(BV178:BV194)</f>
        <v>0</v>
      </c>
      <c r="BW195" s="126">
        <f t="shared" si="124"/>
        <v>0</v>
      </c>
      <c r="BX195" s="126">
        <f t="shared" si="124"/>
        <v>0</v>
      </c>
      <c r="BY195" s="126">
        <f t="shared" si="124"/>
        <v>0</v>
      </c>
      <c r="BZ195" s="126">
        <f t="shared" si="124"/>
        <v>0</v>
      </c>
      <c r="CA195" s="126">
        <f t="shared" si="124"/>
        <v>0</v>
      </c>
      <c r="CB195" s="126">
        <f t="shared" si="124"/>
        <v>0</v>
      </c>
      <c r="CC195" s="126">
        <f t="shared" si="124"/>
        <v>0</v>
      </c>
      <c r="CD195" s="126">
        <f t="shared" si="124"/>
        <v>0</v>
      </c>
      <c r="CE195" s="126">
        <f t="shared" si="124"/>
        <v>0</v>
      </c>
      <c r="CF195" s="126">
        <f t="shared" si="124"/>
        <v>0</v>
      </c>
      <c r="CG195" s="126">
        <f t="shared" si="124"/>
        <v>0</v>
      </c>
      <c r="CH195" s="126">
        <f t="shared" si="124"/>
        <v>0</v>
      </c>
      <c r="CI195" s="126">
        <f t="shared" si="124"/>
        <v>0</v>
      </c>
      <c r="CJ195" s="126">
        <f t="shared" si="124"/>
        <v>0</v>
      </c>
      <c r="CK195" s="126">
        <f t="shared" si="124"/>
        <v>0</v>
      </c>
      <c r="CL195" s="126">
        <f t="shared" si="124"/>
        <v>0</v>
      </c>
      <c r="CM195" s="126">
        <f t="shared" si="124"/>
        <v>0</v>
      </c>
      <c r="CN195" s="126">
        <f t="shared" si="124"/>
        <v>0</v>
      </c>
      <c r="CO195" s="126">
        <f t="shared" si="124"/>
        <v>0</v>
      </c>
      <c r="CP195" s="126">
        <f t="shared" si="124"/>
        <v>0</v>
      </c>
      <c r="CQ195" s="126">
        <f t="shared" si="124"/>
        <v>0</v>
      </c>
      <c r="CR195" s="126">
        <f t="shared" si="124"/>
        <v>0</v>
      </c>
      <c r="CS195" s="126">
        <f t="shared" si="124"/>
        <v>0</v>
      </c>
      <c r="CT195" s="126">
        <f t="shared" si="124"/>
        <v>0</v>
      </c>
      <c r="CU195" s="126">
        <f t="shared" si="124"/>
        <v>0</v>
      </c>
      <c r="CV195" s="126">
        <f t="shared" si="124"/>
        <v>0</v>
      </c>
      <c r="CW195" s="126">
        <f t="shared" si="124"/>
        <v>0</v>
      </c>
      <c r="CX195" s="126">
        <f t="shared" si="124"/>
        <v>0</v>
      </c>
      <c r="CY195" s="126">
        <f t="shared" si="124"/>
        <v>0</v>
      </c>
      <c r="CZ195" s="126">
        <f t="shared" si="124"/>
        <v>0</v>
      </c>
      <c r="DA195" s="126">
        <f t="shared" si="124"/>
        <v>0</v>
      </c>
      <c r="DB195" s="126">
        <f t="shared" si="124"/>
        <v>0</v>
      </c>
      <c r="DC195" s="126">
        <f t="shared" si="124"/>
        <v>0</v>
      </c>
      <c r="DD195" s="126">
        <f t="shared" si="124"/>
        <v>0</v>
      </c>
      <c r="DE195" s="126">
        <f t="shared" si="124"/>
        <v>0</v>
      </c>
      <c r="DF195" s="126">
        <f t="shared" si="124"/>
        <v>0</v>
      </c>
      <c r="DG195" s="126">
        <f t="shared" si="124"/>
        <v>0</v>
      </c>
      <c r="DH195" s="126">
        <f t="shared" si="124"/>
        <v>0</v>
      </c>
      <c r="DI195" s="126">
        <f t="shared" si="124"/>
        <v>0</v>
      </c>
      <c r="DJ195" s="126">
        <f t="shared" si="124"/>
        <v>0</v>
      </c>
      <c r="DK195" s="126">
        <f t="shared" si="124"/>
        <v>0</v>
      </c>
      <c r="DL195" s="126">
        <f t="shared" si="124"/>
        <v>0</v>
      </c>
      <c r="DM195" s="126">
        <f t="shared" si="124"/>
        <v>0</v>
      </c>
      <c r="DN195" s="126">
        <f t="shared" si="124"/>
        <v>0</v>
      </c>
      <c r="DO195" s="126">
        <f t="shared" si="124"/>
        <v>0</v>
      </c>
      <c r="DP195" s="126">
        <f t="shared" si="124"/>
        <v>0</v>
      </c>
      <c r="DQ195" s="126">
        <f t="shared" si="124"/>
        <v>0</v>
      </c>
      <c r="DR195" s="126">
        <f t="shared" si="124"/>
        <v>0</v>
      </c>
      <c r="DS195" s="126">
        <f t="shared" si="124"/>
        <v>0</v>
      </c>
      <c r="DT195" s="126">
        <f t="shared" si="124"/>
        <v>0</v>
      </c>
      <c r="DU195" s="126">
        <f t="shared" si="124"/>
        <v>0</v>
      </c>
      <c r="DV195" s="126">
        <f t="shared" si="124"/>
        <v>0</v>
      </c>
      <c r="DW195" s="126">
        <f t="shared" si="124"/>
        <v>0</v>
      </c>
    </row>
    <row r="196" spans="1:127" ht="15.75" customHeight="1"/>
    <row r="197" spans="1:127" ht="15.75" customHeight="1">
      <c r="A197" s="57" t="s">
        <v>505</v>
      </c>
      <c r="B197" s="57" t="s">
        <v>663</v>
      </c>
      <c r="C197" s="85"/>
      <c r="D197" s="86"/>
      <c r="E197" s="54"/>
      <c r="F197" s="54"/>
      <c r="G197" s="54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</row>
    <row r="198" spans="1:127" ht="15.75" customHeight="1">
      <c r="A198" s="57"/>
      <c r="B198" s="54" t="s">
        <v>670</v>
      </c>
      <c r="C198" s="85"/>
      <c r="D198" s="86"/>
      <c r="E198" s="236"/>
      <c r="F198" s="54"/>
      <c r="G198" s="54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</row>
    <row r="199" spans="1:127" ht="15.75" customHeight="1">
      <c r="A199" s="62" t="s">
        <v>31</v>
      </c>
      <c r="B199" s="62" t="s">
        <v>322</v>
      </c>
      <c r="C199" s="62" t="s">
        <v>323</v>
      </c>
      <c r="D199" s="222" t="s">
        <v>324</v>
      </c>
      <c r="E199" s="224" t="s">
        <v>325</v>
      </c>
      <c r="F199" s="223" t="s">
        <v>350</v>
      </c>
      <c r="G199" s="531" t="s">
        <v>620</v>
      </c>
      <c r="H199" s="89">
        <v>1</v>
      </c>
      <c r="I199" s="64">
        <f t="shared" ref="I199:DW199" si="125">H199+1</f>
        <v>2</v>
      </c>
      <c r="J199" s="64">
        <f t="shared" si="125"/>
        <v>3</v>
      </c>
      <c r="K199" s="64">
        <f t="shared" si="125"/>
        <v>4</v>
      </c>
      <c r="L199" s="64">
        <f t="shared" si="125"/>
        <v>5</v>
      </c>
      <c r="M199" s="64">
        <f t="shared" si="125"/>
        <v>6</v>
      </c>
      <c r="N199" s="64">
        <f t="shared" si="125"/>
        <v>7</v>
      </c>
      <c r="O199" s="64">
        <f t="shared" si="125"/>
        <v>8</v>
      </c>
      <c r="P199" s="64">
        <f t="shared" si="125"/>
        <v>9</v>
      </c>
      <c r="Q199" s="64">
        <f t="shared" si="125"/>
        <v>10</v>
      </c>
      <c r="R199" s="64">
        <f t="shared" si="125"/>
        <v>11</v>
      </c>
      <c r="S199" s="64">
        <f t="shared" si="125"/>
        <v>12</v>
      </c>
      <c r="T199" s="64">
        <f t="shared" si="125"/>
        <v>13</v>
      </c>
      <c r="U199" s="64">
        <f t="shared" si="125"/>
        <v>14</v>
      </c>
      <c r="V199" s="64">
        <f t="shared" si="125"/>
        <v>15</v>
      </c>
      <c r="W199" s="64">
        <f t="shared" si="125"/>
        <v>16</v>
      </c>
      <c r="X199" s="64">
        <f t="shared" si="125"/>
        <v>17</v>
      </c>
      <c r="Y199" s="64">
        <f t="shared" si="125"/>
        <v>18</v>
      </c>
      <c r="Z199" s="64">
        <f t="shared" si="125"/>
        <v>19</v>
      </c>
      <c r="AA199" s="64">
        <f t="shared" si="125"/>
        <v>20</v>
      </c>
      <c r="AB199" s="64">
        <f t="shared" si="125"/>
        <v>21</v>
      </c>
      <c r="AC199" s="64">
        <f t="shared" si="125"/>
        <v>22</v>
      </c>
      <c r="AD199" s="64">
        <f t="shared" si="125"/>
        <v>23</v>
      </c>
      <c r="AE199" s="64">
        <f t="shared" si="125"/>
        <v>24</v>
      </c>
      <c r="AF199" s="64">
        <f t="shared" si="125"/>
        <v>25</v>
      </c>
      <c r="AG199" s="64">
        <f t="shared" si="125"/>
        <v>26</v>
      </c>
      <c r="AH199" s="64">
        <f t="shared" si="125"/>
        <v>27</v>
      </c>
      <c r="AI199" s="64">
        <f t="shared" si="125"/>
        <v>28</v>
      </c>
      <c r="AJ199" s="64">
        <f t="shared" si="125"/>
        <v>29</v>
      </c>
      <c r="AK199" s="64">
        <f t="shared" si="125"/>
        <v>30</v>
      </c>
      <c r="AL199" s="64">
        <f t="shared" si="125"/>
        <v>31</v>
      </c>
      <c r="AM199" s="64">
        <f t="shared" si="125"/>
        <v>32</v>
      </c>
      <c r="AN199" s="64">
        <f t="shared" si="125"/>
        <v>33</v>
      </c>
      <c r="AO199" s="64">
        <f t="shared" si="125"/>
        <v>34</v>
      </c>
      <c r="AP199" s="64">
        <f t="shared" si="125"/>
        <v>35</v>
      </c>
      <c r="AQ199" s="64">
        <f t="shared" si="125"/>
        <v>36</v>
      </c>
      <c r="AR199" s="64">
        <f t="shared" si="125"/>
        <v>37</v>
      </c>
      <c r="AS199" s="64">
        <f t="shared" si="125"/>
        <v>38</v>
      </c>
      <c r="AT199" s="64">
        <f t="shared" si="125"/>
        <v>39</v>
      </c>
      <c r="AU199" s="64">
        <f t="shared" si="125"/>
        <v>40</v>
      </c>
      <c r="AV199" s="64">
        <f t="shared" si="125"/>
        <v>41</v>
      </c>
      <c r="AW199" s="64">
        <f t="shared" si="125"/>
        <v>42</v>
      </c>
      <c r="AX199" s="64">
        <f t="shared" si="125"/>
        <v>43</v>
      </c>
      <c r="AY199" s="64">
        <f t="shared" si="125"/>
        <v>44</v>
      </c>
      <c r="AZ199" s="64">
        <f t="shared" si="125"/>
        <v>45</v>
      </c>
      <c r="BA199" s="64">
        <f t="shared" si="125"/>
        <v>46</v>
      </c>
      <c r="BB199" s="64">
        <f t="shared" si="125"/>
        <v>47</v>
      </c>
      <c r="BC199" s="64">
        <f t="shared" si="125"/>
        <v>48</v>
      </c>
      <c r="BD199" s="64">
        <f t="shared" si="125"/>
        <v>49</v>
      </c>
      <c r="BE199" s="64">
        <f t="shared" si="125"/>
        <v>50</v>
      </c>
      <c r="BF199" s="64">
        <f t="shared" si="125"/>
        <v>51</v>
      </c>
      <c r="BG199" s="64">
        <f t="shared" si="125"/>
        <v>52</v>
      </c>
      <c r="BH199" s="64">
        <f t="shared" si="125"/>
        <v>53</v>
      </c>
      <c r="BI199" s="64">
        <f t="shared" si="125"/>
        <v>54</v>
      </c>
      <c r="BJ199" s="64">
        <f t="shared" si="125"/>
        <v>55</v>
      </c>
      <c r="BK199" s="64">
        <f t="shared" si="125"/>
        <v>56</v>
      </c>
      <c r="BL199" s="64">
        <f t="shared" si="125"/>
        <v>57</v>
      </c>
      <c r="BM199" s="64">
        <f t="shared" si="125"/>
        <v>58</v>
      </c>
      <c r="BN199" s="64">
        <f t="shared" si="125"/>
        <v>59</v>
      </c>
      <c r="BO199" s="64">
        <f t="shared" si="125"/>
        <v>60</v>
      </c>
      <c r="BP199" s="64">
        <f t="shared" si="125"/>
        <v>61</v>
      </c>
      <c r="BQ199" s="64">
        <f t="shared" si="125"/>
        <v>62</v>
      </c>
      <c r="BR199" s="64">
        <f t="shared" si="125"/>
        <v>63</v>
      </c>
      <c r="BS199" s="64">
        <f t="shared" si="125"/>
        <v>64</v>
      </c>
      <c r="BT199" s="64">
        <f t="shared" si="125"/>
        <v>65</v>
      </c>
      <c r="BU199" s="64">
        <f t="shared" si="125"/>
        <v>66</v>
      </c>
      <c r="BV199" s="64">
        <f t="shared" si="125"/>
        <v>67</v>
      </c>
      <c r="BW199" s="64">
        <f t="shared" si="125"/>
        <v>68</v>
      </c>
      <c r="BX199" s="64">
        <f t="shared" si="125"/>
        <v>69</v>
      </c>
      <c r="BY199" s="64">
        <f t="shared" si="125"/>
        <v>70</v>
      </c>
      <c r="BZ199" s="64">
        <f t="shared" si="125"/>
        <v>71</v>
      </c>
      <c r="CA199" s="64">
        <f t="shared" si="125"/>
        <v>72</v>
      </c>
      <c r="CB199" s="64">
        <f t="shared" si="125"/>
        <v>73</v>
      </c>
      <c r="CC199" s="64">
        <f t="shared" si="125"/>
        <v>74</v>
      </c>
      <c r="CD199" s="64">
        <f t="shared" si="125"/>
        <v>75</v>
      </c>
      <c r="CE199" s="64">
        <f t="shared" si="125"/>
        <v>76</v>
      </c>
      <c r="CF199" s="64">
        <f t="shared" si="125"/>
        <v>77</v>
      </c>
      <c r="CG199" s="64">
        <f t="shared" si="125"/>
        <v>78</v>
      </c>
      <c r="CH199" s="64">
        <f t="shared" si="125"/>
        <v>79</v>
      </c>
      <c r="CI199" s="64">
        <f t="shared" si="125"/>
        <v>80</v>
      </c>
      <c r="CJ199" s="64">
        <f t="shared" si="125"/>
        <v>81</v>
      </c>
      <c r="CK199" s="64">
        <f t="shared" si="125"/>
        <v>82</v>
      </c>
      <c r="CL199" s="64">
        <f t="shared" si="125"/>
        <v>83</v>
      </c>
      <c r="CM199" s="64">
        <f t="shared" si="125"/>
        <v>84</v>
      </c>
      <c r="CN199" s="64">
        <f t="shared" si="125"/>
        <v>85</v>
      </c>
      <c r="CO199" s="64">
        <f t="shared" si="125"/>
        <v>86</v>
      </c>
      <c r="CP199" s="64">
        <f t="shared" si="125"/>
        <v>87</v>
      </c>
      <c r="CQ199" s="64">
        <f t="shared" si="125"/>
        <v>88</v>
      </c>
      <c r="CR199" s="64">
        <f t="shared" si="125"/>
        <v>89</v>
      </c>
      <c r="CS199" s="64">
        <f t="shared" si="125"/>
        <v>90</v>
      </c>
      <c r="CT199" s="64">
        <f t="shared" si="125"/>
        <v>91</v>
      </c>
      <c r="CU199" s="64">
        <f t="shared" si="125"/>
        <v>92</v>
      </c>
      <c r="CV199" s="64">
        <f t="shared" si="125"/>
        <v>93</v>
      </c>
      <c r="CW199" s="64">
        <f t="shared" si="125"/>
        <v>94</v>
      </c>
      <c r="CX199" s="64">
        <f t="shared" si="125"/>
        <v>95</v>
      </c>
      <c r="CY199" s="64">
        <f t="shared" si="125"/>
        <v>96</v>
      </c>
      <c r="CZ199" s="64">
        <f t="shared" si="125"/>
        <v>97</v>
      </c>
      <c r="DA199" s="64">
        <f t="shared" si="125"/>
        <v>98</v>
      </c>
      <c r="DB199" s="64">
        <f t="shared" si="125"/>
        <v>99</v>
      </c>
      <c r="DC199" s="64">
        <f t="shared" si="125"/>
        <v>100</v>
      </c>
      <c r="DD199" s="64">
        <f t="shared" si="125"/>
        <v>101</v>
      </c>
      <c r="DE199" s="64">
        <f t="shared" si="125"/>
        <v>102</v>
      </c>
      <c r="DF199" s="64">
        <f t="shared" si="125"/>
        <v>103</v>
      </c>
      <c r="DG199" s="64">
        <f t="shared" si="125"/>
        <v>104</v>
      </c>
      <c r="DH199" s="64">
        <f t="shared" si="125"/>
        <v>105</v>
      </c>
      <c r="DI199" s="64">
        <f t="shared" si="125"/>
        <v>106</v>
      </c>
      <c r="DJ199" s="64">
        <f t="shared" si="125"/>
        <v>107</v>
      </c>
      <c r="DK199" s="64">
        <f t="shared" si="125"/>
        <v>108</v>
      </c>
      <c r="DL199" s="64">
        <f t="shared" si="125"/>
        <v>109</v>
      </c>
      <c r="DM199" s="64">
        <f t="shared" si="125"/>
        <v>110</v>
      </c>
      <c r="DN199" s="64">
        <f t="shared" si="125"/>
        <v>111</v>
      </c>
      <c r="DO199" s="64">
        <f t="shared" si="125"/>
        <v>112</v>
      </c>
      <c r="DP199" s="64">
        <f t="shared" si="125"/>
        <v>113</v>
      </c>
      <c r="DQ199" s="64">
        <f t="shared" si="125"/>
        <v>114</v>
      </c>
      <c r="DR199" s="64">
        <f t="shared" si="125"/>
        <v>115</v>
      </c>
      <c r="DS199" s="64">
        <f t="shared" si="125"/>
        <v>116</v>
      </c>
      <c r="DT199" s="64">
        <f t="shared" si="125"/>
        <v>117</v>
      </c>
      <c r="DU199" s="64">
        <f t="shared" si="125"/>
        <v>118</v>
      </c>
      <c r="DV199" s="64">
        <f t="shared" si="125"/>
        <v>119</v>
      </c>
      <c r="DW199" s="64">
        <f t="shared" si="125"/>
        <v>120</v>
      </c>
    </row>
    <row r="200" spans="1:127" ht="15.75" customHeight="1">
      <c r="A200" s="65"/>
      <c r="B200" s="65"/>
      <c r="C200" s="65"/>
      <c r="D200" s="220"/>
      <c r="E200" s="225"/>
      <c r="F200" s="219"/>
      <c r="G200" s="532"/>
      <c r="H200" s="66" t="s">
        <v>41</v>
      </c>
      <c r="I200" s="67" t="s">
        <v>42</v>
      </c>
      <c r="J200" s="67" t="s">
        <v>43</v>
      </c>
      <c r="K200" s="67" t="s">
        <v>44</v>
      </c>
      <c r="L200" s="67" t="s">
        <v>45</v>
      </c>
      <c r="M200" s="67" t="s">
        <v>46</v>
      </c>
      <c r="N200" s="67" t="s">
        <v>47</v>
      </c>
      <c r="O200" s="67" t="s">
        <v>48</v>
      </c>
      <c r="P200" s="67" t="s">
        <v>49</v>
      </c>
      <c r="Q200" s="67" t="s">
        <v>50</v>
      </c>
      <c r="R200" s="67" t="s">
        <v>51</v>
      </c>
      <c r="S200" s="67" t="s">
        <v>52</v>
      </c>
      <c r="T200" s="67" t="s">
        <v>53</v>
      </c>
      <c r="U200" s="67" t="s">
        <v>54</v>
      </c>
      <c r="V200" s="67" t="s">
        <v>55</v>
      </c>
      <c r="W200" s="67" t="s">
        <v>56</v>
      </c>
      <c r="X200" s="67" t="s">
        <v>57</v>
      </c>
      <c r="Y200" s="67" t="s">
        <v>58</v>
      </c>
      <c r="Z200" s="67" t="s">
        <v>59</v>
      </c>
      <c r="AA200" s="67" t="s">
        <v>60</v>
      </c>
      <c r="AB200" s="67" t="s">
        <v>61</v>
      </c>
      <c r="AC200" s="67" t="s">
        <v>62</v>
      </c>
      <c r="AD200" s="67" t="s">
        <v>63</v>
      </c>
      <c r="AE200" s="67" t="s">
        <v>64</v>
      </c>
      <c r="AF200" s="67" t="s">
        <v>65</v>
      </c>
      <c r="AG200" s="67" t="s">
        <v>66</v>
      </c>
      <c r="AH200" s="67" t="s">
        <v>67</v>
      </c>
      <c r="AI200" s="67" t="s">
        <v>68</v>
      </c>
      <c r="AJ200" s="67" t="s">
        <v>69</v>
      </c>
      <c r="AK200" s="67" t="s">
        <v>70</v>
      </c>
      <c r="AL200" s="67" t="s">
        <v>71</v>
      </c>
      <c r="AM200" s="67" t="s">
        <v>72</v>
      </c>
      <c r="AN200" s="67" t="s">
        <v>73</v>
      </c>
      <c r="AO200" s="67" t="s">
        <v>74</v>
      </c>
      <c r="AP200" s="67" t="s">
        <v>75</v>
      </c>
      <c r="AQ200" s="67" t="s">
        <v>76</v>
      </c>
      <c r="AR200" s="67" t="s">
        <v>77</v>
      </c>
      <c r="AS200" s="67" t="s">
        <v>78</v>
      </c>
      <c r="AT200" s="67" t="s">
        <v>79</v>
      </c>
      <c r="AU200" s="67" t="s">
        <v>80</v>
      </c>
      <c r="AV200" s="67" t="s">
        <v>81</v>
      </c>
      <c r="AW200" s="67" t="s">
        <v>82</v>
      </c>
      <c r="AX200" s="67" t="s">
        <v>83</v>
      </c>
      <c r="AY200" s="67" t="s">
        <v>84</v>
      </c>
      <c r="AZ200" s="67" t="s">
        <v>85</v>
      </c>
      <c r="BA200" s="67" t="s">
        <v>86</v>
      </c>
      <c r="BB200" s="67" t="s">
        <v>87</v>
      </c>
      <c r="BC200" s="67" t="s">
        <v>88</v>
      </c>
      <c r="BD200" s="67" t="s">
        <v>89</v>
      </c>
      <c r="BE200" s="67" t="s">
        <v>90</v>
      </c>
      <c r="BF200" s="67" t="s">
        <v>91</v>
      </c>
      <c r="BG200" s="67" t="s">
        <v>92</v>
      </c>
      <c r="BH200" s="67" t="s">
        <v>93</v>
      </c>
      <c r="BI200" s="67" t="s">
        <v>94</v>
      </c>
      <c r="BJ200" s="67" t="s">
        <v>95</v>
      </c>
      <c r="BK200" s="67" t="s">
        <v>96</v>
      </c>
      <c r="BL200" s="67" t="s">
        <v>97</v>
      </c>
      <c r="BM200" s="67" t="s">
        <v>98</v>
      </c>
      <c r="BN200" s="67" t="s">
        <v>99</v>
      </c>
      <c r="BO200" s="67" t="s">
        <v>100</v>
      </c>
      <c r="BP200" s="67" t="s">
        <v>101</v>
      </c>
      <c r="BQ200" s="67" t="s">
        <v>102</v>
      </c>
      <c r="BR200" s="67" t="s">
        <v>103</v>
      </c>
      <c r="BS200" s="67" t="s">
        <v>104</v>
      </c>
      <c r="BT200" s="67" t="s">
        <v>105</v>
      </c>
      <c r="BU200" s="67" t="s">
        <v>106</v>
      </c>
      <c r="BV200" s="67" t="s">
        <v>107</v>
      </c>
      <c r="BW200" s="67" t="s">
        <v>108</v>
      </c>
      <c r="BX200" s="67" t="s">
        <v>109</v>
      </c>
      <c r="BY200" s="67" t="s">
        <v>110</v>
      </c>
      <c r="BZ200" s="67" t="s">
        <v>111</v>
      </c>
      <c r="CA200" s="67" t="s">
        <v>112</v>
      </c>
      <c r="CB200" s="67" t="s">
        <v>113</v>
      </c>
      <c r="CC200" s="67" t="s">
        <v>114</v>
      </c>
      <c r="CD200" s="67" t="s">
        <v>115</v>
      </c>
      <c r="CE200" s="67" t="s">
        <v>116</v>
      </c>
      <c r="CF200" s="67" t="s">
        <v>117</v>
      </c>
      <c r="CG200" s="67" t="s">
        <v>118</v>
      </c>
      <c r="CH200" s="67" t="s">
        <v>119</v>
      </c>
      <c r="CI200" s="67" t="s">
        <v>120</v>
      </c>
      <c r="CJ200" s="67" t="s">
        <v>121</v>
      </c>
      <c r="CK200" s="67" t="s">
        <v>122</v>
      </c>
      <c r="CL200" s="67" t="s">
        <v>123</v>
      </c>
      <c r="CM200" s="67" t="s">
        <v>124</v>
      </c>
      <c r="CN200" s="67" t="s">
        <v>125</v>
      </c>
      <c r="CO200" s="67" t="s">
        <v>126</v>
      </c>
      <c r="CP200" s="67" t="s">
        <v>127</v>
      </c>
      <c r="CQ200" s="67" t="s">
        <v>128</v>
      </c>
      <c r="CR200" s="67" t="s">
        <v>129</v>
      </c>
      <c r="CS200" s="67" t="s">
        <v>130</v>
      </c>
      <c r="CT200" s="67" t="s">
        <v>131</v>
      </c>
      <c r="CU200" s="67" t="s">
        <v>132</v>
      </c>
      <c r="CV200" s="67" t="s">
        <v>133</v>
      </c>
      <c r="CW200" s="67" t="s">
        <v>134</v>
      </c>
      <c r="CX200" s="67" t="s">
        <v>135</v>
      </c>
      <c r="CY200" s="67" t="s">
        <v>136</v>
      </c>
      <c r="CZ200" s="67" t="s">
        <v>137</v>
      </c>
      <c r="DA200" s="67" t="s">
        <v>138</v>
      </c>
      <c r="DB200" s="67" t="s">
        <v>139</v>
      </c>
      <c r="DC200" s="67" t="s">
        <v>140</v>
      </c>
      <c r="DD200" s="67" t="s">
        <v>141</v>
      </c>
      <c r="DE200" s="67" t="s">
        <v>142</v>
      </c>
      <c r="DF200" s="67" t="s">
        <v>143</v>
      </c>
      <c r="DG200" s="67" t="s">
        <v>144</v>
      </c>
      <c r="DH200" s="67" t="s">
        <v>145</v>
      </c>
      <c r="DI200" s="67" t="s">
        <v>146</v>
      </c>
      <c r="DJ200" s="67" t="s">
        <v>147</v>
      </c>
      <c r="DK200" s="67" t="s">
        <v>148</v>
      </c>
      <c r="DL200" s="67" t="s">
        <v>149</v>
      </c>
      <c r="DM200" s="67" t="s">
        <v>150</v>
      </c>
      <c r="DN200" s="67" t="s">
        <v>151</v>
      </c>
      <c r="DO200" s="67" t="s">
        <v>152</v>
      </c>
      <c r="DP200" s="67" t="s">
        <v>153</v>
      </c>
      <c r="DQ200" s="67" t="s">
        <v>154</v>
      </c>
      <c r="DR200" s="67" t="s">
        <v>155</v>
      </c>
      <c r="DS200" s="67" t="s">
        <v>156</v>
      </c>
      <c r="DT200" s="67" t="s">
        <v>157</v>
      </c>
      <c r="DU200" s="67" t="s">
        <v>158</v>
      </c>
      <c r="DV200" s="67" t="s">
        <v>159</v>
      </c>
      <c r="DW200" s="67" t="s">
        <v>160</v>
      </c>
    </row>
    <row r="201" spans="1:127" ht="15.75" customHeight="1">
      <c r="A201" s="69">
        <v>1</v>
      </c>
      <c r="B201" s="395" t="s">
        <v>622</v>
      </c>
      <c r="C201" s="424">
        <v>2.5000000000000001E-2</v>
      </c>
      <c r="D201" s="72" t="s">
        <v>355</v>
      </c>
      <c r="E201" s="425">
        <v>343858411</v>
      </c>
      <c r="F201" s="117">
        <v>8596460.2750000004</v>
      </c>
      <c r="G201" s="72">
        <f t="shared" ref="G201:G217" si="126">SUM(H201:DW201)</f>
        <v>8596460.2750000004</v>
      </c>
      <c r="H201" s="392"/>
      <c r="I201" s="392">
        <v>8596460.2750000004</v>
      </c>
      <c r="J201" s="392"/>
      <c r="K201" s="392"/>
      <c r="L201" s="392"/>
      <c r="M201" s="392"/>
      <c r="N201" s="392"/>
      <c r="O201" s="392"/>
      <c r="P201" s="392"/>
      <c r="Q201" s="392"/>
      <c r="R201" s="392"/>
      <c r="S201" s="392"/>
      <c r="T201" s="392"/>
      <c r="U201" s="392"/>
      <c r="V201" s="392"/>
      <c r="W201" s="392"/>
      <c r="X201" s="392"/>
      <c r="Y201" s="392"/>
      <c r="Z201" s="392"/>
      <c r="AA201" s="392"/>
      <c r="AB201" s="392"/>
      <c r="AC201" s="392"/>
      <c r="AD201" s="392"/>
      <c r="AE201" s="392">
        <f>S201</f>
        <v>0</v>
      </c>
      <c r="AF201" s="394"/>
      <c r="AG201" s="394"/>
      <c r="AH201" s="394"/>
      <c r="AI201" s="394"/>
      <c r="AJ201" s="394"/>
      <c r="AK201" s="394"/>
      <c r="AL201" s="394"/>
      <c r="AM201" s="394"/>
      <c r="AN201" s="394"/>
      <c r="AO201" s="394"/>
      <c r="AP201" s="394"/>
      <c r="AQ201" s="394"/>
      <c r="AR201" s="394"/>
      <c r="AS201" s="394"/>
      <c r="AT201" s="394"/>
      <c r="AU201" s="394"/>
      <c r="AV201" s="394"/>
      <c r="AW201" s="394"/>
      <c r="AX201" s="394"/>
      <c r="AY201" s="394"/>
      <c r="AZ201" s="394"/>
      <c r="BA201" s="394"/>
      <c r="BB201" s="394"/>
      <c r="BC201" s="394"/>
      <c r="BD201" s="394"/>
      <c r="BE201" s="394"/>
      <c r="BF201" s="394"/>
      <c r="BG201" s="394"/>
      <c r="BH201" s="394"/>
      <c r="BI201" s="394"/>
      <c r="BJ201" s="394"/>
      <c r="BK201" s="394"/>
      <c r="BL201" s="394"/>
      <c r="BM201" s="394"/>
      <c r="BN201" s="394"/>
      <c r="BO201" s="394"/>
      <c r="BP201" s="394"/>
      <c r="BQ201" s="394"/>
      <c r="BR201" s="394"/>
      <c r="BS201" s="394"/>
      <c r="BT201" s="394"/>
      <c r="BU201" s="394"/>
      <c r="BV201" s="394"/>
      <c r="BW201" s="394"/>
      <c r="BX201" s="394"/>
      <c r="BY201" s="394"/>
      <c r="BZ201" s="394"/>
      <c r="CA201" s="394"/>
      <c r="CB201" s="394"/>
      <c r="CC201" s="394"/>
      <c r="CD201" s="394"/>
      <c r="CE201" s="394"/>
      <c r="CF201" s="394"/>
      <c r="CG201" s="394"/>
      <c r="CH201" s="394"/>
      <c r="CI201" s="394"/>
      <c r="CJ201" s="394"/>
      <c r="CK201" s="394"/>
      <c r="CL201" s="394"/>
      <c r="CM201" s="394"/>
      <c r="CN201" s="394"/>
      <c r="CO201" s="394"/>
      <c r="CP201" s="394"/>
      <c r="CQ201" s="394"/>
      <c r="CR201" s="394"/>
      <c r="CS201" s="394"/>
      <c r="CT201" s="394"/>
      <c r="CU201" s="394"/>
      <c r="CV201" s="394"/>
      <c r="CW201" s="394"/>
      <c r="CX201" s="394"/>
      <c r="CY201" s="394"/>
      <c r="CZ201" s="394"/>
      <c r="DA201" s="394"/>
      <c r="DB201" s="394"/>
      <c r="DC201" s="394"/>
      <c r="DD201" s="394"/>
      <c r="DE201" s="394"/>
      <c r="DF201" s="394"/>
      <c r="DG201" s="394"/>
      <c r="DH201" s="394"/>
      <c r="DI201" s="394"/>
      <c r="DJ201" s="394"/>
      <c r="DK201" s="394"/>
      <c r="DL201" s="394"/>
      <c r="DM201" s="394"/>
      <c r="DN201" s="394"/>
      <c r="DO201" s="394"/>
      <c r="DP201" s="394"/>
      <c r="DQ201" s="394"/>
      <c r="DR201" s="394"/>
      <c r="DS201" s="394"/>
      <c r="DT201" s="394"/>
      <c r="DU201" s="394"/>
      <c r="DV201" s="394"/>
      <c r="DW201" s="394"/>
    </row>
    <row r="202" spans="1:127" ht="15.75" customHeight="1">
      <c r="A202" s="69">
        <v>2</v>
      </c>
      <c r="B202" s="395" t="s">
        <v>623</v>
      </c>
      <c r="C202" s="424">
        <v>2.5000000000000001E-2</v>
      </c>
      <c r="D202" s="72" t="s">
        <v>355</v>
      </c>
      <c r="E202" s="425">
        <v>343858411</v>
      </c>
      <c r="F202" s="117">
        <v>8596460.2750000004</v>
      </c>
      <c r="G202" s="72">
        <f t="shared" si="126"/>
        <v>8596460.2750000004</v>
      </c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392">
        <v>8596460.2750000004</v>
      </c>
      <c r="V202" s="401"/>
      <c r="W202" s="401"/>
      <c r="X202" s="401"/>
      <c r="Y202" s="401"/>
      <c r="Z202" s="401"/>
      <c r="AA202" s="401"/>
      <c r="AB202" s="401"/>
      <c r="AC202" s="401"/>
      <c r="AD202" s="401"/>
      <c r="AE202" s="401"/>
      <c r="AF202" s="402"/>
      <c r="AG202" s="402"/>
      <c r="AH202" s="402"/>
      <c r="AI202" s="402"/>
      <c r="AJ202" s="402"/>
      <c r="AK202" s="402"/>
      <c r="AL202" s="402"/>
      <c r="AM202" s="402"/>
      <c r="AN202" s="402"/>
      <c r="AO202" s="402"/>
      <c r="AP202" s="402"/>
      <c r="AQ202" s="402"/>
      <c r="AR202" s="402"/>
      <c r="AS202" s="402"/>
      <c r="AT202" s="402"/>
      <c r="AU202" s="402"/>
      <c r="AV202" s="402"/>
      <c r="AW202" s="402"/>
      <c r="AX202" s="402"/>
      <c r="AY202" s="402"/>
      <c r="AZ202" s="402"/>
      <c r="BA202" s="402"/>
      <c r="BB202" s="402"/>
      <c r="BC202" s="402"/>
      <c r="BD202" s="402"/>
      <c r="BE202" s="402"/>
      <c r="BF202" s="402"/>
      <c r="BG202" s="402"/>
      <c r="BH202" s="402"/>
      <c r="BI202" s="402"/>
      <c r="BJ202" s="402"/>
      <c r="BK202" s="402"/>
      <c r="BL202" s="402"/>
      <c r="BM202" s="402"/>
      <c r="BN202" s="402"/>
      <c r="BO202" s="402"/>
      <c r="BP202" s="402"/>
      <c r="BQ202" s="402"/>
      <c r="BR202" s="402"/>
      <c r="BS202" s="402"/>
      <c r="BT202" s="402"/>
      <c r="BU202" s="402"/>
      <c r="BV202" s="402"/>
      <c r="BW202" s="402"/>
      <c r="BX202" s="402"/>
      <c r="BY202" s="402"/>
      <c r="BZ202" s="402"/>
      <c r="CA202" s="402"/>
      <c r="CB202" s="402"/>
      <c r="CC202" s="402"/>
      <c r="CD202" s="402"/>
      <c r="CE202" s="402"/>
      <c r="CF202" s="402"/>
      <c r="CG202" s="402"/>
      <c r="CH202" s="402"/>
      <c r="CI202" s="402"/>
      <c r="CJ202" s="402"/>
      <c r="CK202" s="402"/>
      <c r="CL202" s="402"/>
      <c r="CM202" s="402"/>
      <c r="CN202" s="402"/>
      <c r="CO202" s="402"/>
      <c r="CP202" s="402"/>
      <c r="CQ202" s="402"/>
      <c r="CR202" s="402"/>
      <c r="CS202" s="402"/>
      <c r="CT202" s="402"/>
      <c r="CU202" s="402"/>
      <c r="CV202" s="402"/>
      <c r="CW202" s="402"/>
      <c r="CX202" s="402"/>
      <c r="CY202" s="402"/>
      <c r="CZ202" s="402"/>
      <c r="DA202" s="402"/>
      <c r="DB202" s="402"/>
      <c r="DC202" s="402"/>
      <c r="DD202" s="402"/>
      <c r="DE202" s="402"/>
      <c r="DF202" s="402"/>
      <c r="DG202" s="402"/>
      <c r="DH202" s="402"/>
      <c r="DI202" s="402"/>
      <c r="DJ202" s="402"/>
      <c r="DK202" s="402"/>
      <c r="DL202" s="402"/>
      <c r="DM202" s="402"/>
      <c r="DN202" s="402"/>
      <c r="DO202" s="402"/>
      <c r="DP202" s="402"/>
      <c r="DQ202" s="402"/>
      <c r="DR202" s="402"/>
      <c r="DS202" s="402"/>
      <c r="DT202" s="402"/>
      <c r="DU202" s="402"/>
      <c r="DV202" s="402"/>
      <c r="DW202" s="402"/>
    </row>
    <row r="203" spans="1:127" ht="15.75" customHeight="1">
      <c r="A203" s="69">
        <v>3</v>
      </c>
      <c r="B203" s="395" t="s">
        <v>624</v>
      </c>
      <c r="C203" s="424">
        <v>2.5000000000000001E-2</v>
      </c>
      <c r="D203" s="72" t="s">
        <v>355</v>
      </c>
      <c r="E203" s="425">
        <v>343858411</v>
      </c>
      <c r="F203" s="117">
        <v>8596460.2750000004</v>
      </c>
      <c r="G203" s="72">
        <f t="shared" si="126"/>
        <v>8596460.2750000004</v>
      </c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392">
        <v>8596460.2750000004</v>
      </c>
      <c r="V203" s="401"/>
      <c r="W203" s="401"/>
      <c r="X203" s="401"/>
      <c r="Y203" s="401"/>
      <c r="Z203" s="401"/>
      <c r="AA203" s="401"/>
      <c r="AB203" s="401"/>
      <c r="AC203" s="401"/>
      <c r="AD203" s="401"/>
      <c r="AE203" s="401"/>
      <c r="AF203" s="402"/>
      <c r="AG203" s="402"/>
      <c r="AH203" s="402"/>
      <c r="AI203" s="402"/>
      <c r="AJ203" s="402"/>
      <c r="AK203" s="402"/>
      <c r="AL203" s="402"/>
      <c r="AM203" s="402"/>
      <c r="AN203" s="402"/>
      <c r="AO203" s="402"/>
      <c r="AP203" s="402"/>
      <c r="AQ203" s="402"/>
      <c r="AR203" s="402"/>
      <c r="AS203" s="402"/>
      <c r="AT203" s="402"/>
      <c r="AU203" s="402"/>
      <c r="AV203" s="402"/>
      <c r="AW203" s="402"/>
      <c r="AX203" s="402"/>
      <c r="AY203" s="402"/>
      <c r="AZ203" s="402"/>
      <c r="BA203" s="402"/>
      <c r="BB203" s="402"/>
      <c r="BC203" s="402"/>
      <c r="BD203" s="402"/>
      <c r="BE203" s="402"/>
      <c r="BF203" s="402"/>
      <c r="BG203" s="402"/>
      <c r="BH203" s="402"/>
      <c r="BI203" s="402"/>
      <c r="BJ203" s="402"/>
      <c r="BK203" s="402"/>
      <c r="BL203" s="402"/>
      <c r="BM203" s="402"/>
      <c r="BN203" s="402"/>
      <c r="BO203" s="402"/>
      <c r="BP203" s="402"/>
      <c r="BQ203" s="402"/>
      <c r="BR203" s="402"/>
      <c r="BS203" s="402"/>
      <c r="BT203" s="402"/>
      <c r="BU203" s="402"/>
      <c r="BV203" s="402"/>
      <c r="BW203" s="402"/>
      <c r="BX203" s="402"/>
      <c r="BY203" s="402"/>
      <c r="BZ203" s="402"/>
      <c r="CA203" s="402"/>
      <c r="CB203" s="402"/>
      <c r="CC203" s="402"/>
      <c r="CD203" s="402"/>
      <c r="CE203" s="402"/>
      <c r="CF203" s="402"/>
      <c r="CG203" s="402"/>
      <c r="CH203" s="402"/>
      <c r="CI203" s="402"/>
      <c r="CJ203" s="402"/>
      <c r="CK203" s="402"/>
      <c r="CL203" s="402"/>
      <c r="CM203" s="402"/>
      <c r="CN203" s="402"/>
      <c r="CO203" s="402"/>
      <c r="CP203" s="402"/>
      <c r="CQ203" s="402"/>
      <c r="CR203" s="402"/>
      <c r="CS203" s="402"/>
      <c r="CT203" s="402"/>
      <c r="CU203" s="402"/>
      <c r="CV203" s="402"/>
      <c r="CW203" s="402"/>
      <c r="CX203" s="402"/>
      <c r="CY203" s="402"/>
      <c r="CZ203" s="402"/>
      <c r="DA203" s="402"/>
      <c r="DB203" s="402"/>
      <c r="DC203" s="402"/>
      <c r="DD203" s="402"/>
      <c r="DE203" s="402"/>
      <c r="DF203" s="402"/>
      <c r="DG203" s="402"/>
      <c r="DH203" s="402"/>
      <c r="DI203" s="402"/>
      <c r="DJ203" s="402"/>
      <c r="DK203" s="402"/>
      <c r="DL203" s="402"/>
      <c r="DM203" s="402"/>
      <c r="DN203" s="402"/>
      <c r="DO203" s="402"/>
      <c r="DP203" s="402"/>
      <c r="DQ203" s="402"/>
      <c r="DR203" s="402"/>
      <c r="DS203" s="402"/>
      <c r="DT203" s="402"/>
      <c r="DU203" s="402"/>
      <c r="DV203" s="402"/>
      <c r="DW203" s="402"/>
    </row>
    <row r="204" spans="1:127" ht="15.75" customHeight="1">
      <c r="A204" s="69">
        <v>4</v>
      </c>
      <c r="B204" s="395" t="s">
        <v>625</v>
      </c>
      <c r="C204" s="424">
        <v>2.5000000000000001E-2</v>
      </c>
      <c r="D204" s="72" t="s">
        <v>355</v>
      </c>
      <c r="E204" s="425">
        <v>343858411</v>
      </c>
      <c r="F204" s="117">
        <v>8596460.2750000004</v>
      </c>
      <c r="G204" s="72">
        <f t="shared" si="126"/>
        <v>8596460.2750000004</v>
      </c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392">
        <v>8596460.2750000004</v>
      </c>
      <c r="W204" s="401"/>
      <c r="X204" s="401"/>
      <c r="Y204" s="401"/>
      <c r="Z204" s="401"/>
      <c r="AA204" s="401"/>
      <c r="AB204" s="401"/>
      <c r="AC204" s="401"/>
      <c r="AD204" s="401"/>
      <c r="AE204" s="401"/>
      <c r="AF204" s="402"/>
      <c r="AG204" s="402"/>
      <c r="AH204" s="402"/>
      <c r="AI204" s="402"/>
      <c r="AJ204" s="402"/>
      <c r="AK204" s="402"/>
      <c r="AL204" s="402"/>
      <c r="AM204" s="402"/>
      <c r="AN204" s="402"/>
      <c r="AO204" s="402"/>
      <c r="AP204" s="402"/>
      <c r="AQ204" s="402"/>
      <c r="AR204" s="402"/>
      <c r="AS204" s="402"/>
      <c r="AT204" s="402"/>
      <c r="AU204" s="402"/>
      <c r="AV204" s="402"/>
      <c r="AW204" s="402"/>
      <c r="AX204" s="402"/>
      <c r="AY204" s="402"/>
      <c r="AZ204" s="402"/>
      <c r="BA204" s="402"/>
      <c r="BB204" s="402"/>
      <c r="BC204" s="402"/>
      <c r="BD204" s="402"/>
      <c r="BE204" s="402"/>
      <c r="BF204" s="402"/>
      <c r="BG204" s="402"/>
      <c r="BH204" s="402"/>
      <c r="BI204" s="402"/>
      <c r="BJ204" s="402"/>
      <c r="BK204" s="402"/>
      <c r="BL204" s="402"/>
      <c r="BM204" s="402"/>
      <c r="BN204" s="402"/>
      <c r="BO204" s="402"/>
      <c r="BP204" s="402"/>
      <c r="BQ204" s="402"/>
      <c r="BR204" s="402"/>
      <c r="BS204" s="402"/>
      <c r="BT204" s="402"/>
      <c r="BU204" s="402"/>
      <c r="BV204" s="402"/>
      <c r="BW204" s="402"/>
      <c r="BX204" s="402"/>
      <c r="BY204" s="402"/>
      <c r="BZ204" s="402"/>
      <c r="CA204" s="402"/>
      <c r="CB204" s="402"/>
      <c r="CC204" s="402"/>
      <c r="CD204" s="402"/>
      <c r="CE204" s="402"/>
      <c r="CF204" s="402"/>
      <c r="CG204" s="402"/>
      <c r="CH204" s="402"/>
      <c r="CI204" s="402"/>
      <c r="CJ204" s="402"/>
      <c r="CK204" s="402"/>
      <c r="CL204" s="402"/>
      <c r="CM204" s="402"/>
      <c r="CN204" s="402"/>
      <c r="CO204" s="402"/>
      <c r="CP204" s="402"/>
      <c r="CQ204" s="402"/>
      <c r="CR204" s="402"/>
      <c r="CS204" s="402"/>
      <c r="CT204" s="402"/>
      <c r="CU204" s="402"/>
      <c r="CV204" s="402"/>
      <c r="CW204" s="402"/>
      <c r="CX204" s="402"/>
      <c r="CY204" s="402"/>
      <c r="CZ204" s="402"/>
      <c r="DA204" s="402"/>
      <c r="DB204" s="402"/>
      <c r="DC204" s="402"/>
      <c r="DD204" s="402"/>
      <c r="DE204" s="402"/>
      <c r="DF204" s="402"/>
      <c r="DG204" s="402"/>
      <c r="DH204" s="402"/>
      <c r="DI204" s="402"/>
      <c r="DJ204" s="402"/>
      <c r="DK204" s="402"/>
      <c r="DL204" s="402"/>
      <c r="DM204" s="402"/>
      <c r="DN204" s="402"/>
      <c r="DO204" s="402"/>
      <c r="DP204" s="402"/>
      <c r="DQ204" s="402"/>
      <c r="DR204" s="402"/>
      <c r="DS204" s="402"/>
      <c r="DT204" s="402"/>
      <c r="DU204" s="402"/>
      <c r="DV204" s="402"/>
      <c r="DW204" s="402"/>
    </row>
    <row r="205" spans="1:127" ht="15.75" customHeight="1">
      <c r="A205" s="69">
        <v>5</v>
      </c>
      <c r="B205" s="395" t="s">
        <v>626</v>
      </c>
      <c r="C205" s="424">
        <v>2.5000000000000001E-2</v>
      </c>
      <c r="D205" s="72" t="s">
        <v>355</v>
      </c>
      <c r="E205" s="425">
        <v>343858411</v>
      </c>
      <c r="F205" s="117">
        <v>8596460.2750000004</v>
      </c>
      <c r="G205" s="72">
        <f t="shared" si="126"/>
        <v>8596460.2750000004</v>
      </c>
      <c r="H205" s="401"/>
      <c r="I205" s="401"/>
      <c r="J205" s="401"/>
      <c r="K205" s="401"/>
      <c r="L205" s="401"/>
      <c r="M205" s="401"/>
      <c r="N205" s="401"/>
      <c r="O205" s="401"/>
      <c r="P205" s="401"/>
      <c r="Q205" s="401"/>
      <c r="R205" s="401"/>
      <c r="S205" s="401"/>
      <c r="T205" s="401"/>
      <c r="U205" s="401"/>
      <c r="V205" s="392">
        <v>8596460.2750000004</v>
      </c>
      <c r="W205" s="401"/>
      <c r="X205" s="401"/>
      <c r="Y205" s="401"/>
      <c r="Z205" s="401"/>
      <c r="AA205" s="401"/>
      <c r="AB205" s="401"/>
      <c r="AC205" s="401"/>
      <c r="AD205" s="401"/>
      <c r="AE205" s="401"/>
      <c r="AF205" s="402"/>
      <c r="AG205" s="402"/>
      <c r="AH205" s="402"/>
      <c r="AI205" s="402"/>
      <c r="AJ205" s="402"/>
      <c r="AK205" s="402"/>
      <c r="AL205" s="402"/>
      <c r="AM205" s="402"/>
      <c r="AN205" s="402"/>
      <c r="AO205" s="402"/>
      <c r="AP205" s="402"/>
      <c r="AQ205" s="402"/>
      <c r="AR205" s="402"/>
      <c r="AS205" s="402"/>
      <c r="AT205" s="402"/>
      <c r="AU205" s="402"/>
      <c r="AV205" s="402"/>
      <c r="AW205" s="402"/>
      <c r="AX205" s="402"/>
      <c r="AY205" s="402"/>
      <c r="AZ205" s="402"/>
      <c r="BA205" s="402"/>
      <c r="BB205" s="402"/>
      <c r="BC205" s="402"/>
      <c r="BD205" s="402"/>
      <c r="BE205" s="402"/>
      <c r="BF205" s="402"/>
      <c r="BG205" s="402"/>
      <c r="BH205" s="402"/>
      <c r="BI205" s="402"/>
      <c r="BJ205" s="402"/>
      <c r="BK205" s="402"/>
      <c r="BL205" s="402"/>
      <c r="BM205" s="402"/>
      <c r="BN205" s="402"/>
      <c r="BO205" s="402"/>
      <c r="BP205" s="402"/>
      <c r="BQ205" s="402"/>
      <c r="BR205" s="402"/>
      <c r="BS205" s="402"/>
      <c r="BT205" s="402"/>
      <c r="BU205" s="402"/>
      <c r="BV205" s="402"/>
      <c r="BW205" s="402"/>
      <c r="BX205" s="402"/>
      <c r="BY205" s="402"/>
      <c r="BZ205" s="402"/>
      <c r="CA205" s="402"/>
      <c r="CB205" s="402"/>
      <c r="CC205" s="402"/>
      <c r="CD205" s="402"/>
      <c r="CE205" s="402"/>
      <c r="CF205" s="402"/>
      <c r="CG205" s="402"/>
      <c r="CH205" s="402"/>
      <c r="CI205" s="402"/>
      <c r="CJ205" s="402"/>
      <c r="CK205" s="402"/>
      <c r="CL205" s="402"/>
      <c r="CM205" s="402"/>
      <c r="CN205" s="402"/>
      <c r="CO205" s="402"/>
      <c r="CP205" s="402"/>
      <c r="CQ205" s="402"/>
      <c r="CR205" s="402"/>
      <c r="CS205" s="402"/>
      <c r="CT205" s="402"/>
      <c r="CU205" s="402"/>
      <c r="CV205" s="402"/>
      <c r="CW205" s="402"/>
      <c r="CX205" s="402"/>
      <c r="CY205" s="402"/>
      <c r="CZ205" s="402"/>
      <c r="DA205" s="402"/>
      <c r="DB205" s="402"/>
      <c r="DC205" s="402"/>
      <c r="DD205" s="402"/>
      <c r="DE205" s="402"/>
      <c r="DF205" s="402"/>
      <c r="DG205" s="402"/>
      <c r="DH205" s="402"/>
      <c r="DI205" s="402"/>
      <c r="DJ205" s="402"/>
      <c r="DK205" s="402"/>
      <c r="DL205" s="402"/>
      <c r="DM205" s="402"/>
      <c r="DN205" s="402"/>
      <c r="DO205" s="402"/>
      <c r="DP205" s="402"/>
      <c r="DQ205" s="402"/>
      <c r="DR205" s="402"/>
      <c r="DS205" s="402"/>
      <c r="DT205" s="402"/>
      <c r="DU205" s="402"/>
      <c r="DV205" s="402"/>
      <c r="DW205" s="402"/>
    </row>
    <row r="206" spans="1:127" ht="15.75" customHeight="1">
      <c r="A206" s="69">
        <v>6</v>
      </c>
      <c r="B206" s="395" t="s">
        <v>627</v>
      </c>
      <c r="C206" s="424">
        <v>2.5000000000000001E-2</v>
      </c>
      <c r="D206" s="72" t="s">
        <v>355</v>
      </c>
      <c r="E206" s="425">
        <v>343858411</v>
      </c>
      <c r="F206" s="117">
        <v>8596460.2750000004</v>
      </c>
      <c r="G206" s="72">
        <f t="shared" si="126"/>
        <v>8596460.2750000004</v>
      </c>
      <c r="H206" s="401"/>
      <c r="I206" s="401"/>
      <c r="J206" s="401"/>
      <c r="K206" s="401"/>
      <c r="L206" s="401"/>
      <c r="M206" s="401"/>
      <c r="N206" s="401"/>
      <c r="O206" s="401"/>
      <c r="P206" s="401"/>
      <c r="Q206" s="401"/>
      <c r="R206" s="401"/>
      <c r="S206" s="401"/>
      <c r="T206" s="401"/>
      <c r="U206" s="401"/>
      <c r="V206" s="392">
        <v>8596460.2750000004</v>
      </c>
      <c r="W206" s="401"/>
      <c r="X206" s="401"/>
      <c r="Y206" s="401"/>
      <c r="Z206" s="401"/>
      <c r="AA206" s="401"/>
      <c r="AB206" s="401"/>
      <c r="AC206" s="401"/>
      <c r="AD206" s="401"/>
      <c r="AE206" s="401"/>
      <c r="AF206" s="402"/>
      <c r="AG206" s="402"/>
      <c r="AH206" s="402"/>
      <c r="AI206" s="402"/>
      <c r="AJ206" s="402"/>
      <c r="AK206" s="402"/>
      <c r="AL206" s="402"/>
      <c r="AM206" s="402"/>
      <c r="AN206" s="402"/>
      <c r="AO206" s="402"/>
      <c r="AP206" s="402"/>
      <c r="AQ206" s="402"/>
      <c r="AR206" s="402"/>
      <c r="AS206" s="402"/>
      <c r="AT206" s="402"/>
      <c r="AU206" s="402"/>
      <c r="AV206" s="402"/>
      <c r="AW206" s="402"/>
      <c r="AX206" s="402"/>
      <c r="AY206" s="402"/>
      <c r="AZ206" s="402"/>
      <c r="BA206" s="402"/>
      <c r="BB206" s="402"/>
      <c r="BC206" s="402"/>
      <c r="BD206" s="402"/>
      <c r="BE206" s="402"/>
      <c r="BF206" s="402"/>
      <c r="BG206" s="402"/>
      <c r="BH206" s="402"/>
      <c r="BI206" s="402"/>
      <c r="BJ206" s="402"/>
      <c r="BK206" s="402"/>
      <c r="BL206" s="402"/>
      <c r="BM206" s="402"/>
      <c r="BN206" s="402"/>
      <c r="BO206" s="402"/>
      <c r="BP206" s="402"/>
      <c r="BQ206" s="402"/>
      <c r="BR206" s="402"/>
      <c r="BS206" s="402"/>
      <c r="BT206" s="402"/>
      <c r="BU206" s="402"/>
      <c r="BV206" s="402"/>
      <c r="BW206" s="402"/>
      <c r="BX206" s="402"/>
      <c r="BY206" s="402"/>
      <c r="BZ206" s="402"/>
      <c r="CA206" s="402"/>
      <c r="CB206" s="402"/>
      <c r="CC206" s="402"/>
      <c r="CD206" s="402"/>
      <c r="CE206" s="402"/>
      <c r="CF206" s="402"/>
      <c r="CG206" s="402"/>
      <c r="CH206" s="402"/>
      <c r="CI206" s="402"/>
      <c r="CJ206" s="402"/>
      <c r="CK206" s="402"/>
      <c r="CL206" s="402"/>
      <c r="CM206" s="402"/>
      <c r="CN206" s="402"/>
      <c r="CO206" s="402"/>
      <c r="CP206" s="402"/>
      <c r="CQ206" s="402"/>
      <c r="CR206" s="402"/>
      <c r="CS206" s="402"/>
      <c r="CT206" s="402"/>
      <c r="CU206" s="402"/>
      <c r="CV206" s="402"/>
      <c r="CW206" s="402"/>
      <c r="CX206" s="402"/>
      <c r="CY206" s="402"/>
      <c r="CZ206" s="402"/>
      <c r="DA206" s="402"/>
      <c r="DB206" s="402"/>
      <c r="DC206" s="402"/>
      <c r="DD206" s="402"/>
      <c r="DE206" s="402"/>
      <c r="DF206" s="402"/>
      <c r="DG206" s="402"/>
      <c r="DH206" s="402"/>
      <c r="DI206" s="402"/>
      <c r="DJ206" s="402"/>
      <c r="DK206" s="402"/>
      <c r="DL206" s="402"/>
      <c r="DM206" s="402"/>
      <c r="DN206" s="402"/>
      <c r="DO206" s="402"/>
      <c r="DP206" s="402"/>
      <c r="DQ206" s="402"/>
      <c r="DR206" s="402"/>
      <c r="DS206" s="402"/>
      <c r="DT206" s="402"/>
      <c r="DU206" s="402"/>
      <c r="DV206" s="402"/>
      <c r="DW206" s="402"/>
    </row>
    <row r="207" spans="1:127" ht="15.75" customHeight="1">
      <c r="A207" s="69">
        <v>7</v>
      </c>
      <c r="B207" s="395" t="s">
        <v>628</v>
      </c>
      <c r="C207" s="424">
        <v>2.5000000000000001E-2</v>
      </c>
      <c r="D207" s="72" t="s">
        <v>355</v>
      </c>
      <c r="E207" s="425">
        <v>343858411</v>
      </c>
      <c r="F207" s="117">
        <v>8596460.2750000004</v>
      </c>
      <c r="G207" s="72">
        <f t="shared" si="126"/>
        <v>8596460.2750000004</v>
      </c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392">
        <v>8596460.2750000004</v>
      </c>
      <c r="X207" s="401"/>
      <c r="Y207" s="401"/>
      <c r="Z207" s="401"/>
      <c r="AA207" s="401"/>
      <c r="AB207" s="401"/>
      <c r="AC207" s="401"/>
      <c r="AD207" s="401"/>
      <c r="AE207" s="401"/>
      <c r="AF207" s="402"/>
      <c r="AG207" s="402"/>
      <c r="AH207" s="402"/>
      <c r="AI207" s="402"/>
      <c r="AJ207" s="402"/>
      <c r="AK207" s="402"/>
      <c r="AL207" s="402"/>
      <c r="AM207" s="402"/>
      <c r="AN207" s="402"/>
      <c r="AO207" s="402"/>
      <c r="AP207" s="402"/>
      <c r="AQ207" s="402"/>
      <c r="AR207" s="402"/>
      <c r="AS207" s="402"/>
      <c r="AT207" s="402"/>
      <c r="AU207" s="402"/>
      <c r="AV207" s="402"/>
      <c r="AW207" s="402"/>
      <c r="AX207" s="402"/>
      <c r="AY207" s="402"/>
      <c r="AZ207" s="402"/>
      <c r="BA207" s="402"/>
      <c r="BB207" s="402"/>
      <c r="BC207" s="402"/>
      <c r="BD207" s="402"/>
      <c r="BE207" s="402"/>
      <c r="BF207" s="402"/>
      <c r="BG207" s="402"/>
      <c r="BH207" s="402"/>
      <c r="BI207" s="402"/>
      <c r="BJ207" s="402"/>
      <c r="BK207" s="402"/>
      <c r="BL207" s="402"/>
      <c r="BM207" s="402"/>
      <c r="BN207" s="402"/>
      <c r="BO207" s="402"/>
      <c r="BP207" s="402"/>
      <c r="BQ207" s="402"/>
      <c r="BR207" s="402"/>
      <c r="BS207" s="402"/>
      <c r="BT207" s="402"/>
      <c r="BU207" s="402"/>
      <c r="BV207" s="402"/>
      <c r="BW207" s="402"/>
      <c r="BX207" s="402"/>
      <c r="BY207" s="402"/>
      <c r="BZ207" s="402"/>
      <c r="CA207" s="402"/>
      <c r="CB207" s="402"/>
      <c r="CC207" s="402"/>
      <c r="CD207" s="402"/>
      <c r="CE207" s="402"/>
      <c r="CF207" s="402"/>
      <c r="CG207" s="402"/>
      <c r="CH207" s="402"/>
      <c r="CI207" s="402"/>
      <c r="CJ207" s="402"/>
      <c r="CK207" s="402"/>
      <c r="CL207" s="402"/>
      <c r="CM207" s="402"/>
      <c r="CN207" s="402"/>
      <c r="CO207" s="402"/>
      <c r="CP207" s="402"/>
      <c r="CQ207" s="402"/>
      <c r="CR207" s="402"/>
      <c r="CS207" s="402"/>
      <c r="CT207" s="402"/>
      <c r="CU207" s="402"/>
      <c r="CV207" s="402"/>
      <c r="CW207" s="402"/>
      <c r="CX207" s="402"/>
      <c r="CY207" s="402"/>
      <c r="CZ207" s="402"/>
      <c r="DA207" s="402"/>
      <c r="DB207" s="402"/>
      <c r="DC207" s="402"/>
      <c r="DD207" s="402"/>
      <c r="DE207" s="402"/>
      <c r="DF207" s="402"/>
      <c r="DG207" s="402"/>
      <c r="DH207" s="402"/>
      <c r="DI207" s="402"/>
      <c r="DJ207" s="402"/>
      <c r="DK207" s="402"/>
      <c r="DL207" s="402"/>
      <c r="DM207" s="402"/>
      <c r="DN207" s="402"/>
      <c r="DO207" s="402"/>
      <c r="DP207" s="402"/>
      <c r="DQ207" s="402"/>
      <c r="DR207" s="402"/>
      <c r="DS207" s="402"/>
      <c r="DT207" s="402"/>
      <c r="DU207" s="402"/>
      <c r="DV207" s="402"/>
      <c r="DW207" s="402"/>
    </row>
    <row r="208" spans="1:127" ht="15.75" customHeight="1">
      <c r="A208" s="69">
        <v>8</v>
      </c>
      <c r="B208" s="395" t="s">
        <v>629</v>
      </c>
      <c r="C208" s="424">
        <v>2.5000000000000001E-2</v>
      </c>
      <c r="D208" s="72" t="s">
        <v>355</v>
      </c>
      <c r="E208" s="425">
        <v>343858411</v>
      </c>
      <c r="F208" s="117">
        <v>8596460.2750000004</v>
      </c>
      <c r="G208" s="72">
        <f t="shared" si="126"/>
        <v>8596460.2750000004</v>
      </c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392">
        <v>8596460.2750000004</v>
      </c>
      <c r="X208" s="401"/>
      <c r="Y208" s="401"/>
      <c r="Z208" s="401"/>
      <c r="AA208" s="401"/>
      <c r="AB208" s="401"/>
      <c r="AC208" s="401"/>
      <c r="AD208" s="401"/>
      <c r="AE208" s="401"/>
      <c r="AF208" s="402"/>
      <c r="AG208" s="402"/>
      <c r="AH208" s="402"/>
      <c r="AI208" s="402"/>
      <c r="AJ208" s="402"/>
      <c r="AK208" s="402"/>
      <c r="AL208" s="402"/>
      <c r="AM208" s="402"/>
      <c r="AN208" s="402"/>
      <c r="AO208" s="402"/>
      <c r="AP208" s="402"/>
      <c r="AQ208" s="402"/>
      <c r="AR208" s="402"/>
      <c r="AS208" s="402"/>
      <c r="AT208" s="402"/>
      <c r="AU208" s="402"/>
      <c r="AV208" s="402"/>
      <c r="AW208" s="402"/>
      <c r="AX208" s="402"/>
      <c r="AY208" s="402"/>
      <c r="AZ208" s="402"/>
      <c r="BA208" s="402"/>
      <c r="BB208" s="402"/>
      <c r="BC208" s="402"/>
      <c r="BD208" s="402"/>
      <c r="BE208" s="402"/>
      <c r="BF208" s="402"/>
      <c r="BG208" s="402"/>
      <c r="BH208" s="402"/>
      <c r="BI208" s="402"/>
      <c r="BJ208" s="402"/>
      <c r="BK208" s="402"/>
      <c r="BL208" s="402"/>
      <c r="BM208" s="402"/>
      <c r="BN208" s="402"/>
      <c r="BO208" s="402"/>
      <c r="BP208" s="402"/>
      <c r="BQ208" s="402"/>
      <c r="BR208" s="402"/>
      <c r="BS208" s="402"/>
      <c r="BT208" s="402"/>
      <c r="BU208" s="402"/>
      <c r="BV208" s="402"/>
      <c r="BW208" s="402"/>
      <c r="BX208" s="402"/>
      <c r="BY208" s="402"/>
      <c r="BZ208" s="402"/>
      <c r="CA208" s="402"/>
      <c r="CB208" s="402"/>
      <c r="CC208" s="402"/>
      <c r="CD208" s="402"/>
      <c r="CE208" s="402"/>
      <c r="CF208" s="402"/>
      <c r="CG208" s="402"/>
      <c r="CH208" s="402"/>
      <c r="CI208" s="402"/>
      <c r="CJ208" s="402"/>
      <c r="CK208" s="402"/>
      <c r="CL208" s="402"/>
      <c r="CM208" s="402"/>
      <c r="CN208" s="402"/>
      <c r="CO208" s="402"/>
      <c r="CP208" s="402"/>
      <c r="CQ208" s="402"/>
      <c r="CR208" s="402"/>
      <c r="CS208" s="402"/>
      <c r="CT208" s="402"/>
      <c r="CU208" s="402"/>
      <c r="CV208" s="402"/>
      <c r="CW208" s="402"/>
      <c r="CX208" s="402"/>
      <c r="CY208" s="402"/>
      <c r="CZ208" s="402"/>
      <c r="DA208" s="402"/>
      <c r="DB208" s="402"/>
      <c r="DC208" s="402"/>
      <c r="DD208" s="402"/>
      <c r="DE208" s="402"/>
      <c r="DF208" s="402"/>
      <c r="DG208" s="402"/>
      <c r="DH208" s="402"/>
      <c r="DI208" s="402"/>
      <c r="DJ208" s="402"/>
      <c r="DK208" s="402"/>
      <c r="DL208" s="402"/>
      <c r="DM208" s="402"/>
      <c r="DN208" s="402"/>
      <c r="DO208" s="402"/>
      <c r="DP208" s="402"/>
      <c r="DQ208" s="402"/>
      <c r="DR208" s="402"/>
      <c r="DS208" s="402"/>
      <c r="DT208" s="402"/>
      <c r="DU208" s="402"/>
      <c r="DV208" s="402"/>
      <c r="DW208" s="402"/>
    </row>
    <row r="209" spans="1:127" ht="15.75" customHeight="1">
      <c r="A209" s="69">
        <v>9</v>
      </c>
      <c r="B209" s="395" t="s">
        <v>630</v>
      </c>
      <c r="C209" s="424">
        <v>2.5000000000000001E-2</v>
      </c>
      <c r="D209" s="72" t="s">
        <v>355</v>
      </c>
      <c r="E209" s="425">
        <v>343858411</v>
      </c>
      <c r="F209" s="117">
        <v>8596460.2750000004</v>
      </c>
      <c r="G209" s="72">
        <f t="shared" si="126"/>
        <v>8596460.2750000004</v>
      </c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392">
        <v>8596460.2750000004</v>
      </c>
      <c r="X209" s="401"/>
      <c r="Y209" s="401"/>
      <c r="Z209" s="401"/>
      <c r="AA209" s="401"/>
      <c r="AB209" s="401"/>
      <c r="AC209" s="401"/>
      <c r="AD209" s="401"/>
      <c r="AE209" s="401"/>
      <c r="AF209" s="402"/>
      <c r="AG209" s="402"/>
      <c r="AH209" s="402"/>
      <c r="AI209" s="402"/>
      <c r="AJ209" s="402"/>
      <c r="AK209" s="402"/>
      <c r="AL209" s="402"/>
      <c r="AM209" s="402"/>
      <c r="AN209" s="402"/>
      <c r="AO209" s="402"/>
      <c r="AP209" s="402"/>
      <c r="AQ209" s="402"/>
      <c r="AR209" s="402"/>
      <c r="AS209" s="402"/>
      <c r="AT209" s="402"/>
      <c r="AU209" s="402"/>
      <c r="AV209" s="402"/>
      <c r="AW209" s="402"/>
      <c r="AX209" s="402"/>
      <c r="AY209" s="402"/>
      <c r="AZ209" s="402"/>
      <c r="BA209" s="402"/>
      <c r="BB209" s="402"/>
      <c r="BC209" s="402"/>
      <c r="BD209" s="402"/>
      <c r="BE209" s="402"/>
      <c r="BF209" s="402"/>
      <c r="BG209" s="402"/>
      <c r="BH209" s="402"/>
      <c r="BI209" s="402"/>
      <c r="BJ209" s="402"/>
      <c r="BK209" s="402"/>
      <c r="BL209" s="402"/>
      <c r="BM209" s="402"/>
      <c r="BN209" s="402"/>
      <c r="BO209" s="402"/>
      <c r="BP209" s="402"/>
      <c r="BQ209" s="402"/>
      <c r="BR209" s="402"/>
      <c r="BS209" s="402"/>
      <c r="BT209" s="402"/>
      <c r="BU209" s="402"/>
      <c r="BV209" s="402"/>
      <c r="BW209" s="402"/>
      <c r="BX209" s="402"/>
      <c r="BY209" s="402"/>
      <c r="BZ209" s="402"/>
      <c r="CA209" s="402"/>
      <c r="CB209" s="402"/>
      <c r="CC209" s="402"/>
      <c r="CD209" s="402"/>
      <c r="CE209" s="402"/>
      <c r="CF209" s="402"/>
      <c r="CG209" s="402"/>
      <c r="CH209" s="402"/>
      <c r="CI209" s="402"/>
      <c r="CJ209" s="402"/>
      <c r="CK209" s="402"/>
      <c r="CL209" s="402"/>
      <c r="CM209" s="402"/>
      <c r="CN209" s="402"/>
      <c r="CO209" s="402"/>
      <c r="CP209" s="402"/>
      <c r="CQ209" s="402"/>
      <c r="CR209" s="402"/>
      <c r="CS209" s="402"/>
      <c r="CT209" s="402"/>
      <c r="CU209" s="402"/>
      <c r="CV209" s="402"/>
      <c r="CW209" s="402"/>
      <c r="CX209" s="402"/>
      <c r="CY209" s="402"/>
      <c r="CZ209" s="402"/>
      <c r="DA209" s="402"/>
      <c r="DB209" s="402"/>
      <c r="DC209" s="402"/>
      <c r="DD209" s="402"/>
      <c r="DE209" s="402"/>
      <c r="DF209" s="402"/>
      <c r="DG209" s="402"/>
      <c r="DH209" s="402"/>
      <c r="DI209" s="402"/>
      <c r="DJ209" s="402"/>
      <c r="DK209" s="402"/>
      <c r="DL209" s="402"/>
      <c r="DM209" s="402"/>
      <c r="DN209" s="402"/>
      <c r="DO209" s="402"/>
      <c r="DP209" s="402"/>
      <c r="DQ209" s="402"/>
      <c r="DR209" s="402"/>
      <c r="DS209" s="402"/>
      <c r="DT209" s="402"/>
      <c r="DU209" s="402"/>
      <c r="DV209" s="402"/>
      <c r="DW209" s="402"/>
    </row>
    <row r="210" spans="1:127" ht="15.75" customHeight="1">
      <c r="A210" s="69">
        <v>10</v>
      </c>
      <c r="B210" s="395" t="s">
        <v>631</v>
      </c>
      <c r="C210" s="424">
        <v>2.5000000000000001E-2</v>
      </c>
      <c r="D210" s="72" t="s">
        <v>355</v>
      </c>
      <c r="E210" s="425">
        <v>343858411</v>
      </c>
      <c r="F210" s="117">
        <v>8596460.2750000004</v>
      </c>
      <c r="G210" s="72">
        <f t="shared" si="126"/>
        <v>8596460.2750000004</v>
      </c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392">
        <v>8596460.2750000004</v>
      </c>
      <c r="Y210" s="401"/>
      <c r="Z210" s="401"/>
      <c r="AA210" s="401"/>
      <c r="AB210" s="401"/>
      <c r="AC210" s="401"/>
      <c r="AD210" s="401"/>
      <c r="AE210" s="401"/>
      <c r="AF210" s="402"/>
      <c r="AG210" s="402"/>
      <c r="AH210" s="402"/>
      <c r="AI210" s="402"/>
      <c r="AJ210" s="402"/>
      <c r="AK210" s="402"/>
      <c r="AL210" s="402"/>
      <c r="AM210" s="402"/>
      <c r="AN210" s="402"/>
      <c r="AO210" s="402"/>
      <c r="AP210" s="402"/>
      <c r="AQ210" s="402"/>
      <c r="AR210" s="402"/>
      <c r="AS210" s="402"/>
      <c r="AT210" s="402"/>
      <c r="AU210" s="402"/>
      <c r="AV210" s="402"/>
      <c r="AW210" s="402"/>
      <c r="AX210" s="402"/>
      <c r="AY210" s="402"/>
      <c r="AZ210" s="402"/>
      <c r="BA210" s="402"/>
      <c r="BB210" s="402"/>
      <c r="BC210" s="402"/>
      <c r="BD210" s="402"/>
      <c r="BE210" s="402"/>
      <c r="BF210" s="402"/>
      <c r="BG210" s="402"/>
      <c r="BH210" s="402"/>
      <c r="BI210" s="402"/>
      <c r="BJ210" s="402"/>
      <c r="BK210" s="402"/>
      <c r="BL210" s="402"/>
      <c r="BM210" s="402"/>
      <c r="BN210" s="402"/>
      <c r="BO210" s="402"/>
      <c r="BP210" s="402"/>
      <c r="BQ210" s="402"/>
      <c r="BR210" s="402"/>
      <c r="BS210" s="402"/>
      <c r="BT210" s="402"/>
      <c r="BU210" s="402"/>
      <c r="BV210" s="402"/>
      <c r="BW210" s="402"/>
      <c r="BX210" s="402"/>
      <c r="BY210" s="402"/>
      <c r="BZ210" s="402"/>
      <c r="CA210" s="402"/>
      <c r="CB210" s="402"/>
      <c r="CC210" s="402"/>
      <c r="CD210" s="402"/>
      <c r="CE210" s="402"/>
      <c r="CF210" s="402"/>
      <c r="CG210" s="402"/>
      <c r="CH210" s="402"/>
      <c r="CI210" s="402"/>
      <c r="CJ210" s="402"/>
      <c r="CK210" s="402"/>
      <c r="CL210" s="402"/>
      <c r="CM210" s="402"/>
      <c r="CN210" s="402"/>
      <c r="CO210" s="402"/>
      <c r="CP210" s="402"/>
      <c r="CQ210" s="402"/>
      <c r="CR210" s="402"/>
      <c r="CS210" s="402"/>
      <c r="CT210" s="402"/>
      <c r="CU210" s="402"/>
      <c r="CV210" s="402"/>
      <c r="CW210" s="402"/>
      <c r="CX210" s="402"/>
      <c r="CY210" s="402"/>
      <c r="CZ210" s="402"/>
      <c r="DA210" s="402"/>
      <c r="DB210" s="402"/>
      <c r="DC210" s="402"/>
      <c r="DD210" s="402"/>
      <c r="DE210" s="402"/>
      <c r="DF210" s="402"/>
      <c r="DG210" s="402"/>
      <c r="DH210" s="402"/>
      <c r="DI210" s="402"/>
      <c r="DJ210" s="402"/>
      <c r="DK210" s="402"/>
      <c r="DL210" s="402"/>
      <c r="DM210" s="402"/>
      <c r="DN210" s="402"/>
      <c r="DO210" s="402"/>
      <c r="DP210" s="402"/>
      <c r="DQ210" s="402"/>
      <c r="DR210" s="402"/>
      <c r="DS210" s="402"/>
      <c r="DT210" s="402"/>
      <c r="DU210" s="402"/>
      <c r="DV210" s="402"/>
      <c r="DW210" s="402"/>
    </row>
    <row r="211" spans="1:127" ht="15.75" customHeight="1">
      <c r="A211" s="69">
        <v>11</v>
      </c>
      <c r="B211" s="395" t="s">
        <v>632</v>
      </c>
      <c r="C211" s="424">
        <v>2.5000000000000001E-2</v>
      </c>
      <c r="D211" s="72" t="s">
        <v>355</v>
      </c>
      <c r="E211" s="425">
        <v>343858411</v>
      </c>
      <c r="F211" s="117">
        <v>8596460.2750000004</v>
      </c>
      <c r="G211" s="72">
        <f t="shared" si="126"/>
        <v>8596460.2750000004</v>
      </c>
      <c r="H211" s="401"/>
      <c r="I211" s="401"/>
      <c r="J211" s="401"/>
      <c r="K211" s="401"/>
      <c r="L211" s="401"/>
      <c r="M211" s="401"/>
      <c r="N211" s="401"/>
      <c r="O211" s="401"/>
      <c r="P211" s="401"/>
      <c r="Q211" s="401"/>
      <c r="R211" s="401"/>
      <c r="S211" s="401"/>
      <c r="T211" s="401"/>
      <c r="U211" s="401"/>
      <c r="V211" s="401"/>
      <c r="W211" s="401"/>
      <c r="X211" s="392">
        <v>8596460.2750000004</v>
      </c>
      <c r="Y211" s="401"/>
      <c r="Z211" s="401"/>
      <c r="AA211" s="401"/>
      <c r="AB211" s="401"/>
      <c r="AC211" s="401"/>
      <c r="AD211" s="401"/>
      <c r="AE211" s="401"/>
      <c r="AF211" s="402"/>
      <c r="AG211" s="402"/>
      <c r="AH211" s="402"/>
      <c r="AI211" s="402"/>
      <c r="AJ211" s="402"/>
      <c r="AK211" s="402"/>
      <c r="AL211" s="402"/>
      <c r="AM211" s="402"/>
      <c r="AN211" s="402"/>
      <c r="AO211" s="402"/>
      <c r="AP211" s="402"/>
      <c r="AQ211" s="402"/>
      <c r="AR211" s="402"/>
      <c r="AS211" s="402"/>
      <c r="AT211" s="402"/>
      <c r="AU211" s="402"/>
      <c r="AV211" s="402"/>
      <c r="AW211" s="402"/>
      <c r="AX211" s="402"/>
      <c r="AY211" s="402"/>
      <c r="AZ211" s="402"/>
      <c r="BA211" s="402"/>
      <c r="BB211" s="402"/>
      <c r="BC211" s="402"/>
      <c r="BD211" s="402"/>
      <c r="BE211" s="402"/>
      <c r="BF211" s="402"/>
      <c r="BG211" s="402"/>
      <c r="BH211" s="402"/>
      <c r="BI211" s="402"/>
      <c r="BJ211" s="402"/>
      <c r="BK211" s="402"/>
      <c r="BL211" s="402"/>
      <c r="BM211" s="402"/>
      <c r="BN211" s="402"/>
      <c r="BO211" s="402"/>
      <c r="BP211" s="402"/>
      <c r="BQ211" s="402"/>
      <c r="BR211" s="402"/>
      <c r="BS211" s="402"/>
      <c r="BT211" s="402"/>
      <c r="BU211" s="402"/>
      <c r="BV211" s="402"/>
      <c r="BW211" s="402"/>
      <c r="BX211" s="402"/>
      <c r="BY211" s="402"/>
      <c r="BZ211" s="402"/>
      <c r="CA211" s="402"/>
      <c r="CB211" s="402"/>
      <c r="CC211" s="402"/>
      <c r="CD211" s="402"/>
      <c r="CE211" s="402"/>
      <c r="CF211" s="402"/>
      <c r="CG211" s="402"/>
      <c r="CH211" s="402"/>
      <c r="CI211" s="402"/>
      <c r="CJ211" s="402"/>
      <c r="CK211" s="402"/>
      <c r="CL211" s="402"/>
      <c r="CM211" s="402"/>
      <c r="CN211" s="402"/>
      <c r="CO211" s="402"/>
      <c r="CP211" s="402"/>
      <c r="CQ211" s="402"/>
      <c r="CR211" s="402"/>
      <c r="CS211" s="402"/>
      <c r="CT211" s="402"/>
      <c r="CU211" s="402"/>
      <c r="CV211" s="402"/>
      <c r="CW211" s="402"/>
      <c r="CX211" s="402"/>
      <c r="CY211" s="402"/>
      <c r="CZ211" s="402"/>
      <c r="DA211" s="402"/>
      <c r="DB211" s="402"/>
      <c r="DC211" s="402"/>
      <c r="DD211" s="402"/>
      <c r="DE211" s="402"/>
      <c r="DF211" s="402"/>
      <c r="DG211" s="402"/>
      <c r="DH211" s="402"/>
      <c r="DI211" s="402"/>
      <c r="DJ211" s="402"/>
      <c r="DK211" s="402"/>
      <c r="DL211" s="402"/>
      <c r="DM211" s="402"/>
      <c r="DN211" s="402"/>
      <c r="DO211" s="402"/>
      <c r="DP211" s="402"/>
      <c r="DQ211" s="402"/>
      <c r="DR211" s="402"/>
      <c r="DS211" s="402"/>
      <c r="DT211" s="402"/>
      <c r="DU211" s="402"/>
      <c r="DV211" s="402"/>
      <c r="DW211" s="402"/>
    </row>
    <row r="212" spans="1:127" ht="15.75" customHeight="1">
      <c r="A212" s="69">
        <v>12</v>
      </c>
      <c r="B212" s="395" t="s">
        <v>633</v>
      </c>
      <c r="C212" s="424">
        <v>2.5000000000000001E-2</v>
      </c>
      <c r="D212" s="72" t="s">
        <v>355</v>
      </c>
      <c r="E212" s="425">
        <v>343858411</v>
      </c>
      <c r="F212" s="117">
        <v>8596460.2750000004</v>
      </c>
      <c r="G212" s="72">
        <f t="shared" si="126"/>
        <v>8596460.2750000004</v>
      </c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392">
        <v>8596460.2750000004</v>
      </c>
      <c r="Y212" s="401"/>
      <c r="Z212" s="401"/>
      <c r="AA212" s="401"/>
      <c r="AB212" s="401"/>
      <c r="AC212" s="401"/>
      <c r="AD212" s="401"/>
      <c r="AE212" s="401"/>
      <c r="AF212" s="402"/>
      <c r="AG212" s="402"/>
      <c r="AH212" s="402"/>
      <c r="AI212" s="402"/>
      <c r="AJ212" s="402"/>
      <c r="AK212" s="402"/>
      <c r="AL212" s="402"/>
      <c r="AM212" s="402"/>
      <c r="AN212" s="402"/>
      <c r="AO212" s="402"/>
      <c r="AP212" s="402"/>
      <c r="AQ212" s="402"/>
      <c r="AR212" s="402"/>
      <c r="AS212" s="402"/>
      <c r="AT212" s="402"/>
      <c r="AU212" s="402"/>
      <c r="AV212" s="402"/>
      <c r="AW212" s="402"/>
      <c r="AX212" s="402"/>
      <c r="AY212" s="402"/>
      <c r="AZ212" s="402"/>
      <c r="BA212" s="402"/>
      <c r="BB212" s="402"/>
      <c r="BC212" s="402"/>
      <c r="BD212" s="402"/>
      <c r="BE212" s="402"/>
      <c r="BF212" s="402"/>
      <c r="BG212" s="402"/>
      <c r="BH212" s="402"/>
      <c r="BI212" s="402"/>
      <c r="BJ212" s="402"/>
      <c r="BK212" s="402"/>
      <c r="BL212" s="402"/>
      <c r="BM212" s="402"/>
      <c r="BN212" s="402"/>
      <c r="BO212" s="402"/>
      <c r="BP212" s="402"/>
      <c r="BQ212" s="402"/>
      <c r="BR212" s="402"/>
      <c r="BS212" s="402"/>
      <c r="BT212" s="402"/>
      <c r="BU212" s="402"/>
      <c r="BV212" s="402"/>
      <c r="BW212" s="402"/>
      <c r="BX212" s="402"/>
      <c r="BY212" s="402"/>
      <c r="BZ212" s="402"/>
      <c r="CA212" s="402"/>
      <c r="CB212" s="402"/>
      <c r="CC212" s="402"/>
      <c r="CD212" s="402"/>
      <c r="CE212" s="402"/>
      <c r="CF212" s="402"/>
      <c r="CG212" s="402"/>
      <c r="CH212" s="402"/>
      <c r="CI212" s="402"/>
      <c r="CJ212" s="402"/>
      <c r="CK212" s="402"/>
      <c r="CL212" s="402"/>
      <c r="CM212" s="402"/>
      <c r="CN212" s="402"/>
      <c r="CO212" s="402"/>
      <c r="CP212" s="402"/>
      <c r="CQ212" s="402"/>
      <c r="CR212" s="402"/>
      <c r="CS212" s="402"/>
      <c r="CT212" s="402"/>
      <c r="CU212" s="402"/>
      <c r="CV212" s="402"/>
      <c r="CW212" s="402"/>
      <c r="CX212" s="402"/>
      <c r="CY212" s="402"/>
      <c r="CZ212" s="402"/>
      <c r="DA212" s="402"/>
      <c r="DB212" s="402"/>
      <c r="DC212" s="402"/>
      <c r="DD212" s="402"/>
      <c r="DE212" s="402"/>
      <c r="DF212" s="402"/>
      <c r="DG212" s="402"/>
      <c r="DH212" s="402"/>
      <c r="DI212" s="402"/>
      <c r="DJ212" s="402"/>
      <c r="DK212" s="402"/>
      <c r="DL212" s="402"/>
      <c r="DM212" s="402"/>
      <c r="DN212" s="402"/>
      <c r="DO212" s="402"/>
      <c r="DP212" s="402"/>
      <c r="DQ212" s="402"/>
      <c r="DR212" s="402"/>
      <c r="DS212" s="402"/>
      <c r="DT212" s="402"/>
      <c r="DU212" s="402"/>
      <c r="DV212" s="402"/>
      <c r="DW212" s="402"/>
    </row>
    <row r="213" spans="1:127" ht="15.75" customHeight="1">
      <c r="A213" s="69">
        <v>13</v>
      </c>
      <c r="B213" s="395" t="s">
        <v>634</v>
      </c>
      <c r="C213" s="424">
        <v>2.5000000000000001E-2</v>
      </c>
      <c r="D213" s="72" t="s">
        <v>355</v>
      </c>
      <c r="E213" s="425">
        <v>343858411</v>
      </c>
      <c r="F213" s="117">
        <v>8596460.2750000004</v>
      </c>
      <c r="G213" s="72">
        <f t="shared" si="126"/>
        <v>8596460.2750000004</v>
      </c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392">
        <v>8596460.2750000004</v>
      </c>
      <c r="Z213" s="401"/>
      <c r="AA213" s="401"/>
      <c r="AB213" s="401"/>
      <c r="AC213" s="401"/>
      <c r="AD213" s="401"/>
      <c r="AE213" s="401"/>
      <c r="AF213" s="402"/>
      <c r="AG213" s="402"/>
      <c r="AH213" s="402"/>
      <c r="AI213" s="402"/>
      <c r="AJ213" s="402"/>
      <c r="AK213" s="402"/>
      <c r="AL213" s="402"/>
      <c r="AM213" s="402"/>
      <c r="AN213" s="402"/>
      <c r="AO213" s="402"/>
      <c r="AP213" s="402"/>
      <c r="AQ213" s="402"/>
      <c r="AR213" s="402"/>
      <c r="AS213" s="402"/>
      <c r="AT213" s="402"/>
      <c r="AU213" s="402"/>
      <c r="AV213" s="402"/>
      <c r="AW213" s="402"/>
      <c r="AX213" s="402"/>
      <c r="AY213" s="402"/>
      <c r="AZ213" s="402"/>
      <c r="BA213" s="402"/>
      <c r="BB213" s="402"/>
      <c r="BC213" s="402"/>
      <c r="BD213" s="402"/>
      <c r="BE213" s="402"/>
      <c r="BF213" s="402"/>
      <c r="BG213" s="402"/>
      <c r="BH213" s="402"/>
      <c r="BI213" s="402"/>
      <c r="BJ213" s="402"/>
      <c r="BK213" s="402"/>
      <c r="BL213" s="402"/>
      <c r="BM213" s="402"/>
      <c r="BN213" s="402"/>
      <c r="BO213" s="402"/>
      <c r="BP213" s="402"/>
      <c r="BQ213" s="402"/>
      <c r="BR213" s="402"/>
      <c r="BS213" s="402"/>
      <c r="BT213" s="402"/>
      <c r="BU213" s="402"/>
      <c r="BV213" s="402"/>
      <c r="BW213" s="402"/>
      <c r="BX213" s="402"/>
      <c r="BY213" s="402"/>
      <c r="BZ213" s="402"/>
      <c r="CA213" s="402"/>
      <c r="CB213" s="402"/>
      <c r="CC213" s="402"/>
      <c r="CD213" s="402"/>
      <c r="CE213" s="402"/>
      <c r="CF213" s="402"/>
      <c r="CG213" s="402"/>
      <c r="CH213" s="402"/>
      <c r="CI213" s="402"/>
      <c r="CJ213" s="402"/>
      <c r="CK213" s="402"/>
      <c r="CL213" s="402"/>
      <c r="CM213" s="402"/>
      <c r="CN213" s="402"/>
      <c r="CO213" s="402"/>
      <c r="CP213" s="402"/>
      <c r="CQ213" s="402"/>
      <c r="CR213" s="402"/>
      <c r="CS213" s="402"/>
      <c r="CT213" s="402"/>
      <c r="CU213" s="402"/>
      <c r="CV213" s="402"/>
      <c r="CW213" s="402"/>
      <c r="CX213" s="402"/>
      <c r="CY213" s="402"/>
      <c r="CZ213" s="402"/>
      <c r="DA213" s="402"/>
      <c r="DB213" s="402"/>
      <c r="DC213" s="402"/>
      <c r="DD213" s="402"/>
      <c r="DE213" s="402"/>
      <c r="DF213" s="402"/>
      <c r="DG213" s="402"/>
      <c r="DH213" s="402"/>
      <c r="DI213" s="402"/>
      <c r="DJ213" s="402"/>
      <c r="DK213" s="402"/>
      <c r="DL213" s="402"/>
      <c r="DM213" s="402"/>
      <c r="DN213" s="402"/>
      <c r="DO213" s="402"/>
      <c r="DP213" s="402"/>
      <c r="DQ213" s="402"/>
      <c r="DR213" s="402"/>
      <c r="DS213" s="402"/>
      <c r="DT213" s="402"/>
      <c r="DU213" s="402"/>
      <c r="DV213" s="402"/>
      <c r="DW213" s="402"/>
    </row>
    <row r="214" spans="1:127" ht="15.75" customHeight="1">
      <c r="A214" s="69">
        <v>14</v>
      </c>
      <c r="B214" s="395" t="s">
        <v>635</v>
      </c>
      <c r="C214" s="424">
        <v>2.5000000000000001E-2</v>
      </c>
      <c r="D214" s="72" t="s">
        <v>355</v>
      </c>
      <c r="E214" s="425">
        <v>343858411</v>
      </c>
      <c r="F214" s="117">
        <v>8596460.2750000004</v>
      </c>
      <c r="G214" s="72">
        <f t="shared" si="126"/>
        <v>8596460.2750000004</v>
      </c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392">
        <v>8596460.2750000004</v>
      </c>
      <c r="Z214" s="401"/>
      <c r="AA214" s="401"/>
      <c r="AB214" s="401"/>
      <c r="AC214" s="401"/>
      <c r="AD214" s="401"/>
      <c r="AE214" s="401"/>
      <c r="AF214" s="402"/>
      <c r="AG214" s="402"/>
      <c r="AH214" s="402"/>
      <c r="AI214" s="402"/>
      <c r="AJ214" s="402"/>
      <c r="AK214" s="402"/>
      <c r="AL214" s="402"/>
      <c r="AM214" s="402"/>
      <c r="AN214" s="402"/>
      <c r="AO214" s="402"/>
      <c r="AP214" s="402"/>
      <c r="AQ214" s="402"/>
      <c r="AR214" s="402"/>
      <c r="AS214" s="402"/>
      <c r="AT214" s="402"/>
      <c r="AU214" s="402"/>
      <c r="AV214" s="402"/>
      <c r="AW214" s="402"/>
      <c r="AX214" s="402"/>
      <c r="AY214" s="402"/>
      <c r="AZ214" s="402"/>
      <c r="BA214" s="402"/>
      <c r="BB214" s="402"/>
      <c r="BC214" s="402"/>
      <c r="BD214" s="402"/>
      <c r="BE214" s="402"/>
      <c r="BF214" s="402"/>
      <c r="BG214" s="402"/>
      <c r="BH214" s="402"/>
      <c r="BI214" s="402"/>
      <c r="BJ214" s="402"/>
      <c r="BK214" s="402"/>
      <c r="BL214" s="402"/>
      <c r="BM214" s="402"/>
      <c r="BN214" s="402"/>
      <c r="BO214" s="402"/>
      <c r="BP214" s="402"/>
      <c r="BQ214" s="402"/>
      <c r="BR214" s="402"/>
      <c r="BS214" s="402"/>
      <c r="BT214" s="402"/>
      <c r="BU214" s="402"/>
      <c r="BV214" s="402"/>
      <c r="BW214" s="402"/>
      <c r="BX214" s="402"/>
      <c r="BY214" s="402"/>
      <c r="BZ214" s="402"/>
      <c r="CA214" s="402"/>
      <c r="CB214" s="402"/>
      <c r="CC214" s="402"/>
      <c r="CD214" s="402"/>
      <c r="CE214" s="402"/>
      <c r="CF214" s="402"/>
      <c r="CG214" s="402"/>
      <c r="CH214" s="402"/>
      <c r="CI214" s="402"/>
      <c r="CJ214" s="402"/>
      <c r="CK214" s="402"/>
      <c r="CL214" s="402"/>
      <c r="CM214" s="402"/>
      <c r="CN214" s="402"/>
      <c r="CO214" s="402"/>
      <c r="CP214" s="402"/>
      <c r="CQ214" s="402"/>
      <c r="CR214" s="402"/>
      <c r="CS214" s="402"/>
      <c r="CT214" s="402"/>
      <c r="CU214" s="402"/>
      <c r="CV214" s="402"/>
      <c r="CW214" s="402"/>
      <c r="CX214" s="402"/>
      <c r="CY214" s="402"/>
      <c r="CZ214" s="402"/>
      <c r="DA214" s="402"/>
      <c r="DB214" s="402"/>
      <c r="DC214" s="402"/>
      <c r="DD214" s="402"/>
      <c r="DE214" s="402"/>
      <c r="DF214" s="402"/>
      <c r="DG214" s="402"/>
      <c r="DH214" s="402"/>
      <c r="DI214" s="402"/>
      <c r="DJ214" s="402"/>
      <c r="DK214" s="402"/>
      <c r="DL214" s="402"/>
      <c r="DM214" s="402"/>
      <c r="DN214" s="402"/>
      <c r="DO214" s="402"/>
      <c r="DP214" s="402"/>
      <c r="DQ214" s="402"/>
      <c r="DR214" s="402"/>
      <c r="DS214" s="402"/>
      <c r="DT214" s="402"/>
      <c r="DU214" s="402"/>
      <c r="DV214" s="402"/>
      <c r="DW214" s="402"/>
    </row>
    <row r="215" spans="1:127" ht="15.75" customHeight="1">
      <c r="A215" s="69">
        <v>15</v>
      </c>
      <c r="B215" s="395" t="s">
        <v>636</v>
      </c>
      <c r="C215" s="424">
        <v>2.5000000000000001E-2</v>
      </c>
      <c r="D215" s="72" t="s">
        <v>355</v>
      </c>
      <c r="E215" s="425">
        <v>343858411</v>
      </c>
      <c r="F215" s="117">
        <v>8596460.2750000004</v>
      </c>
      <c r="G215" s="72">
        <f t="shared" si="126"/>
        <v>8596460.2750000004</v>
      </c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392">
        <v>8596460.2750000004</v>
      </c>
      <c r="Z215" s="401"/>
      <c r="AA215" s="401"/>
      <c r="AB215" s="401"/>
      <c r="AC215" s="401"/>
      <c r="AD215" s="401"/>
      <c r="AE215" s="401"/>
      <c r="AF215" s="402"/>
      <c r="AG215" s="402"/>
      <c r="AH215" s="402"/>
      <c r="AI215" s="402"/>
      <c r="AJ215" s="402"/>
      <c r="AK215" s="402"/>
      <c r="AL215" s="402"/>
      <c r="AM215" s="402"/>
      <c r="AN215" s="402"/>
      <c r="AO215" s="402"/>
      <c r="AP215" s="402"/>
      <c r="AQ215" s="402"/>
      <c r="AR215" s="402"/>
      <c r="AS215" s="402"/>
      <c r="AT215" s="402"/>
      <c r="AU215" s="402"/>
      <c r="AV215" s="402"/>
      <c r="AW215" s="402"/>
      <c r="AX215" s="402"/>
      <c r="AY215" s="402"/>
      <c r="AZ215" s="402"/>
      <c r="BA215" s="402"/>
      <c r="BB215" s="402"/>
      <c r="BC215" s="402"/>
      <c r="BD215" s="402"/>
      <c r="BE215" s="402"/>
      <c r="BF215" s="402"/>
      <c r="BG215" s="402"/>
      <c r="BH215" s="402"/>
      <c r="BI215" s="402"/>
      <c r="BJ215" s="402"/>
      <c r="BK215" s="402"/>
      <c r="BL215" s="402"/>
      <c r="BM215" s="402"/>
      <c r="BN215" s="402"/>
      <c r="BO215" s="402"/>
      <c r="BP215" s="402"/>
      <c r="BQ215" s="402"/>
      <c r="BR215" s="402"/>
      <c r="BS215" s="402"/>
      <c r="BT215" s="402"/>
      <c r="BU215" s="402"/>
      <c r="BV215" s="402"/>
      <c r="BW215" s="402"/>
      <c r="BX215" s="402"/>
      <c r="BY215" s="402"/>
      <c r="BZ215" s="402"/>
      <c r="CA215" s="402"/>
      <c r="CB215" s="402"/>
      <c r="CC215" s="402"/>
      <c r="CD215" s="402"/>
      <c r="CE215" s="402"/>
      <c r="CF215" s="402"/>
      <c r="CG215" s="402"/>
      <c r="CH215" s="402"/>
      <c r="CI215" s="402"/>
      <c r="CJ215" s="402"/>
      <c r="CK215" s="402"/>
      <c r="CL215" s="402"/>
      <c r="CM215" s="402"/>
      <c r="CN215" s="402"/>
      <c r="CO215" s="402"/>
      <c r="CP215" s="402"/>
      <c r="CQ215" s="402"/>
      <c r="CR215" s="402"/>
      <c r="CS215" s="402"/>
      <c r="CT215" s="402"/>
      <c r="CU215" s="402"/>
      <c r="CV215" s="402"/>
      <c r="CW215" s="402"/>
      <c r="CX215" s="402"/>
      <c r="CY215" s="402"/>
      <c r="CZ215" s="402"/>
      <c r="DA215" s="402"/>
      <c r="DB215" s="402"/>
      <c r="DC215" s="402"/>
      <c r="DD215" s="402"/>
      <c r="DE215" s="402"/>
      <c r="DF215" s="402"/>
      <c r="DG215" s="402"/>
      <c r="DH215" s="402"/>
      <c r="DI215" s="402"/>
      <c r="DJ215" s="402"/>
      <c r="DK215" s="402"/>
      <c r="DL215" s="402"/>
      <c r="DM215" s="402"/>
      <c r="DN215" s="402"/>
      <c r="DO215" s="402"/>
      <c r="DP215" s="402"/>
      <c r="DQ215" s="402"/>
      <c r="DR215" s="402"/>
      <c r="DS215" s="402"/>
      <c r="DT215" s="402"/>
      <c r="DU215" s="402"/>
      <c r="DV215" s="402"/>
      <c r="DW215" s="402"/>
    </row>
    <row r="216" spans="1:127" ht="15.75" customHeight="1">
      <c r="A216" s="69">
        <v>16</v>
      </c>
      <c r="B216" s="395" t="s">
        <v>637</v>
      </c>
      <c r="C216" s="424">
        <v>2.5000000000000001E-2</v>
      </c>
      <c r="D216" s="72" t="s">
        <v>355</v>
      </c>
      <c r="E216" s="425">
        <v>343858411</v>
      </c>
      <c r="F216" s="117">
        <v>8596460.2750000004</v>
      </c>
      <c r="G216" s="72">
        <f t="shared" si="126"/>
        <v>8596460.2750000004</v>
      </c>
      <c r="H216" s="401"/>
      <c r="I216" s="401"/>
      <c r="J216" s="401"/>
      <c r="K216" s="401"/>
      <c r="L216" s="401"/>
      <c r="M216" s="401"/>
      <c r="N216" s="401"/>
      <c r="O216" s="401"/>
      <c r="P216" s="401"/>
      <c r="Q216" s="401"/>
      <c r="R216" s="401"/>
      <c r="S216" s="401"/>
      <c r="T216" s="401"/>
      <c r="U216" s="401"/>
      <c r="V216" s="401"/>
      <c r="W216" s="401"/>
      <c r="X216" s="401"/>
      <c r="Y216" s="401"/>
      <c r="Z216" s="392">
        <v>8596460.2750000004</v>
      </c>
      <c r="AA216" s="401"/>
      <c r="AB216" s="401"/>
      <c r="AC216" s="401"/>
      <c r="AD216" s="401"/>
      <c r="AE216" s="401"/>
      <c r="AF216" s="402"/>
      <c r="AG216" s="402"/>
      <c r="AH216" s="402"/>
      <c r="AI216" s="402"/>
      <c r="AJ216" s="402"/>
      <c r="AK216" s="402"/>
      <c r="AL216" s="402"/>
      <c r="AM216" s="402"/>
      <c r="AN216" s="402"/>
      <c r="AO216" s="402"/>
      <c r="AP216" s="402"/>
      <c r="AQ216" s="402"/>
      <c r="AR216" s="402"/>
      <c r="AS216" s="402"/>
      <c r="AT216" s="402"/>
      <c r="AU216" s="402"/>
      <c r="AV216" s="402"/>
      <c r="AW216" s="402"/>
      <c r="AX216" s="402"/>
      <c r="AY216" s="402"/>
      <c r="AZ216" s="402"/>
      <c r="BA216" s="402"/>
      <c r="BB216" s="402"/>
      <c r="BC216" s="402"/>
      <c r="BD216" s="402"/>
      <c r="BE216" s="402"/>
      <c r="BF216" s="402"/>
      <c r="BG216" s="402"/>
      <c r="BH216" s="402"/>
      <c r="BI216" s="402"/>
      <c r="BJ216" s="402"/>
      <c r="BK216" s="402"/>
      <c r="BL216" s="402"/>
      <c r="BM216" s="402"/>
      <c r="BN216" s="402"/>
      <c r="BO216" s="402"/>
      <c r="BP216" s="402"/>
      <c r="BQ216" s="402"/>
      <c r="BR216" s="402"/>
      <c r="BS216" s="402"/>
      <c r="BT216" s="402"/>
      <c r="BU216" s="402"/>
      <c r="BV216" s="402"/>
      <c r="BW216" s="402"/>
      <c r="BX216" s="402"/>
      <c r="BY216" s="402"/>
      <c r="BZ216" s="402"/>
      <c r="CA216" s="402"/>
      <c r="CB216" s="402"/>
      <c r="CC216" s="402"/>
      <c r="CD216" s="402"/>
      <c r="CE216" s="402"/>
      <c r="CF216" s="402"/>
      <c r="CG216" s="402"/>
      <c r="CH216" s="402"/>
      <c r="CI216" s="402"/>
      <c r="CJ216" s="402"/>
      <c r="CK216" s="402"/>
      <c r="CL216" s="402"/>
      <c r="CM216" s="402"/>
      <c r="CN216" s="402"/>
      <c r="CO216" s="402"/>
      <c r="CP216" s="402"/>
      <c r="CQ216" s="402"/>
      <c r="CR216" s="402"/>
      <c r="CS216" s="402"/>
      <c r="CT216" s="402"/>
      <c r="CU216" s="402"/>
      <c r="CV216" s="402"/>
      <c r="CW216" s="402"/>
      <c r="CX216" s="402"/>
      <c r="CY216" s="402"/>
      <c r="CZ216" s="402"/>
      <c r="DA216" s="402"/>
      <c r="DB216" s="402"/>
      <c r="DC216" s="402"/>
      <c r="DD216" s="402"/>
      <c r="DE216" s="402"/>
      <c r="DF216" s="402"/>
      <c r="DG216" s="402"/>
      <c r="DH216" s="402"/>
      <c r="DI216" s="402"/>
      <c r="DJ216" s="402"/>
      <c r="DK216" s="402"/>
      <c r="DL216" s="402"/>
      <c r="DM216" s="402"/>
      <c r="DN216" s="402"/>
      <c r="DO216" s="402"/>
      <c r="DP216" s="402"/>
      <c r="DQ216" s="402"/>
      <c r="DR216" s="402"/>
      <c r="DS216" s="402"/>
      <c r="DT216" s="402"/>
      <c r="DU216" s="402"/>
      <c r="DV216" s="402"/>
      <c r="DW216" s="402"/>
    </row>
    <row r="217" spans="1:127" ht="15.75" customHeight="1">
      <c r="A217" s="69">
        <v>17</v>
      </c>
      <c r="B217" s="395" t="s">
        <v>638</v>
      </c>
      <c r="C217" s="424">
        <v>2.5000000000000001E-2</v>
      </c>
      <c r="D217" s="72" t="s">
        <v>355</v>
      </c>
      <c r="E217" s="425">
        <v>343858411</v>
      </c>
      <c r="F217" s="117">
        <v>8596460.2750000004</v>
      </c>
      <c r="G217" s="72">
        <f t="shared" si="126"/>
        <v>8596460.2750000004</v>
      </c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392">
        <v>8596460.2750000004</v>
      </c>
      <c r="AA217" s="401"/>
      <c r="AB217" s="401"/>
      <c r="AC217" s="401"/>
      <c r="AD217" s="401"/>
      <c r="AE217" s="401"/>
      <c r="AF217" s="402"/>
      <c r="AG217" s="402"/>
      <c r="AH217" s="402"/>
      <c r="AI217" s="402"/>
      <c r="AJ217" s="402"/>
      <c r="AK217" s="402"/>
      <c r="AL217" s="402"/>
      <c r="AM217" s="402"/>
      <c r="AN217" s="402"/>
      <c r="AO217" s="402"/>
      <c r="AP217" s="402"/>
      <c r="AQ217" s="402"/>
      <c r="AR217" s="402"/>
      <c r="AS217" s="402"/>
      <c r="AT217" s="402"/>
      <c r="AU217" s="402"/>
      <c r="AV217" s="402"/>
      <c r="AW217" s="402"/>
      <c r="AX217" s="402"/>
      <c r="AY217" s="402"/>
      <c r="AZ217" s="402"/>
      <c r="BA217" s="402"/>
      <c r="BB217" s="402"/>
      <c r="BC217" s="402"/>
      <c r="BD217" s="402"/>
      <c r="BE217" s="402"/>
      <c r="BF217" s="402"/>
      <c r="BG217" s="402"/>
      <c r="BH217" s="402"/>
      <c r="BI217" s="402"/>
      <c r="BJ217" s="402"/>
      <c r="BK217" s="402"/>
      <c r="BL217" s="402"/>
      <c r="BM217" s="402"/>
      <c r="BN217" s="402"/>
      <c r="BO217" s="402"/>
      <c r="BP217" s="402"/>
      <c r="BQ217" s="402"/>
      <c r="BR217" s="402"/>
      <c r="BS217" s="402"/>
      <c r="BT217" s="402"/>
      <c r="BU217" s="402"/>
      <c r="BV217" s="402"/>
      <c r="BW217" s="402"/>
      <c r="BX217" s="402"/>
      <c r="BY217" s="402"/>
      <c r="BZ217" s="402"/>
      <c r="CA217" s="402"/>
      <c r="CB217" s="402"/>
      <c r="CC217" s="402"/>
      <c r="CD217" s="402"/>
      <c r="CE217" s="402"/>
      <c r="CF217" s="402"/>
      <c r="CG217" s="402"/>
      <c r="CH217" s="402"/>
      <c r="CI217" s="402"/>
      <c r="CJ217" s="402"/>
      <c r="CK217" s="402"/>
      <c r="CL217" s="402"/>
      <c r="CM217" s="402"/>
      <c r="CN217" s="402"/>
      <c r="CO217" s="402"/>
      <c r="CP217" s="402"/>
      <c r="CQ217" s="402"/>
      <c r="CR217" s="402"/>
      <c r="CS217" s="402"/>
      <c r="CT217" s="402"/>
      <c r="CU217" s="402"/>
      <c r="CV217" s="402"/>
      <c r="CW217" s="402"/>
      <c r="CX217" s="402"/>
      <c r="CY217" s="402"/>
      <c r="CZ217" s="402"/>
      <c r="DA217" s="402"/>
      <c r="DB217" s="402"/>
      <c r="DC217" s="402"/>
      <c r="DD217" s="402"/>
      <c r="DE217" s="402"/>
      <c r="DF217" s="402"/>
      <c r="DG217" s="402"/>
      <c r="DH217" s="402"/>
      <c r="DI217" s="402"/>
      <c r="DJ217" s="402"/>
      <c r="DK217" s="402"/>
      <c r="DL217" s="402"/>
      <c r="DM217" s="402"/>
      <c r="DN217" s="402"/>
      <c r="DO217" s="402"/>
      <c r="DP217" s="402"/>
      <c r="DQ217" s="402"/>
      <c r="DR217" s="402"/>
      <c r="DS217" s="402"/>
      <c r="DT217" s="402"/>
      <c r="DU217" s="402"/>
      <c r="DV217" s="402"/>
      <c r="DW217" s="402"/>
    </row>
    <row r="218" spans="1:127" ht="15.75" customHeight="1" thickBot="1">
      <c r="A218" s="536" t="s">
        <v>447</v>
      </c>
      <c r="B218" s="537"/>
      <c r="C218" s="537"/>
      <c r="D218" s="537"/>
      <c r="E218" s="538"/>
      <c r="F218" s="123">
        <f>SUM(F201:F217)</f>
        <v>146139824.67500004</v>
      </c>
      <c r="G218" s="75">
        <f>SUM(H218:DW218)</f>
        <v>146139824.67500001</v>
      </c>
      <c r="H218" s="76">
        <f t="shared" ref="H218:AM218" si="127">SUM(H201:H217)</f>
        <v>0</v>
      </c>
      <c r="I218" s="76">
        <f t="shared" si="127"/>
        <v>8596460.2750000004</v>
      </c>
      <c r="J218" s="76">
        <f t="shared" si="127"/>
        <v>0</v>
      </c>
      <c r="K218" s="76">
        <f t="shared" si="127"/>
        <v>0</v>
      </c>
      <c r="L218" s="76">
        <f t="shared" si="127"/>
        <v>0</v>
      </c>
      <c r="M218" s="76">
        <f t="shared" si="127"/>
        <v>0</v>
      </c>
      <c r="N218" s="76">
        <f t="shared" si="127"/>
        <v>0</v>
      </c>
      <c r="O218" s="76">
        <f t="shared" si="127"/>
        <v>0</v>
      </c>
      <c r="P218" s="76">
        <f t="shared" si="127"/>
        <v>0</v>
      </c>
      <c r="Q218" s="76">
        <f t="shared" si="127"/>
        <v>0</v>
      </c>
      <c r="R218" s="76">
        <f t="shared" si="127"/>
        <v>0</v>
      </c>
      <c r="S218" s="76">
        <f t="shared" si="127"/>
        <v>0</v>
      </c>
      <c r="T218" s="76">
        <f t="shared" si="127"/>
        <v>0</v>
      </c>
      <c r="U218" s="76">
        <f t="shared" si="127"/>
        <v>17192920.550000001</v>
      </c>
      <c r="V218" s="76">
        <f t="shared" si="127"/>
        <v>25789380.825000003</v>
      </c>
      <c r="W218" s="76">
        <f t="shared" si="127"/>
        <v>25789380.825000003</v>
      </c>
      <c r="X218" s="76">
        <f t="shared" si="127"/>
        <v>25789380.825000003</v>
      </c>
      <c r="Y218" s="76">
        <f t="shared" si="127"/>
        <v>25789380.825000003</v>
      </c>
      <c r="Z218" s="76">
        <f t="shared" si="127"/>
        <v>17192920.550000001</v>
      </c>
      <c r="AA218" s="76">
        <f t="shared" si="127"/>
        <v>0</v>
      </c>
      <c r="AB218" s="76">
        <f t="shared" si="127"/>
        <v>0</v>
      </c>
      <c r="AC218" s="76">
        <f t="shared" si="127"/>
        <v>0</v>
      </c>
      <c r="AD218" s="76">
        <f t="shared" si="127"/>
        <v>0</v>
      </c>
      <c r="AE218" s="76">
        <f t="shared" si="127"/>
        <v>0</v>
      </c>
      <c r="AF218" s="76">
        <f t="shared" si="127"/>
        <v>0</v>
      </c>
      <c r="AG218" s="76">
        <f t="shared" si="127"/>
        <v>0</v>
      </c>
      <c r="AH218" s="76">
        <f t="shared" si="127"/>
        <v>0</v>
      </c>
      <c r="AI218" s="76">
        <f t="shared" si="127"/>
        <v>0</v>
      </c>
      <c r="AJ218" s="76">
        <f t="shared" si="127"/>
        <v>0</v>
      </c>
      <c r="AK218" s="76">
        <f t="shared" si="127"/>
        <v>0</v>
      </c>
      <c r="AL218" s="76">
        <f t="shared" si="127"/>
        <v>0</v>
      </c>
      <c r="AM218" s="76">
        <f t="shared" si="127"/>
        <v>0</v>
      </c>
      <c r="AN218" s="76">
        <f t="shared" ref="AN218:BS218" si="128">SUM(AN201:AN217)</f>
        <v>0</v>
      </c>
      <c r="AO218" s="76">
        <f t="shared" si="128"/>
        <v>0</v>
      </c>
      <c r="AP218" s="76">
        <f t="shared" si="128"/>
        <v>0</v>
      </c>
      <c r="AQ218" s="76">
        <f t="shared" si="128"/>
        <v>0</v>
      </c>
      <c r="AR218" s="76">
        <f t="shared" si="128"/>
        <v>0</v>
      </c>
      <c r="AS218" s="76">
        <f t="shared" si="128"/>
        <v>0</v>
      </c>
      <c r="AT218" s="76">
        <f t="shared" si="128"/>
        <v>0</v>
      </c>
      <c r="AU218" s="76">
        <f t="shared" si="128"/>
        <v>0</v>
      </c>
      <c r="AV218" s="76">
        <f t="shared" si="128"/>
        <v>0</v>
      </c>
      <c r="AW218" s="76">
        <f t="shared" si="128"/>
        <v>0</v>
      </c>
      <c r="AX218" s="76">
        <f t="shared" si="128"/>
        <v>0</v>
      </c>
      <c r="AY218" s="76">
        <f t="shared" si="128"/>
        <v>0</v>
      </c>
      <c r="AZ218" s="76">
        <f t="shared" si="128"/>
        <v>0</v>
      </c>
      <c r="BA218" s="76">
        <f t="shared" si="128"/>
        <v>0</v>
      </c>
      <c r="BB218" s="76">
        <f t="shared" si="128"/>
        <v>0</v>
      </c>
      <c r="BC218" s="76">
        <f t="shared" si="128"/>
        <v>0</v>
      </c>
      <c r="BD218" s="76">
        <f t="shared" si="128"/>
        <v>0</v>
      </c>
      <c r="BE218" s="76">
        <f t="shared" si="128"/>
        <v>0</v>
      </c>
      <c r="BF218" s="76">
        <f t="shared" si="128"/>
        <v>0</v>
      </c>
      <c r="BG218" s="76">
        <f t="shared" si="128"/>
        <v>0</v>
      </c>
      <c r="BH218" s="76">
        <f t="shared" si="128"/>
        <v>0</v>
      </c>
      <c r="BI218" s="76">
        <f t="shared" si="128"/>
        <v>0</v>
      </c>
      <c r="BJ218" s="76">
        <f t="shared" si="128"/>
        <v>0</v>
      </c>
      <c r="BK218" s="76">
        <f t="shared" si="128"/>
        <v>0</v>
      </c>
      <c r="BL218" s="76">
        <f t="shared" si="128"/>
        <v>0</v>
      </c>
      <c r="BM218" s="76">
        <f t="shared" si="128"/>
        <v>0</v>
      </c>
      <c r="BN218" s="76">
        <f t="shared" si="128"/>
        <v>0</v>
      </c>
      <c r="BO218" s="76">
        <f t="shared" si="128"/>
        <v>0</v>
      </c>
      <c r="BP218" s="76">
        <f t="shared" si="128"/>
        <v>0</v>
      </c>
      <c r="BQ218" s="76">
        <f t="shared" si="128"/>
        <v>0</v>
      </c>
      <c r="BR218" s="76">
        <f t="shared" si="128"/>
        <v>0</v>
      </c>
      <c r="BS218" s="76">
        <f t="shared" si="128"/>
        <v>0</v>
      </c>
      <c r="BT218" s="76">
        <f t="shared" ref="BT218:CY218" si="129">SUM(BT201:BT217)</f>
        <v>0</v>
      </c>
      <c r="BU218" s="76">
        <f t="shared" si="129"/>
        <v>0</v>
      </c>
      <c r="BV218" s="76">
        <f t="shared" si="129"/>
        <v>0</v>
      </c>
      <c r="BW218" s="76">
        <f t="shared" si="129"/>
        <v>0</v>
      </c>
      <c r="BX218" s="76">
        <f t="shared" si="129"/>
        <v>0</v>
      </c>
      <c r="BY218" s="76">
        <f t="shared" si="129"/>
        <v>0</v>
      </c>
      <c r="BZ218" s="76">
        <f t="shared" si="129"/>
        <v>0</v>
      </c>
      <c r="CA218" s="76">
        <f t="shared" si="129"/>
        <v>0</v>
      </c>
      <c r="CB218" s="76">
        <f t="shared" si="129"/>
        <v>0</v>
      </c>
      <c r="CC218" s="76">
        <f t="shared" si="129"/>
        <v>0</v>
      </c>
      <c r="CD218" s="76">
        <f t="shared" si="129"/>
        <v>0</v>
      </c>
      <c r="CE218" s="76">
        <f t="shared" si="129"/>
        <v>0</v>
      </c>
      <c r="CF218" s="76">
        <f t="shared" si="129"/>
        <v>0</v>
      </c>
      <c r="CG218" s="76">
        <f t="shared" si="129"/>
        <v>0</v>
      </c>
      <c r="CH218" s="76">
        <f t="shared" si="129"/>
        <v>0</v>
      </c>
      <c r="CI218" s="76">
        <f t="shared" si="129"/>
        <v>0</v>
      </c>
      <c r="CJ218" s="76">
        <f t="shared" si="129"/>
        <v>0</v>
      </c>
      <c r="CK218" s="76">
        <f t="shared" si="129"/>
        <v>0</v>
      </c>
      <c r="CL218" s="76">
        <f t="shared" si="129"/>
        <v>0</v>
      </c>
      <c r="CM218" s="76">
        <f t="shared" si="129"/>
        <v>0</v>
      </c>
      <c r="CN218" s="76">
        <f t="shared" si="129"/>
        <v>0</v>
      </c>
      <c r="CO218" s="76">
        <f t="shared" si="129"/>
        <v>0</v>
      </c>
      <c r="CP218" s="76">
        <f t="shared" si="129"/>
        <v>0</v>
      </c>
      <c r="CQ218" s="76">
        <f t="shared" si="129"/>
        <v>0</v>
      </c>
      <c r="CR218" s="76">
        <f t="shared" si="129"/>
        <v>0</v>
      </c>
      <c r="CS218" s="76">
        <f t="shared" si="129"/>
        <v>0</v>
      </c>
      <c r="CT218" s="76">
        <f t="shared" si="129"/>
        <v>0</v>
      </c>
      <c r="CU218" s="76">
        <f t="shared" si="129"/>
        <v>0</v>
      </c>
      <c r="CV218" s="76">
        <f t="shared" si="129"/>
        <v>0</v>
      </c>
      <c r="CW218" s="76">
        <f t="shared" si="129"/>
        <v>0</v>
      </c>
      <c r="CX218" s="76">
        <f t="shared" si="129"/>
        <v>0</v>
      </c>
      <c r="CY218" s="76">
        <f t="shared" si="129"/>
        <v>0</v>
      </c>
      <c r="CZ218" s="76">
        <f t="shared" ref="CZ218:DW218" si="130">SUM(CZ201:CZ217)</f>
        <v>0</v>
      </c>
      <c r="DA218" s="76">
        <f t="shared" si="130"/>
        <v>0</v>
      </c>
      <c r="DB218" s="76">
        <f t="shared" si="130"/>
        <v>0</v>
      </c>
      <c r="DC218" s="76">
        <f t="shared" si="130"/>
        <v>0</v>
      </c>
      <c r="DD218" s="76">
        <f t="shared" si="130"/>
        <v>0</v>
      </c>
      <c r="DE218" s="76">
        <f t="shared" si="130"/>
        <v>0</v>
      </c>
      <c r="DF218" s="76">
        <f t="shared" si="130"/>
        <v>0</v>
      </c>
      <c r="DG218" s="76">
        <f t="shared" si="130"/>
        <v>0</v>
      </c>
      <c r="DH218" s="76">
        <f t="shared" si="130"/>
        <v>0</v>
      </c>
      <c r="DI218" s="76">
        <f t="shared" si="130"/>
        <v>0</v>
      </c>
      <c r="DJ218" s="76">
        <f t="shared" si="130"/>
        <v>0</v>
      </c>
      <c r="DK218" s="76">
        <f t="shared" si="130"/>
        <v>0</v>
      </c>
      <c r="DL218" s="76">
        <f t="shared" si="130"/>
        <v>0</v>
      </c>
      <c r="DM218" s="76">
        <f t="shared" si="130"/>
        <v>0</v>
      </c>
      <c r="DN218" s="76">
        <f t="shared" si="130"/>
        <v>0</v>
      </c>
      <c r="DO218" s="76">
        <f t="shared" si="130"/>
        <v>0</v>
      </c>
      <c r="DP218" s="76">
        <f t="shared" si="130"/>
        <v>0</v>
      </c>
      <c r="DQ218" s="76">
        <f t="shared" si="130"/>
        <v>0</v>
      </c>
      <c r="DR218" s="76">
        <f t="shared" si="130"/>
        <v>0</v>
      </c>
      <c r="DS218" s="76">
        <f t="shared" si="130"/>
        <v>0</v>
      </c>
      <c r="DT218" s="76">
        <f t="shared" si="130"/>
        <v>0</v>
      </c>
      <c r="DU218" s="76">
        <f t="shared" si="130"/>
        <v>0</v>
      </c>
      <c r="DV218" s="76">
        <f t="shared" si="130"/>
        <v>0</v>
      </c>
      <c r="DW218" s="76">
        <f t="shared" si="130"/>
        <v>0</v>
      </c>
    </row>
    <row r="219" spans="1:127" ht="15.75" customHeight="1">
      <c r="A219" s="54"/>
      <c r="B219" s="54"/>
      <c r="C219" s="85"/>
      <c r="D219" s="86"/>
      <c r="E219" s="54"/>
      <c r="F219" s="54"/>
      <c r="G219" s="54"/>
    </row>
    <row r="220" spans="1:127" ht="15.75" customHeight="1">
      <c r="A220" s="57" t="s">
        <v>640</v>
      </c>
      <c r="B220" s="57" t="s">
        <v>641</v>
      </c>
      <c r="C220" s="85"/>
      <c r="D220" s="86"/>
      <c r="E220" s="54"/>
      <c r="F220" s="54"/>
      <c r="G220" s="54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</row>
    <row r="221" spans="1:127" ht="15.75" customHeight="1">
      <c r="A221" s="57"/>
      <c r="B221" s="54" t="s">
        <v>671</v>
      </c>
      <c r="C221" s="85"/>
      <c r="D221" s="86"/>
      <c r="E221" s="236"/>
      <c r="F221" s="54">
        <f>11%*E221</f>
        <v>0</v>
      </c>
      <c r="G221" s="54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</row>
    <row r="222" spans="1:127" ht="15.75" customHeight="1">
      <c r="A222" s="62" t="s">
        <v>31</v>
      </c>
      <c r="B222" s="62" t="s">
        <v>322</v>
      </c>
      <c r="C222" s="62" t="s">
        <v>323</v>
      </c>
      <c r="D222" s="62" t="s">
        <v>324</v>
      </c>
      <c r="E222" s="62" t="s">
        <v>325</v>
      </c>
      <c r="F222" s="62" t="s">
        <v>350</v>
      </c>
      <c r="G222" s="531" t="s">
        <v>620</v>
      </c>
      <c r="H222" s="89">
        <v>1</v>
      </c>
      <c r="I222" s="64">
        <f t="shared" ref="I222" si="131">H222+1</f>
        <v>2</v>
      </c>
      <c r="J222" s="64">
        <f t="shared" ref="J222" si="132">I222+1</f>
        <v>3</v>
      </c>
      <c r="K222" s="64">
        <f t="shared" ref="K222" si="133">J222+1</f>
        <v>4</v>
      </c>
      <c r="L222" s="64">
        <f t="shared" ref="L222" si="134">K222+1</f>
        <v>5</v>
      </c>
      <c r="M222" s="64">
        <f t="shared" ref="M222" si="135">L222+1</f>
        <v>6</v>
      </c>
      <c r="N222" s="64">
        <f t="shared" ref="N222" si="136">M222+1</f>
        <v>7</v>
      </c>
      <c r="O222" s="64">
        <f t="shared" ref="O222" si="137">N222+1</f>
        <v>8</v>
      </c>
      <c r="P222" s="64">
        <f t="shared" ref="P222" si="138">O222+1</f>
        <v>9</v>
      </c>
      <c r="Q222" s="64">
        <f t="shared" ref="Q222" si="139">P222+1</f>
        <v>10</v>
      </c>
      <c r="R222" s="64">
        <f t="shared" ref="R222" si="140">Q222+1</f>
        <v>11</v>
      </c>
      <c r="S222" s="64">
        <f t="shared" ref="S222" si="141">R222+1</f>
        <v>12</v>
      </c>
      <c r="T222" s="64">
        <f t="shared" ref="T222" si="142">S222+1</f>
        <v>13</v>
      </c>
      <c r="U222" s="64">
        <f t="shared" ref="U222" si="143">T222+1</f>
        <v>14</v>
      </c>
      <c r="V222" s="64">
        <f t="shared" ref="V222" si="144">U222+1</f>
        <v>15</v>
      </c>
      <c r="W222" s="64">
        <f t="shared" ref="W222" si="145">V222+1</f>
        <v>16</v>
      </c>
      <c r="X222" s="64">
        <f t="shared" ref="X222" si="146">W222+1</f>
        <v>17</v>
      </c>
      <c r="Y222" s="64">
        <f t="shared" ref="Y222" si="147">X222+1</f>
        <v>18</v>
      </c>
      <c r="Z222" s="64">
        <f t="shared" ref="Z222" si="148">Y222+1</f>
        <v>19</v>
      </c>
      <c r="AA222" s="64">
        <f t="shared" ref="AA222" si="149">Z222+1</f>
        <v>20</v>
      </c>
      <c r="AB222" s="64">
        <f t="shared" ref="AB222" si="150">AA222+1</f>
        <v>21</v>
      </c>
      <c r="AC222" s="64">
        <f t="shared" ref="AC222" si="151">AB222+1</f>
        <v>22</v>
      </c>
      <c r="AD222" s="64">
        <f t="shared" ref="AD222" si="152">AC222+1</f>
        <v>23</v>
      </c>
      <c r="AE222" s="64">
        <f t="shared" ref="AE222" si="153">AD222+1</f>
        <v>24</v>
      </c>
      <c r="AF222" s="64">
        <f t="shared" ref="AF222" si="154">AE222+1</f>
        <v>25</v>
      </c>
      <c r="AG222" s="64">
        <f t="shared" ref="AG222" si="155">AF222+1</f>
        <v>26</v>
      </c>
      <c r="AH222" s="64">
        <f t="shared" ref="AH222" si="156">AG222+1</f>
        <v>27</v>
      </c>
      <c r="AI222" s="64">
        <f t="shared" ref="AI222" si="157">AH222+1</f>
        <v>28</v>
      </c>
      <c r="AJ222" s="64">
        <f t="shared" ref="AJ222" si="158">AI222+1</f>
        <v>29</v>
      </c>
      <c r="AK222" s="64">
        <f t="shared" ref="AK222" si="159">AJ222+1</f>
        <v>30</v>
      </c>
      <c r="AL222" s="64">
        <f t="shared" ref="AL222" si="160">AK222+1</f>
        <v>31</v>
      </c>
      <c r="AM222" s="64">
        <f t="shared" ref="AM222" si="161">AL222+1</f>
        <v>32</v>
      </c>
      <c r="AN222" s="64">
        <f t="shared" ref="AN222" si="162">AM222+1</f>
        <v>33</v>
      </c>
      <c r="AO222" s="64">
        <f t="shared" ref="AO222" si="163">AN222+1</f>
        <v>34</v>
      </c>
      <c r="AP222" s="64">
        <f t="shared" ref="AP222" si="164">AO222+1</f>
        <v>35</v>
      </c>
      <c r="AQ222" s="64">
        <f t="shared" ref="AQ222" si="165">AP222+1</f>
        <v>36</v>
      </c>
      <c r="AR222" s="64">
        <f t="shared" ref="AR222" si="166">AQ222+1</f>
        <v>37</v>
      </c>
      <c r="AS222" s="64">
        <f t="shared" ref="AS222" si="167">AR222+1</f>
        <v>38</v>
      </c>
      <c r="AT222" s="64">
        <f t="shared" ref="AT222" si="168">AS222+1</f>
        <v>39</v>
      </c>
      <c r="AU222" s="64">
        <f t="shared" ref="AU222" si="169">AT222+1</f>
        <v>40</v>
      </c>
      <c r="AV222" s="64">
        <f t="shared" ref="AV222" si="170">AU222+1</f>
        <v>41</v>
      </c>
      <c r="AW222" s="64">
        <f t="shared" ref="AW222" si="171">AV222+1</f>
        <v>42</v>
      </c>
      <c r="AX222" s="64">
        <f t="shared" ref="AX222" si="172">AW222+1</f>
        <v>43</v>
      </c>
      <c r="AY222" s="64">
        <f t="shared" ref="AY222" si="173">AX222+1</f>
        <v>44</v>
      </c>
      <c r="AZ222" s="64">
        <f t="shared" ref="AZ222" si="174">AY222+1</f>
        <v>45</v>
      </c>
      <c r="BA222" s="64">
        <f t="shared" ref="BA222" si="175">AZ222+1</f>
        <v>46</v>
      </c>
      <c r="BB222" s="64">
        <f t="shared" ref="BB222" si="176">BA222+1</f>
        <v>47</v>
      </c>
      <c r="BC222" s="64">
        <f t="shared" ref="BC222" si="177">BB222+1</f>
        <v>48</v>
      </c>
      <c r="BD222" s="64">
        <f t="shared" ref="BD222" si="178">BC222+1</f>
        <v>49</v>
      </c>
      <c r="BE222" s="64">
        <f t="shared" ref="BE222" si="179">BD222+1</f>
        <v>50</v>
      </c>
      <c r="BF222" s="64">
        <f t="shared" ref="BF222" si="180">BE222+1</f>
        <v>51</v>
      </c>
      <c r="BG222" s="64">
        <f t="shared" ref="BG222" si="181">BF222+1</f>
        <v>52</v>
      </c>
      <c r="BH222" s="64">
        <f t="shared" ref="BH222" si="182">BG222+1</f>
        <v>53</v>
      </c>
      <c r="BI222" s="64">
        <f t="shared" ref="BI222" si="183">BH222+1</f>
        <v>54</v>
      </c>
      <c r="BJ222" s="64">
        <f t="shared" ref="BJ222" si="184">BI222+1</f>
        <v>55</v>
      </c>
      <c r="BK222" s="64">
        <f t="shared" ref="BK222" si="185">BJ222+1</f>
        <v>56</v>
      </c>
      <c r="BL222" s="64">
        <f t="shared" ref="BL222" si="186">BK222+1</f>
        <v>57</v>
      </c>
      <c r="BM222" s="64">
        <f t="shared" ref="BM222" si="187">BL222+1</f>
        <v>58</v>
      </c>
      <c r="BN222" s="64">
        <f t="shared" ref="BN222" si="188">BM222+1</f>
        <v>59</v>
      </c>
      <c r="BO222" s="64">
        <f t="shared" ref="BO222" si="189">BN222+1</f>
        <v>60</v>
      </c>
      <c r="BP222" s="64">
        <f t="shared" ref="BP222" si="190">BO222+1</f>
        <v>61</v>
      </c>
      <c r="BQ222" s="64">
        <f t="shared" ref="BQ222" si="191">BP222+1</f>
        <v>62</v>
      </c>
      <c r="BR222" s="64">
        <f t="shared" ref="BR222" si="192">BQ222+1</f>
        <v>63</v>
      </c>
      <c r="BS222" s="64">
        <f t="shared" ref="BS222" si="193">BR222+1</f>
        <v>64</v>
      </c>
      <c r="BT222" s="64">
        <f t="shared" ref="BT222" si="194">BS222+1</f>
        <v>65</v>
      </c>
      <c r="BU222" s="64">
        <f t="shared" ref="BU222" si="195">BT222+1</f>
        <v>66</v>
      </c>
      <c r="BV222" s="64">
        <f t="shared" ref="BV222" si="196">BU222+1</f>
        <v>67</v>
      </c>
      <c r="BW222" s="64">
        <f t="shared" ref="BW222" si="197">BV222+1</f>
        <v>68</v>
      </c>
      <c r="BX222" s="64">
        <f t="shared" ref="BX222" si="198">BW222+1</f>
        <v>69</v>
      </c>
      <c r="BY222" s="64">
        <f t="shared" ref="BY222" si="199">BX222+1</f>
        <v>70</v>
      </c>
      <c r="BZ222" s="64">
        <f t="shared" ref="BZ222" si="200">BY222+1</f>
        <v>71</v>
      </c>
      <c r="CA222" s="64">
        <f t="shared" ref="CA222" si="201">BZ222+1</f>
        <v>72</v>
      </c>
      <c r="CB222" s="64">
        <f t="shared" ref="CB222" si="202">CA222+1</f>
        <v>73</v>
      </c>
      <c r="CC222" s="64">
        <f t="shared" ref="CC222" si="203">CB222+1</f>
        <v>74</v>
      </c>
      <c r="CD222" s="64">
        <f t="shared" ref="CD222" si="204">CC222+1</f>
        <v>75</v>
      </c>
      <c r="CE222" s="64">
        <f t="shared" ref="CE222" si="205">CD222+1</f>
        <v>76</v>
      </c>
      <c r="CF222" s="64">
        <f t="shared" ref="CF222" si="206">CE222+1</f>
        <v>77</v>
      </c>
      <c r="CG222" s="64">
        <f t="shared" ref="CG222" si="207">CF222+1</f>
        <v>78</v>
      </c>
      <c r="CH222" s="64">
        <f t="shared" ref="CH222" si="208">CG222+1</f>
        <v>79</v>
      </c>
      <c r="CI222" s="64">
        <f t="shared" ref="CI222" si="209">CH222+1</f>
        <v>80</v>
      </c>
      <c r="CJ222" s="64">
        <f t="shared" ref="CJ222" si="210">CI222+1</f>
        <v>81</v>
      </c>
      <c r="CK222" s="64">
        <f t="shared" ref="CK222" si="211">CJ222+1</f>
        <v>82</v>
      </c>
      <c r="CL222" s="64">
        <f t="shared" ref="CL222" si="212">CK222+1</f>
        <v>83</v>
      </c>
      <c r="CM222" s="64">
        <f t="shared" ref="CM222" si="213">CL222+1</f>
        <v>84</v>
      </c>
      <c r="CN222" s="64">
        <f t="shared" ref="CN222" si="214">CM222+1</f>
        <v>85</v>
      </c>
      <c r="CO222" s="64">
        <f t="shared" ref="CO222" si="215">CN222+1</f>
        <v>86</v>
      </c>
      <c r="CP222" s="64">
        <f t="shared" ref="CP222" si="216">CO222+1</f>
        <v>87</v>
      </c>
      <c r="CQ222" s="64">
        <f t="shared" ref="CQ222" si="217">CP222+1</f>
        <v>88</v>
      </c>
      <c r="CR222" s="64">
        <f t="shared" ref="CR222" si="218">CQ222+1</f>
        <v>89</v>
      </c>
      <c r="CS222" s="64">
        <f t="shared" ref="CS222" si="219">CR222+1</f>
        <v>90</v>
      </c>
      <c r="CT222" s="64">
        <f t="shared" ref="CT222" si="220">CS222+1</f>
        <v>91</v>
      </c>
      <c r="CU222" s="64">
        <f t="shared" ref="CU222" si="221">CT222+1</f>
        <v>92</v>
      </c>
      <c r="CV222" s="64">
        <f t="shared" ref="CV222" si="222">CU222+1</f>
        <v>93</v>
      </c>
      <c r="CW222" s="64">
        <f t="shared" ref="CW222" si="223">CV222+1</f>
        <v>94</v>
      </c>
      <c r="CX222" s="64">
        <f t="shared" ref="CX222" si="224">CW222+1</f>
        <v>95</v>
      </c>
      <c r="CY222" s="64">
        <f t="shared" ref="CY222" si="225">CX222+1</f>
        <v>96</v>
      </c>
      <c r="CZ222" s="64">
        <f t="shared" ref="CZ222" si="226">CY222+1</f>
        <v>97</v>
      </c>
      <c r="DA222" s="64">
        <f t="shared" ref="DA222" si="227">CZ222+1</f>
        <v>98</v>
      </c>
      <c r="DB222" s="64">
        <f t="shared" ref="DB222" si="228">DA222+1</f>
        <v>99</v>
      </c>
      <c r="DC222" s="64">
        <f t="shared" ref="DC222" si="229">DB222+1</f>
        <v>100</v>
      </c>
      <c r="DD222" s="64">
        <f t="shared" ref="DD222" si="230">DC222+1</f>
        <v>101</v>
      </c>
      <c r="DE222" s="64">
        <f t="shared" ref="DE222" si="231">DD222+1</f>
        <v>102</v>
      </c>
      <c r="DF222" s="64">
        <f t="shared" ref="DF222" si="232">DE222+1</f>
        <v>103</v>
      </c>
      <c r="DG222" s="64">
        <f t="shared" ref="DG222" si="233">DF222+1</f>
        <v>104</v>
      </c>
      <c r="DH222" s="64">
        <f t="shared" ref="DH222" si="234">DG222+1</f>
        <v>105</v>
      </c>
      <c r="DI222" s="64">
        <f t="shared" ref="DI222" si="235">DH222+1</f>
        <v>106</v>
      </c>
      <c r="DJ222" s="64">
        <f t="shared" ref="DJ222" si="236">DI222+1</f>
        <v>107</v>
      </c>
      <c r="DK222" s="64">
        <f t="shared" ref="DK222" si="237">DJ222+1</f>
        <v>108</v>
      </c>
      <c r="DL222" s="64">
        <f t="shared" ref="DL222" si="238">DK222+1</f>
        <v>109</v>
      </c>
      <c r="DM222" s="64">
        <f t="shared" ref="DM222" si="239">DL222+1</f>
        <v>110</v>
      </c>
      <c r="DN222" s="64">
        <f t="shared" ref="DN222" si="240">DM222+1</f>
        <v>111</v>
      </c>
      <c r="DO222" s="64">
        <f t="shared" ref="DO222" si="241">DN222+1</f>
        <v>112</v>
      </c>
      <c r="DP222" s="64">
        <f t="shared" ref="DP222" si="242">DO222+1</f>
        <v>113</v>
      </c>
      <c r="DQ222" s="64">
        <f t="shared" ref="DQ222" si="243">DP222+1</f>
        <v>114</v>
      </c>
      <c r="DR222" s="64">
        <f t="shared" ref="DR222" si="244">DQ222+1</f>
        <v>115</v>
      </c>
      <c r="DS222" s="64">
        <f t="shared" ref="DS222" si="245">DR222+1</f>
        <v>116</v>
      </c>
      <c r="DT222" s="64">
        <f t="shared" ref="DT222" si="246">DS222+1</f>
        <v>117</v>
      </c>
      <c r="DU222" s="64">
        <f t="shared" ref="DU222" si="247">DT222+1</f>
        <v>118</v>
      </c>
      <c r="DV222" s="64">
        <f t="shared" ref="DV222" si="248">DU222+1</f>
        <v>119</v>
      </c>
      <c r="DW222" s="64">
        <f t="shared" ref="DW222" si="249">DV222+1</f>
        <v>120</v>
      </c>
    </row>
    <row r="223" spans="1:127" ht="15.75" customHeight="1">
      <c r="A223" s="65"/>
      <c r="B223" s="65"/>
      <c r="C223" s="65"/>
      <c r="D223" s="65"/>
      <c r="E223" s="65"/>
      <c r="F223" s="65"/>
      <c r="G223" s="532"/>
      <c r="H223" s="66" t="s">
        <v>41</v>
      </c>
      <c r="I223" s="67" t="s">
        <v>42</v>
      </c>
      <c r="J223" s="67" t="s">
        <v>43</v>
      </c>
      <c r="K223" s="67" t="s">
        <v>44</v>
      </c>
      <c r="L223" s="67" t="s">
        <v>45</v>
      </c>
      <c r="M223" s="67" t="s">
        <v>46</v>
      </c>
      <c r="N223" s="67" t="s">
        <v>47</v>
      </c>
      <c r="O223" s="67" t="s">
        <v>48</v>
      </c>
      <c r="P223" s="67" t="s">
        <v>49</v>
      </c>
      <c r="Q223" s="67" t="s">
        <v>50</v>
      </c>
      <c r="R223" s="67" t="s">
        <v>51</v>
      </c>
      <c r="S223" s="67" t="s">
        <v>52</v>
      </c>
      <c r="T223" s="67" t="s">
        <v>53</v>
      </c>
      <c r="U223" s="67" t="s">
        <v>54</v>
      </c>
      <c r="V223" s="67" t="s">
        <v>55</v>
      </c>
      <c r="W223" s="67" t="s">
        <v>56</v>
      </c>
      <c r="X223" s="67" t="s">
        <v>57</v>
      </c>
      <c r="Y223" s="67" t="s">
        <v>58</v>
      </c>
      <c r="Z223" s="67" t="s">
        <v>59</v>
      </c>
      <c r="AA223" s="67" t="s">
        <v>60</v>
      </c>
      <c r="AB223" s="67" t="s">
        <v>61</v>
      </c>
      <c r="AC223" s="67" t="s">
        <v>62</v>
      </c>
      <c r="AD223" s="67" t="s">
        <v>63</v>
      </c>
      <c r="AE223" s="67" t="s">
        <v>64</v>
      </c>
      <c r="AF223" s="67" t="s">
        <v>65</v>
      </c>
      <c r="AG223" s="67" t="s">
        <v>66</v>
      </c>
      <c r="AH223" s="67" t="s">
        <v>67</v>
      </c>
      <c r="AI223" s="67" t="s">
        <v>68</v>
      </c>
      <c r="AJ223" s="67" t="s">
        <v>69</v>
      </c>
      <c r="AK223" s="67" t="s">
        <v>70</v>
      </c>
      <c r="AL223" s="67" t="s">
        <v>71</v>
      </c>
      <c r="AM223" s="67" t="s">
        <v>72</v>
      </c>
      <c r="AN223" s="67" t="s">
        <v>73</v>
      </c>
      <c r="AO223" s="67" t="s">
        <v>74</v>
      </c>
      <c r="AP223" s="67" t="s">
        <v>75</v>
      </c>
      <c r="AQ223" s="67" t="s">
        <v>76</v>
      </c>
      <c r="AR223" s="67" t="s">
        <v>77</v>
      </c>
      <c r="AS223" s="67" t="s">
        <v>78</v>
      </c>
      <c r="AT223" s="67" t="s">
        <v>79</v>
      </c>
      <c r="AU223" s="67" t="s">
        <v>80</v>
      </c>
      <c r="AV223" s="67" t="s">
        <v>81</v>
      </c>
      <c r="AW223" s="67" t="s">
        <v>82</v>
      </c>
      <c r="AX223" s="67" t="s">
        <v>83</v>
      </c>
      <c r="AY223" s="67" t="s">
        <v>84</v>
      </c>
      <c r="AZ223" s="67" t="s">
        <v>85</v>
      </c>
      <c r="BA223" s="67" t="s">
        <v>86</v>
      </c>
      <c r="BB223" s="67" t="s">
        <v>87</v>
      </c>
      <c r="BC223" s="67" t="s">
        <v>88</v>
      </c>
      <c r="BD223" s="67" t="s">
        <v>89</v>
      </c>
      <c r="BE223" s="67" t="s">
        <v>90</v>
      </c>
      <c r="BF223" s="67" t="s">
        <v>91</v>
      </c>
      <c r="BG223" s="67" t="s">
        <v>92</v>
      </c>
      <c r="BH223" s="67" t="s">
        <v>93</v>
      </c>
      <c r="BI223" s="67" t="s">
        <v>94</v>
      </c>
      <c r="BJ223" s="67" t="s">
        <v>95</v>
      </c>
      <c r="BK223" s="67" t="s">
        <v>96</v>
      </c>
      <c r="BL223" s="67" t="s">
        <v>97</v>
      </c>
      <c r="BM223" s="67" t="s">
        <v>98</v>
      </c>
      <c r="BN223" s="67" t="s">
        <v>99</v>
      </c>
      <c r="BO223" s="67" t="s">
        <v>100</v>
      </c>
      <c r="BP223" s="67" t="s">
        <v>101</v>
      </c>
      <c r="BQ223" s="67" t="s">
        <v>102</v>
      </c>
      <c r="BR223" s="67" t="s">
        <v>103</v>
      </c>
      <c r="BS223" s="67" t="s">
        <v>104</v>
      </c>
      <c r="BT223" s="67" t="s">
        <v>105</v>
      </c>
      <c r="BU223" s="67" t="s">
        <v>106</v>
      </c>
      <c r="BV223" s="67" t="s">
        <v>107</v>
      </c>
      <c r="BW223" s="67" t="s">
        <v>108</v>
      </c>
      <c r="BX223" s="67" t="s">
        <v>109</v>
      </c>
      <c r="BY223" s="67" t="s">
        <v>110</v>
      </c>
      <c r="BZ223" s="67" t="s">
        <v>111</v>
      </c>
      <c r="CA223" s="67" t="s">
        <v>112</v>
      </c>
      <c r="CB223" s="67" t="s">
        <v>113</v>
      </c>
      <c r="CC223" s="67" t="s">
        <v>114</v>
      </c>
      <c r="CD223" s="67" t="s">
        <v>115</v>
      </c>
      <c r="CE223" s="67" t="s">
        <v>116</v>
      </c>
      <c r="CF223" s="67" t="s">
        <v>117</v>
      </c>
      <c r="CG223" s="67" t="s">
        <v>118</v>
      </c>
      <c r="CH223" s="67" t="s">
        <v>119</v>
      </c>
      <c r="CI223" s="67" t="s">
        <v>120</v>
      </c>
      <c r="CJ223" s="67" t="s">
        <v>121</v>
      </c>
      <c r="CK223" s="67" t="s">
        <v>122</v>
      </c>
      <c r="CL223" s="67" t="s">
        <v>123</v>
      </c>
      <c r="CM223" s="67" t="s">
        <v>124</v>
      </c>
      <c r="CN223" s="67" t="s">
        <v>125</v>
      </c>
      <c r="CO223" s="67" t="s">
        <v>126</v>
      </c>
      <c r="CP223" s="67" t="s">
        <v>127</v>
      </c>
      <c r="CQ223" s="67" t="s">
        <v>128</v>
      </c>
      <c r="CR223" s="67" t="s">
        <v>129</v>
      </c>
      <c r="CS223" s="67" t="s">
        <v>130</v>
      </c>
      <c r="CT223" s="67" t="s">
        <v>131</v>
      </c>
      <c r="CU223" s="67" t="s">
        <v>132</v>
      </c>
      <c r="CV223" s="67" t="s">
        <v>133</v>
      </c>
      <c r="CW223" s="67" t="s">
        <v>134</v>
      </c>
      <c r="CX223" s="67" t="s">
        <v>135</v>
      </c>
      <c r="CY223" s="67" t="s">
        <v>136</v>
      </c>
      <c r="CZ223" s="67" t="s">
        <v>137</v>
      </c>
      <c r="DA223" s="67" t="s">
        <v>138</v>
      </c>
      <c r="DB223" s="67" t="s">
        <v>139</v>
      </c>
      <c r="DC223" s="67" t="s">
        <v>140</v>
      </c>
      <c r="DD223" s="67" t="s">
        <v>141</v>
      </c>
      <c r="DE223" s="67" t="s">
        <v>142</v>
      </c>
      <c r="DF223" s="67" t="s">
        <v>143</v>
      </c>
      <c r="DG223" s="67" t="s">
        <v>144</v>
      </c>
      <c r="DH223" s="67" t="s">
        <v>145</v>
      </c>
      <c r="DI223" s="67" t="s">
        <v>146</v>
      </c>
      <c r="DJ223" s="67" t="s">
        <v>147</v>
      </c>
      <c r="DK223" s="67" t="s">
        <v>148</v>
      </c>
      <c r="DL223" s="67" t="s">
        <v>149</v>
      </c>
      <c r="DM223" s="67" t="s">
        <v>150</v>
      </c>
      <c r="DN223" s="67" t="s">
        <v>151</v>
      </c>
      <c r="DO223" s="67" t="s">
        <v>152</v>
      </c>
      <c r="DP223" s="67" t="s">
        <v>153</v>
      </c>
      <c r="DQ223" s="67" t="s">
        <v>154</v>
      </c>
      <c r="DR223" s="67" t="s">
        <v>155</v>
      </c>
      <c r="DS223" s="67" t="s">
        <v>156</v>
      </c>
      <c r="DT223" s="67" t="s">
        <v>157</v>
      </c>
      <c r="DU223" s="67" t="s">
        <v>158</v>
      </c>
      <c r="DV223" s="67" t="s">
        <v>159</v>
      </c>
      <c r="DW223" s="67" t="s">
        <v>160</v>
      </c>
    </row>
    <row r="224" spans="1:127" ht="15.75" customHeight="1">
      <c r="A224" s="69">
        <v>1</v>
      </c>
      <c r="B224" s="395" t="s">
        <v>642</v>
      </c>
      <c r="C224" s="237"/>
      <c r="D224" s="72" t="s">
        <v>355</v>
      </c>
      <c r="E224" s="425">
        <v>343858411</v>
      </c>
      <c r="F224" s="72">
        <f t="shared" ref="F224:F240" si="250">C224*E224</f>
        <v>0</v>
      </c>
      <c r="G224" s="72">
        <f t="shared" ref="G224:G240" si="251">SUM(H224:DW224)</f>
        <v>0</v>
      </c>
      <c r="H224" s="392"/>
      <c r="I224" s="392"/>
      <c r="J224" s="392"/>
      <c r="K224" s="392"/>
      <c r="L224" s="392"/>
      <c r="M224" s="392"/>
      <c r="N224" s="392"/>
      <c r="O224" s="392"/>
      <c r="P224" s="392"/>
      <c r="Q224" s="392"/>
      <c r="R224" s="392"/>
      <c r="S224" s="392"/>
      <c r="T224" s="392"/>
      <c r="U224" s="392"/>
      <c r="V224" s="392"/>
      <c r="W224" s="392"/>
      <c r="X224" s="392"/>
      <c r="Y224" s="392"/>
      <c r="Z224" s="392"/>
      <c r="AA224" s="392"/>
      <c r="AB224" s="392"/>
      <c r="AC224" s="392"/>
      <c r="AD224" s="392"/>
      <c r="AE224" s="392"/>
      <c r="AF224" s="394"/>
      <c r="AG224" s="394"/>
      <c r="AH224" s="394"/>
      <c r="AI224" s="394"/>
      <c r="AJ224" s="394"/>
      <c r="AK224" s="394"/>
      <c r="AL224" s="394"/>
      <c r="AM224" s="394"/>
      <c r="AN224" s="394"/>
      <c r="AO224" s="394"/>
      <c r="AP224" s="394"/>
      <c r="AQ224" s="394"/>
      <c r="AR224" s="394"/>
      <c r="AS224" s="394"/>
      <c r="AT224" s="394"/>
      <c r="AU224" s="394"/>
      <c r="AV224" s="394"/>
      <c r="AW224" s="394"/>
      <c r="AX224" s="394"/>
      <c r="AY224" s="394"/>
      <c r="AZ224" s="394"/>
      <c r="BA224" s="394"/>
      <c r="BB224" s="394"/>
      <c r="BC224" s="394"/>
      <c r="BD224" s="394"/>
      <c r="BE224" s="394"/>
      <c r="BF224" s="394"/>
      <c r="BG224" s="394"/>
      <c r="BH224" s="394"/>
      <c r="BI224" s="394"/>
      <c r="BJ224" s="394"/>
      <c r="BK224" s="394"/>
      <c r="BL224" s="394"/>
      <c r="BM224" s="394"/>
      <c r="BN224" s="394"/>
      <c r="BO224" s="394"/>
      <c r="BP224" s="394"/>
      <c r="BQ224" s="394"/>
      <c r="BR224" s="394"/>
      <c r="BS224" s="394"/>
      <c r="BT224" s="394"/>
      <c r="BU224" s="394"/>
      <c r="BV224" s="394"/>
      <c r="BW224" s="394"/>
      <c r="BX224" s="394"/>
      <c r="BY224" s="394"/>
      <c r="BZ224" s="394"/>
      <c r="CA224" s="394"/>
      <c r="CB224" s="394"/>
      <c r="CC224" s="394"/>
      <c r="CD224" s="394"/>
      <c r="CE224" s="394"/>
      <c r="CF224" s="394"/>
      <c r="CG224" s="394"/>
      <c r="CH224" s="394"/>
      <c r="CI224" s="394"/>
      <c r="CJ224" s="394"/>
      <c r="CK224" s="394"/>
      <c r="CL224" s="394"/>
      <c r="CM224" s="394"/>
      <c r="CN224" s="394"/>
      <c r="CO224" s="394"/>
      <c r="CP224" s="394"/>
      <c r="CQ224" s="394"/>
      <c r="CR224" s="394"/>
      <c r="CS224" s="394"/>
      <c r="CT224" s="394"/>
      <c r="CU224" s="394"/>
      <c r="CV224" s="394"/>
      <c r="CW224" s="394"/>
      <c r="CX224" s="394"/>
      <c r="CY224" s="394"/>
      <c r="CZ224" s="394"/>
      <c r="DA224" s="394"/>
      <c r="DB224" s="394"/>
      <c r="DC224" s="394"/>
      <c r="DD224" s="394"/>
      <c r="DE224" s="394"/>
      <c r="DF224" s="394"/>
      <c r="DG224" s="394"/>
      <c r="DH224" s="394"/>
      <c r="DI224" s="394"/>
      <c r="DJ224" s="394"/>
      <c r="DK224" s="394"/>
      <c r="DL224" s="394"/>
      <c r="DM224" s="394"/>
      <c r="DN224" s="394"/>
      <c r="DO224" s="394"/>
      <c r="DP224" s="394"/>
      <c r="DQ224" s="394"/>
      <c r="DR224" s="394"/>
      <c r="DS224" s="394"/>
      <c r="DT224" s="394"/>
      <c r="DU224" s="394"/>
      <c r="DV224" s="394"/>
      <c r="DW224" s="394"/>
    </row>
    <row r="225" spans="1:127" ht="15.75" customHeight="1">
      <c r="A225" s="69">
        <v>2</v>
      </c>
      <c r="B225" s="395" t="s">
        <v>643</v>
      </c>
      <c r="C225" s="237"/>
      <c r="D225" s="72" t="s">
        <v>355</v>
      </c>
      <c r="E225" s="425">
        <v>343858411</v>
      </c>
      <c r="F225" s="72">
        <f t="shared" si="250"/>
        <v>0</v>
      </c>
      <c r="G225" s="72">
        <f t="shared" si="251"/>
        <v>0</v>
      </c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392"/>
      <c r="V225" s="401"/>
      <c r="W225" s="401"/>
      <c r="X225" s="401"/>
      <c r="Y225" s="401"/>
      <c r="Z225" s="401"/>
      <c r="AA225" s="401"/>
      <c r="AB225" s="401"/>
      <c r="AC225" s="401"/>
      <c r="AD225" s="401"/>
      <c r="AE225" s="401"/>
      <c r="AF225" s="402"/>
      <c r="AG225" s="402"/>
      <c r="AH225" s="402"/>
      <c r="AI225" s="402"/>
      <c r="AJ225" s="402"/>
      <c r="AK225" s="402"/>
      <c r="AL225" s="402"/>
      <c r="AM225" s="402"/>
      <c r="AN225" s="402"/>
      <c r="AO225" s="402"/>
      <c r="AP225" s="402"/>
      <c r="AQ225" s="402"/>
      <c r="AR225" s="402"/>
      <c r="AS225" s="402"/>
      <c r="AT225" s="402"/>
      <c r="AU225" s="402"/>
      <c r="AV225" s="402"/>
      <c r="AW225" s="402"/>
      <c r="AX225" s="402"/>
      <c r="AY225" s="402"/>
      <c r="AZ225" s="402"/>
      <c r="BA225" s="402"/>
      <c r="BB225" s="402"/>
      <c r="BC225" s="402"/>
      <c r="BD225" s="402"/>
      <c r="BE225" s="402"/>
      <c r="BF225" s="402"/>
      <c r="BG225" s="402"/>
      <c r="BH225" s="402"/>
      <c r="BI225" s="402"/>
      <c r="BJ225" s="402"/>
      <c r="BK225" s="402"/>
      <c r="BL225" s="402"/>
      <c r="BM225" s="402"/>
      <c r="BN225" s="402"/>
      <c r="BO225" s="402"/>
      <c r="BP225" s="402"/>
      <c r="BQ225" s="402"/>
      <c r="BR225" s="402"/>
      <c r="BS225" s="402"/>
      <c r="BT225" s="402"/>
      <c r="BU225" s="402"/>
      <c r="BV225" s="402"/>
      <c r="BW225" s="402"/>
      <c r="BX225" s="402"/>
      <c r="BY225" s="402"/>
      <c r="BZ225" s="402"/>
      <c r="CA225" s="402"/>
      <c r="CB225" s="402"/>
      <c r="CC225" s="402"/>
      <c r="CD225" s="402"/>
      <c r="CE225" s="402"/>
      <c r="CF225" s="402"/>
      <c r="CG225" s="402"/>
      <c r="CH225" s="402"/>
      <c r="CI225" s="402"/>
      <c r="CJ225" s="402"/>
      <c r="CK225" s="402"/>
      <c r="CL225" s="402"/>
      <c r="CM225" s="402"/>
      <c r="CN225" s="402"/>
      <c r="CO225" s="402"/>
      <c r="CP225" s="402"/>
      <c r="CQ225" s="402"/>
      <c r="CR225" s="402"/>
      <c r="CS225" s="402"/>
      <c r="CT225" s="402"/>
      <c r="CU225" s="402"/>
      <c r="CV225" s="402"/>
      <c r="CW225" s="402"/>
      <c r="CX225" s="402"/>
      <c r="CY225" s="402"/>
      <c r="CZ225" s="402"/>
      <c r="DA225" s="402"/>
      <c r="DB225" s="402"/>
      <c r="DC225" s="402"/>
      <c r="DD225" s="402"/>
      <c r="DE225" s="402"/>
      <c r="DF225" s="402"/>
      <c r="DG225" s="402"/>
      <c r="DH225" s="402"/>
      <c r="DI225" s="402"/>
      <c r="DJ225" s="402"/>
      <c r="DK225" s="402"/>
      <c r="DL225" s="402"/>
      <c r="DM225" s="402"/>
      <c r="DN225" s="402"/>
      <c r="DO225" s="402"/>
      <c r="DP225" s="402"/>
      <c r="DQ225" s="402"/>
      <c r="DR225" s="402"/>
      <c r="DS225" s="402"/>
      <c r="DT225" s="402"/>
      <c r="DU225" s="402"/>
      <c r="DV225" s="402"/>
      <c r="DW225" s="402"/>
    </row>
    <row r="226" spans="1:127" ht="15.75" customHeight="1">
      <c r="A226" s="69">
        <v>3</v>
      </c>
      <c r="B226" s="395" t="s">
        <v>644</v>
      </c>
      <c r="C226" s="237"/>
      <c r="D226" s="72" t="s">
        <v>355</v>
      </c>
      <c r="E226" s="425">
        <v>343858411</v>
      </c>
      <c r="F226" s="72">
        <f t="shared" si="250"/>
        <v>0</v>
      </c>
      <c r="G226" s="72">
        <f t="shared" si="251"/>
        <v>0</v>
      </c>
      <c r="H226" s="401"/>
      <c r="I226" s="401"/>
      <c r="J226" s="401"/>
      <c r="K226" s="401"/>
      <c r="L226" s="401"/>
      <c r="M226" s="401"/>
      <c r="N226" s="401"/>
      <c r="O226" s="401"/>
      <c r="P226" s="401"/>
      <c r="Q226" s="401"/>
      <c r="R226" s="401"/>
      <c r="S226" s="401"/>
      <c r="T226" s="401"/>
      <c r="U226" s="392"/>
      <c r="V226" s="401"/>
      <c r="W226" s="401"/>
      <c r="X226" s="401"/>
      <c r="Y226" s="401"/>
      <c r="Z226" s="401"/>
      <c r="AA226" s="401"/>
      <c r="AB226" s="401"/>
      <c r="AC226" s="401"/>
      <c r="AD226" s="401"/>
      <c r="AE226" s="401"/>
      <c r="AF226" s="402"/>
      <c r="AG226" s="402"/>
      <c r="AH226" s="402"/>
      <c r="AI226" s="402"/>
      <c r="AJ226" s="402"/>
      <c r="AK226" s="402"/>
      <c r="AL226" s="402"/>
      <c r="AM226" s="402"/>
      <c r="AN226" s="402"/>
      <c r="AO226" s="402"/>
      <c r="AP226" s="402"/>
      <c r="AQ226" s="402"/>
      <c r="AR226" s="402"/>
      <c r="AS226" s="402"/>
      <c r="AT226" s="402"/>
      <c r="AU226" s="402"/>
      <c r="AV226" s="402"/>
      <c r="AW226" s="402"/>
      <c r="AX226" s="402"/>
      <c r="AY226" s="402"/>
      <c r="AZ226" s="402"/>
      <c r="BA226" s="402"/>
      <c r="BB226" s="402"/>
      <c r="BC226" s="402"/>
      <c r="BD226" s="402"/>
      <c r="BE226" s="402"/>
      <c r="BF226" s="402"/>
      <c r="BG226" s="402"/>
      <c r="BH226" s="402"/>
      <c r="BI226" s="402"/>
      <c r="BJ226" s="402"/>
      <c r="BK226" s="402"/>
      <c r="BL226" s="402"/>
      <c r="BM226" s="402"/>
      <c r="BN226" s="402"/>
      <c r="BO226" s="402"/>
      <c r="BP226" s="402"/>
      <c r="BQ226" s="402"/>
      <c r="BR226" s="402"/>
      <c r="BS226" s="402"/>
      <c r="BT226" s="402"/>
      <c r="BU226" s="402"/>
      <c r="BV226" s="402"/>
      <c r="BW226" s="402"/>
      <c r="BX226" s="402"/>
      <c r="BY226" s="402"/>
      <c r="BZ226" s="402"/>
      <c r="CA226" s="402"/>
      <c r="CB226" s="402"/>
      <c r="CC226" s="402"/>
      <c r="CD226" s="402"/>
      <c r="CE226" s="402"/>
      <c r="CF226" s="402"/>
      <c r="CG226" s="402"/>
      <c r="CH226" s="402"/>
      <c r="CI226" s="402"/>
      <c r="CJ226" s="402"/>
      <c r="CK226" s="402"/>
      <c r="CL226" s="402"/>
      <c r="CM226" s="402"/>
      <c r="CN226" s="402"/>
      <c r="CO226" s="402"/>
      <c r="CP226" s="402"/>
      <c r="CQ226" s="402"/>
      <c r="CR226" s="402"/>
      <c r="CS226" s="402"/>
      <c r="CT226" s="402"/>
      <c r="CU226" s="402"/>
      <c r="CV226" s="402"/>
      <c r="CW226" s="402"/>
      <c r="CX226" s="402"/>
      <c r="CY226" s="402"/>
      <c r="CZ226" s="402"/>
      <c r="DA226" s="402"/>
      <c r="DB226" s="402"/>
      <c r="DC226" s="402"/>
      <c r="DD226" s="402"/>
      <c r="DE226" s="402"/>
      <c r="DF226" s="402"/>
      <c r="DG226" s="402"/>
      <c r="DH226" s="402"/>
      <c r="DI226" s="402"/>
      <c r="DJ226" s="402"/>
      <c r="DK226" s="402"/>
      <c r="DL226" s="402"/>
      <c r="DM226" s="402"/>
      <c r="DN226" s="402"/>
      <c r="DO226" s="402"/>
      <c r="DP226" s="402"/>
      <c r="DQ226" s="402"/>
      <c r="DR226" s="402"/>
      <c r="DS226" s="402"/>
      <c r="DT226" s="402"/>
      <c r="DU226" s="402"/>
      <c r="DV226" s="402"/>
      <c r="DW226" s="402"/>
    </row>
    <row r="227" spans="1:127" ht="15.75" customHeight="1">
      <c r="A227" s="69">
        <v>4</v>
      </c>
      <c r="B227" s="395" t="s">
        <v>645</v>
      </c>
      <c r="C227" s="237"/>
      <c r="D227" s="72" t="s">
        <v>355</v>
      </c>
      <c r="E227" s="425">
        <v>343858411</v>
      </c>
      <c r="F227" s="72">
        <f t="shared" si="250"/>
        <v>0</v>
      </c>
      <c r="G227" s="72">
        <f t="shared" si="251"/>
        <v>0</v>
      </c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392"/>
      <c r="W227" s="401"/>
      <c r="X227" s="401"/>
      <c r="Y227" s="401"/>
      <c r="Z227" s="401"/>
      <c r="AA227" s="401"/>
      <c r="AB227" s="401"/>
      <c r="AC227" s="401"/>
      <c r="AD227" s="401"/>
      <c r="AE227" s="401"/>
      <c r="AF227" s="402"/>
      <c r="AG227" s="402"/>
      <c r="AH227" s="402"/>
      <c r="AI227" s="402"/>
      <c r="AJ227" s="402"/>
      <c r="AK227" s="402"/>
      <c r="AL227" s="402"/>
      <c r="AM227" s="402"/>
      <c r="AN227" s="402"/>
      <c r="AO227" s="402"/>
      <c r="AP227" s="402"/>
      <c r="AQ227" s="402"/>
      <c r="AR227" s="402"/>
      <c r="AS227" s="402"/>
      <c r="AT227" s="402"/>
      <c r="AU227" s="402"/>
      <c r="AV227" s="402"/>
      <c r="AW227" s="402"/>
      <c r="AX227" s="402"/>
      <c r="AY227" s="402"/>
      <c r="AZ227" s="402"/>
      <c r="BA227" s="402"/>
      <c r="BB227" s="402"/>
      <c r="BC227" s="402"/>
      <c r="BD227" s="402"/>
      <c r="BE227" s="402"/>
      <c r="BF227" s="402"/>
      <c r="BG227" s="402"/>
      <c r="BH227" s="402"/>
      <c r="BI227" s="402"/>
      <c r="BJ227" s="402"/>
      <c r="BK227" s="402"/>
      <c r="BL227" s="402"/>
      <c r="BM227" s="402"/>
      <c r="BN227" s="402"/>
      <c r="BO227" s="402"/>
      <c r="BP227" s="402"/>
      <c r="BQ227" s="402"/>
      <c r="BR227" s="402"/>
      <c r="BS227" s="402"/>
      <c r="BT227" s="402"/>
      <c r="BU227" s="402"/>
      <c r="BV227" s="402"/>
      <c r="BW227" s="402"/>
      <c r="BX227" s="402"/>
      <c r="BY227" s="402"/>
      <c r="BZ227" s="402"/>
      <c r="CA227" s="402"/>
      <c r="CB227" s="402"/>
      <c r="CC227" s="402"/>
      <c r="CD227" s="402"/>
      <c r="CE227" s="402"/>
      <c r="CF227" s="402"/>
      <c r="CG227" s="402"/>
      <c r="CH227" s="402"/>
      <c r="CI227" s="402"/>
      <c r="CJ227" s="402"/>
      <c r="CK227" s="402"/>
      <c r="CL227" s="402"/>
      <c r="CM227" s="402"/>
      <c r="CN227" s="402"/>
      <c r="CO227" s="402"/>
      <c r="CP227" s="402"/>
      <c r="CQ227" s="402"/>
      <c r="CR227" s="402"/>
      <c r="CS227" s="402"/>
      <c r="CT227" s="402"/>
      <c r="CU227" s="402"/>
      <c r="CV227" s="402"/>
      <c r="CW227" s="402"/>
      <c r="CX227" s="402"/>
      <c r="CY227" s="402"/>
      <c r="CZ227" s="402"/>
      <c r="DA227" s="402"/>
      <c r="DB227" s="402"/>
      <c r="DC227" s="402"/>
      <c r="DD227" s="402"/>
      <c r="DE227" s="402"/>
      <c r="DF227" s="402"/>
      <c r="DG227" s="402"/>
      <c r="DH227" s="402"/>
      <c r="DI227" s="402"/>
      <c r="DJ227" s="402"/>
      <c r="DK227" s="402"/>
      <c r="DL227" s="402"/>
      <c r="DM227" s="402"/>
      <c r="DN227" s="402"/>
      <c r="DO227" s="402"/>
      <c r="DP227" s="402"/>
      <c r="DQ227" s="402"/>
      <c r="DR227" s="402"/>
      <c r="DS227" s="402"/>
      <c r="DT227" s="402"/>
      <c r="DU227" s="402"/>
      <c r="DV227" s="402"/>
      <c r="DW227" s="402"/>
    </row>
    <row r="228" spans="1:127" ht="15.75" customHeight="1">
      <c r="A228" s="69">
        <v>5</v>
      </c>
      <c r="B228" s="395" t="s">
        <v>646</v>
      </c>
      <c r="C228" s="237"/>
      <c r="D228" s="72" t="s">
        <v>355</v>
      </c>
      <c r="E228" s="425">
        <v>343858411</v>
      </c>
      <c r="F228" s="72">
        <f t="shared" si="250"/>
        <v>0</v>
      </c>
      <c r="G228" s="72">
        <f t="shared" si="251"/>
        <v>0</v>
      </c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392"/>
      <c r="W228" s="401"/>
      <c r="X228" s="401"/>
      <c r="Y228" s="401"/>
      <c r="Z228" s="401"/>
      <c r="AA228" s="401"/>
      <c r="AB228" s="401"/>
      <c r="AC228" s="401"/>
      <c r="AD228" s="401"/>
      <c r="AE228" s="401"/>
      <c r="AF228" s="402"/>
      <c r="AG228" s="402"/>
      <c r="AH228" s="402"/>
      <c r="AI228" s="402"/>
      <c r="AJ228" s="402"/>
      <c r="AK228" s="402"/>
      <c r="AL228" s="402"/>
      <c r="AM228" s="402"/>
      <c r="AN228" s="402"/>
      <c r="AO228" s="402"/>
      <c r="AP228" s="402"/>
      <c r="AQ228" s="402"/>
      <c r="AR228" s="402"/>
      <c r="AS228" s="402"/>
      <c r="AT228" s="402"/>
      <c r="AU228" s="402"/>
      <c r="AV228" s="402"/>
      <c r="AW228" s="402"/>
      <c r="AX228" s="402"/>
      <c r="AY228" s="402"/>
      <c r="AZ228" s="402"/>
      <c r="BA228" s="402"/>
      <c r="BB228" s="402"/>
      <c r="BC228" s="402"/>
      <c r="BD228" s="402"/>
      <c r="BE228" s="402"/>
      <c r="BF228" s="402"/>
      <c r="BG228" s="402"/>
      <c r="BH228" s="402"/>
      <c r="BI228" s="402"/>
      <c r="BJ228" s="402"/>
      <c r="BK228" s="402"/>
      <c r="BL228" s="402"/>
      <c r="BM228" s="402"/>
      <c r="BN228" s="402"/>
      <c r="BO228" s="402"/>
      <c r="BP228" s="402"/>
      <c r="BQ228" s="402"/>
      <c r="BR228" s="402"/>
      <c r="BS228" s="402"/>
      <c r="BT228" s="402"/>
      <c r="BU228" s="402"/>
      <c r="BV228" s="402"/>
      <c r="BW228" s="402"/>
      <c r="BX228" s="402"/>
      <c r="BY228" s="402"/>
      <c r="BZ228" s="402"/>
      <c r="CA228" s="402"/>
      <c r="CB228" s="402"/>
      <c r="CC228" s="402"/>
      <c r="CD228" s="402"/>
      <c r="CE228" s="402"/>
      <c r="CF228" s="402"/>
      <c r="CG228" s="402"/>
      <c r="CH228" s="402"/>
      <c r="CI228" s="402"/>
      <c r="CJ228" s="402"/>
      <c r="CK228" s="402"/>
      <c r="CL228" s="402"/>
      <c r="CM228" s="402"/>
      <c r="CN228" s="402"/>
      <c r="CO228" s="402"/>
      <c r="CP228" s="402"/>
      <c r="CQ228" s="402"/>
      <c r="CR228" s="402"/>
      <c r="CS228" s="402"/>
      <c r="CT228" s="402"/>
      <c r="CU228" s="402"/>
      <c r="CV228" s="402"/>
      <c r="CW228" s="402"/>
      <c r="CX228" s="402"/>
      <c r="CY228" s="402"/>
      <c r="CZ228" s="402"/>
      <c r="DA228" s="402"/>
      <c r="DB228" s="402"/>
      <c r="DC228" s="402"/>
      <c r="DD228" s="402"/>
      <c r="DE228" s="402"/>
      <c r="DF228" s="402"/>
      <c r="DG228" s="402"/>
      <c r="DH228" s="402"/>
      <c r="DI228" s="402"/>
      <c r="DJ228" s="402"/>
      <c r="DK228" s="402"/>
      <c r="DL228" s="402"/>
      <c r="DM228" s="402"/>
      <c r="DN228" s="402"/>
      <c r="DO228" s="402"/>
      <c r="DP228" s="402"/>
      <c r="DQ228" s="402"/>
      <c r="DR228" s="402"/>
      <c r="DS228" s="402"/>
      <c r="DT228" s="402"/>
      <c r="DU228" s="402"/>
      <c r="DV228" s="402"/>
      <c r="DW228" s="402"/>
    </row>
    <row r="229" spans="1:127" ht="15.75" customHeight="1">
      <c r="A229" s="69">
        <v>6</v>
      </c>
      <c r="B229" s="395" t="s">
        <v>647</v>
      </c>
      <c r="C229" s="237"/>
      <c r="D229" s="72" t="s">
        <v>355</v>
      </c>
      <c r="E229" s="425">
        <v>343858411</v>
      </c>
      <c r="F229" s="72">
        <f t="shared" si="250"/>
        <v>0</v>
      </c>
      <c r="G229" s="72">
        <f t="shared" si="251"/>
        <v>0</v>
      </c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392"/>
      <c r="W229" s="401"/>
      <c r="X229" s="401"/>
      <c r="Y229" s="401"/>
      <c r="Z229" s="401"/>
      <c r="AA229" s="401"/>
      <c r="AB229" s="401"/>
      <c r="AC229" s="401"/>
      <c r="AD229" s="401"/>
      <c r="AE229" s="401"/>
      <c r="AF229" s="402"/>
      <c r="AG229" s="402"/>
      <c r="AH229" s="402"/>
      <c r="AI229" s="402"/>
      <c r="AJ229" s="402"/>
      <c r="AK229" s="402"/>
      <c r="AL229" s="402"/>
      <c r="AM229" s="402"/>
      <c r="AN229" s="402"/>
      <c r="AO229" s="402"/>
      <c r="AP229" s="402"/>
      <c r="AQ229" s="402"/>
      <c r="AR229" s="402"/>
      <c r="AS229" s="402"/>
      <c r="AT229" s="402"/>
      <c r="AU229" s="402"/>
      <c r="AV229" s="402"/>
      <c r="AW229" s="402"/>
      <c r="AX229" s="402"/>
      <c r="AY229" s="402"/>
      <c r="AZ229" s="402"/>
      <c r="BA229" s="402"/>
      <c r="BB229" s="402"/>
      <c r="BC229" s="402"/>
      <c r="BD229" s="402"/>
      <c r="BE229" s="402"/>
      <c r="BF229" s="402"/>
      <c r="BG229" s="402"/>
      <c r="BH229" s="402"/>
      <c r="BI229" s="402"/>
      <c r="BJ229" s="402"/>
      <c r="BK229" s="402"/>
      <c r="BL229" s="402"/>
      <c r="BM229" s="402"/>
      <c r="BN229" s="402"/>
      <c r="BO229" s="402"/>
      <c r="BP229" s="402"/>
      <c r="BQ229" s="402"/>
      <c r="BR229" s="402"/>
      <c r="BS229" s="402"/>
      <c r="BT229" s="402"/>
      <c r="BU229" s="402"/>
      <c r="BV229" s="402"/>
      <c r="BW229" s="402"/>
      <c r="BX229" s="402"/>
      <c r="BY229" s="402"/>
      <c r="BZ229" s="402"/>
      <c r="CA229" s="402"/>
      <c r="CB229" s="402"/>
      <c r="CC229" s="402"/>
      <c r="CD229" s="402"/>
      <c r="CE229" s="402"/>
      <c r="CF229" s="402"/>
      <c r="CG229" s="402"/>
      <c r="CH229" s="402"/>
      <c r="CI229" s="402"/>
      <c r="CJ229" s="402"/>
      <c r="CK229" s="402"/>
      <c r="CL229" s="402"/>
      <c r="CM229" s="402"/>
      <c r="CN229" s="402"/>
      <c r="CO229" s="402"/>
      <c r="CP229" s="402"/>
      <c r="CQ229" s="402"/>
      <c r="CR229" s="402"/>
      <c r="CS229" s="402"/>
      <c r="CT229" s="402"/>
      <c r="CU229" s="402"/>
      <c r="CV229" s="402"/>
      <c r="CW229" s="402"/>
      <c r="CX229" s="402"/>
      <c r="CY229" s="402"/>
      <c r="CZ229" s="402"/>
      <c r="DA229" s="402"/>
      <c r="DB229" s="402"/>
      <c r="DC229" s="402"/>
      <c r="DD229" s="402"/>
      <c r="DE229" s="402"/>
      <c r="DF229" s="402"/>
      <c r="DG229" s="402"/>
      <c r="DH229" s="402"/>
      <c r="DI229" s="402"/>
      <c r="DJ229" s="402"/>
      <c r="DK229" s="402"/>
      <c r="DL229" s="402"/>
      <c r="DM229" s="402"/>
      <c r="DN229" s="402"/>
      <c r="DO229" s="402"/>
      <c r="DP229" s="402"/>
      <c r="DQ229" s="402"/>
      <c r="DR229" s="402"/>
      <c r="DS229" s="402"/>
      <c r="DT229" s="402"/>
      <c r="DU229" s="402"/>
      <c r="DV229" s="402"/>
      <c r="DW229" s="402"/>
    </row>
    <row r="230" spans="1:127" ht="15.75" customHeight="1">
      <c r="A230" s="69">
        <v>7</v>
      </c>
      <c r="B230" s="395" t="s">
        <v>648</v>
      </c>
      <c r="C230" s="237"/>
      <c r="D230" s="72" t="s">
        <v>355</v>
      </c>
      <c r="E230" s="425">
        <v>343858411</v>
      </c>
      <c r="F230" s="72">
        <f t="shared" si="250"/>
        <v>0</v>
      </c>
      <c r="G230" s="72">
        <f t="shared" si="251"/>
        <v>0</v>
      </c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392"/>
      <c r="X230" s="401"/>
      <c r="Y230" s="401"/>
      <c r="Z230" s="401"/>
      <c r="AA230" s="401"/>
      <c r="AB230" s="401"/>
      <c r="AC230" s="401"/>
      <c r="AD230" s="401"/>
      <c r="AE230" s="401"/>
      <c r="AF230" s="402"/>
      <c r="AG230" s="402"/>
      <c r="AH230" s="402"/>
      <c r="AI230" s="402"/>
      <c r="AJ230" s="402"/>
      <c r="AK230" s="402"/>
      <c r="AL230" s="402"/>
      <c r="AM230" s="402"/>
      <c r="AN230" s="402"/>
      <c r="AO230" s="402"/>
      <c r="AP230" s="402"/>
      <c r="AQ230" s="402"/>
      <c r="AR230" s="402"/>
      <c r="AS230" s="402"/>
      <c r="AT230" s="402"/>
      <c r="AU230" s="402"/>
      <c r="AV230" s="402"/>
      <c r="AW230" s="402"/>
      <c r="AX230" s="402"/>
      <c r="AY230" s="402"/>
      <c r="AZ230" s="402"/>
      <c r="BA230" s="402"/>
      <c r="BB230" s="402"/>
      <c r="BC230" s="402"/>
      <c r="BD230" s="402"/>
      <c r="BE230" s="402"/>
      <c r="BF230" s="402"/>
      <c r="BG230" s="402"/>
      <c r="BH230" s="402"/>
      <c r="BI230" s="402"/>
      <c r="BJ230" s="402"/>
      <c r="BK230" s="402"/>
      <c r="BL230" s="402"/>
      <c r="BM230" s="402"/>
      <c r="BN230" s="402"/>
      <c r="BO230" s="402"/>
      <c r="BP230" s="402"/>
      <c r="BQ230" s="402"/>
      <c r="BR230" s="402"/>
      <c r="BS230" s="402"/>
      <c r="BT230" s="402"/>
      <c r="BU230" s="402"/>
      <c r="BV230" s="402"/>
      <c r="BW230" s="402"/>
      <c r="BX230" s="402"/>
      <c r="BY230" s="402"/>
      <c r="BZ230" s="402"/>
      <c r="CA230" s="402"/>
      <c r="CB230" s="402"/>
      <c r="CC230" s="402"/>
      <c r="CD230" s="402"/>
      <c r="CE230" s="402"/>
      <c r="CF230" s="402"/>
      <c r="CG230" s="402"/>
      <c r="CH230" s="402"/>
      <c r="CI230" s="402"/>
      <c r="CJ230" s="402"/>
      <c r="CK230" s="402"/>
      <c r="CL230" s="402"/>
      <c r="CM230" s="402"/>
      <c r="CN230" s="402"/>
      <c r="CO230" s="402"/>
      <c r="CP230" s="402"/>
      <c r="CQ230" s="402"/>
      <c r="CR230" s="402"/>
      <c r="CS230" s="402"/>
      <c r="CT230" s="402"/>
      <c r="CU230" s="402"/>
      <c r="CV230" s="402"/>
      <c r="CW230" s="402"/>
      <c r="CX230" s="402"/>
      <c r="CY230" s="402"/>
      <c r="CZ230" s="402"/>
      <c r="DA230" s="402"/>
      <c r="DB230" s="402"/>
      <c r="DC230" s="402"/>
      <c r="DD230" s="402"/>
      <c r="DE230" s="402"/>
      <c r="DF230" s="402"/>
      <c r="DG230" s="402"/>
      <c r="DH230" s="402"/>
      <c r="DI230" s="402"/>
      <c r="DJ230" s="402"/>
      <c r="DK230" s="402"/>
      <c r="DL230" s="402"/>
      <c r="DM230" s="402"/>
      <c r="DN230" s="402"/>
      <c r="DO230" s="402"/>
      <c r="DP230" s="402"/>
      <c r="DQ230" s="402"/>
      <c r="DR230" s="402"/>
      <c r="DS230" s="402"/>
      <c r="DT230" s="402"/>
      <c r="DU230" s="402"/>
      <c r="DV230" s="402"/>
      <c r="DW230" s="402"/>
    </row>
    <row r="231" spans="1:127" ht="15.75" customHeight="1">
      <c r="A231" s="69">
        <v>8</v>
      </c>
      <c r="B231" s="395" t="s">
        <v>649</v>
      </c>
      <c r="C231" s="237"/>
      <c r="D231" s="72" t="s">
        <v>355</v>
      </c>
      <c r="E231" s="425">
        <v>343858411</v>
      </c>
      <c r="F231" s="72">
        <f t="shared" si="250"/>
        <v>0</v>
      </c>
      <c r="G231" s="72">
        <f t="shared" si="251"/>
        <v>0</v>
      </c>
      <c r="H231" s="401"/>
      <c r="I231" s="401"/>
      <c r="J231" s="401"/>
      <c r="K231" s="401"/>
      <c r="L231" s="401"/>
      <c r="M231" s="401"/>
      <c r="N231" s="401"/>
      <c r="O231" s="401"/>
      <c r="P231" s="401"/>
      <c r="Q231" s="401"/>
      <c r="R231" s="401"/>
      <c r="S231" s="401"/>
      <c r="T231" s="401"/>
      <c r="U231" s="401"/>
      <c r="V231" s="401"/>
      <c r="W231" s="392"/>
      <c r="X231" s="401"/>
      <c r="Y231" s="401"/>
      <c r="Z231" s="401"/>
      <c r="AA231" s="401"/>
      <c r="AB231" s="401"/>
      <c r="AC231" s="401"/>
      <c r="AD231" s="401"/>
      <c r="AE231" s="401"/>
      <c r="AF231" s="402"/>
      <c r="AG231" s="402"/>
      <c r="AH231" s="402"/>
      <c r="AI231" s="402"/>
      <c r="AJ231" s="402"/>
      <c r="AK231" s="402"/>
      <c r="AL231" s="402"/>
      <c r="AM231" s="402"/>
      <c r="AN231" s="402"/>
      <c r="AO231" s="402"/>
      <c r="AP231" s="402"/>
      <c r="AQ231" s="402"/>
      <c r="AR231" s="402"/>
      <c r="AS231" s="402"/>
      <c r="AT231" s="402"/>
      <c r="AU231" s="402"/>
      <c r="AV231" s="402"/>
      <c r="AW231" s="402"/>
      <c r="AX231" s="402"/>
      <c r="AY231" s="402"/>
      <c r="AZ231" s="402"/>
      <c r="BA231" s="402"/>
      <c r="BB231" s="402"/>
      <c r="BC231" s="402"/>
      <c r="BD231" s="402"/>
      <c r="BE231" s="402"/>
      <c r="BF231" s="402"/>
      <c r="BG231" s="402"/>
      <c r="BH231" s="402"/>
      <c r="BI231" s="402"/>
      <c r="BJ231" s="402"/>
      <c r="BK231" s="402"/>
      <c r="BL231" s="402"/>
      <c r="BM231" s="402"/>
      <c r="BN231" s="402"/>
      <c r="BO231" s="402"/>
      <c r="BP231" s="402"/>
      <c r="BQ231" s="402"/>
      <c r="BR231" s="402"/>
      <c r="BS231" s="402"/>
      <c r="BT231" s="402"/>
      <c r="BU231" s="402"/>
      <c r="BV231" s="402"/>
      <c r="BW231" s="402"/>
      <c r="BX231" s="402"/>
      <c r="BY231" s="402"/>
      <c r="BZ231" s="402"/>
      <c r="CA231" s="402"/>
      <c r="CB231" s="402"/>
      <c r="CC231" s="402"/>
      <c r="CD231" s="402"/>
      <c r="CE231" s="402"/>
      <c r="CF231" s="402"/>
      <c r="CG231" s="402"/>
      <c r="CH231" s="402"/>
      <c r="CI231" s="402"/>
      <c r="CJ231" s="402"/>
      <c r="CK231" s="402"/>
      <c r="CL231" s="402"/>
      <c r="CM231" s="402"/>
      <c r="CN231" s="402"/>
      <c r="CO231" s="402"/>
      <c r="CP231" s="402"/>
      <c r="CQ231" s="402"/>
      <c r="CR231" s="402"/>
      <c r="CS231" s="402"/>
      <c r="CT231" s="402"/>
      <c r="CU231" s="402"/>
      <c r="CV231" s="402"/>
      <c r="CW231" s="402"/>
      <c r="CX231" s="402"/>
      <c r="CY231" s="402"/>
      <c r="CZ231" s="402"/>
      <c r="DA231" s="402"/>
      <c r="DB231" s="402"/>
      <c r="DC231" s="402"/>
      <c r="DD231" s="402"/>
      <c r="DE231" s="402"/>
      <c r="DF231" s="402"/>
      <c r="DG231" s="402"/>
      <c r="DH231" s="402"/>
      <c r="DI231" s="402"/>
      <c r="DJ231" s="402"/>
      <c r="DK231" s="402"/>
      <c r="DL231" s="402"/>
      <c r="DM231" s="402"/>
      <c r="DN231" s="402"/>
      <c r="DO231" s="402"/>
      <c r="DP231" s="402"/>
      <c r="DQ231" s="402"/>
      <c r="DR231" s="402"/>
      <c r="DS231" s="402"/>
      <c r="DT231" s="402"/>
      <c r="DU231" s="402"/>
      <c r="DV231" s="402"/>
      <c r="DW231" s="402"/>
    </row>
    <row r="232" spans="1:127" ht="15.75" customHeight="1">
      <c r="A232" s="69">
        <v>9</v>
      </c>
      <c r="B232" s="395" t="s">
        <v>650</v>
      </c>
      <c r="C232" s="237"/>
      <c r="D232" s="72" t="s">
        <v>355</v>
      </c>
      <c r="E232" s="425">
        <v>343858411</v>
      </c>
      <c r="F232" s="72">
        <f t="shared" si="250"/>
        <v>0</v>
      </c>
      <c r="G232" s="72">
        <f t="shared" si="251"/>
        <v>0</v>
      </c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392"/>
      <c r="X232" s="401"/>
      <c r="Y232" s="401"/>
      <c r="Z232" s="401"/>
      <c r="AA232" s="401"/>
      <c r="AB232" s="401"/>
      <c r="AC232" s="401"/>
      <c r="AD232" s="401"/>
      <c r="AE232" s="401"/>
      <c r="AF232" s="402"/>
      <c r="AG232" s="402"/>
      <c r="AH232" s="402"/>
      <c r="AI232" s="402"/>
      <c r="AJ232" s="402"/>
      <c r="AK232" s="402"/>
      <c r="AL232" s="402"/>
      <c r="AM232" s="402"/>
      <c r="AN232" s="402"/>
      <c r="AO232" s="402"/>
      <c r="AP232" s="402"/>
      <c r="AQ232" s="402"/>
      <c r="AR232" s="402"/>
      <c r="AS232" s="402"/>
      <c r="AT232" s="402"/>
      <c r="AU232" s="402"/>
      <c r="AV232" s="402"/>
      <c r="AW232" s="402"/>
      <c r="AX232" s="402"/>
      <c r="AY232" s="402"/>
      <c r="AZ232" s="402"/>
      <c r="BA232" s="402"/>
      <c r="BB232" s="402"/>
      <c r="BC232" s="402"/>
      <c r="BD232" s="402"/>
      <c r="BE232" s="402"/>
      <c r="BF232" s="402"/>
      <c r="BG232" s="402"/>
      <c r="BH232" s="402"/>
      <c r="BI232" s="402"/>
      <c r="BJ232" s="402"/>
      <c r="BK232" s="402"/>
      <c r="BL232" s="402"/>
      <c r="BM232" s="402"/>
      <c r="BN232" s="402"/>
      <c r="BO232" s="402"/>
      <c r="BP232" s="402"/>
      <c r="BQ232" s="402"/>
      <c r="BR232" s="402"/>
      <c r="BS232" s="402"/>
      <c r="BT232" s="402"/>
      <c r="BU232" s="402"/>
      <c r="BV232" s="402"/>
      <c r="BW232" s="402"/>
      <c r="BX232" s="402"/>
      <c r="BY232" s="402"/>
      <c r="BZ232" s="402"/>
      <c r="CA232" s="402"/>
      <c r="CB232" s="402"/>
      <c r="CC232" s="402"/>
      <c r="CD232" s="402"/>
      <c r="CE232" s="402"/>
      <c r="CF232" s="402"/>
      <c r="CG232" s="402"/>
      <c r="CH232" s="402"/>
      <c r="CI232" s="402"/>
      <c r="CJ232" s="402"/>
      <c r="CK232" s="402"/>
      <c r="CL232" s="402"/>
      <c r="CM232" s="402"/>
      <c r="CN232" s="402"/>
      <c r="CO232" s="402"/>
      <c r="CP232" s="402"/>
      <c r="CQ232" s="402"/>
      <c r="CR232" s="402"/>
      <c r="CS232" s="402"/>
      <c r="CT232" s="402"/>
      <c r="CU232" s="402"/>
      <c r="CV232" s="402"/>
      <c r="CW232" s="402"/>
      <c r="CX232" s="402"/>
      <c r="CY232" s="402"/>
      <c r="CZ232" s="402"/>
      <c r="DA232" s="402"/>
      <c r="DB232" s="402"/>
      <c r="DC232" s="402"/>
      <c r="DD232" s="402"/>
      <c r="DE232" s="402"/>
      <c r="DF232" s="402"/>
      <c r="DG232" s="402"/>
      <c r="DH232" s="402"/>
      <c r="DI232" s="402"/>
      <c r="DJ232" s="402"/>
      <c r="DK232" s="402"/>
      <c r="DL232" s="402"/>
      <c r="DM232" s="402"/>
      <c r="DN232" s="402"/>
      <c r="DO232" s="402"/>
      <c r="DP232" s="402"/>
      <c r="DQ232" s="402"/>
      <c r="DR232" s="402"/>
      <c r="DS232" s="402"/>
      <c r="DT232" s="402"/>
      <c r="DU232" s="402"/>
      <c r="DV232" s="402"/>
      <c r="DW232" s="402"/>
    </row>
    <row r="233" spans="1:127" ht="15.75" customHeight="1">
      <c r="A233" s="69">
        <v>10</v>
      </c>
      <c r="B233" s="395" t="s">
        <v>651</v>
      </c>
      <c r="C233" s="237"/>
      <c r="D233" s="72" t="s">
        <v>355</v>
      </c>
      <c r="E233" s="425">
        <v>343858411</v>
      </c>
      <c r="F233" s="72">
        <f t="shared" si="250"/>
        <v>0</v>
      </c>
      <c r="G233" s="72">
        <f t="shared" si="251"/>
        <v>0</v>
      </c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392"/>
      <c r="Y233" s="401"/>
      <c r="Z233" s="401"/>
      <c r="AA233" s="401"/>
      <c r="AB233" s="401"/>
      <c r="AC233" s="401"/>
      <c r="AD233" s="401"/>
      <c r="AE233" s="401"/>
      <c r="AF233" s="402"/>
      <c r="AG233" s="402"/>
      <c r="AH233" s="402"/>
      <c r="AI233" s="402"/>
      <c r="AJ233" s="402"/>
      <c r="AK233" s="402"/>
      <c r="AL233" s="402"/>
      <c r="AM233" s="402"/>
      <c r="AN233" s="402"/>
      <c r="AO233" s="402"/>
      <c r="AP233" s="402"/>
      <c r="AQ233" s="402"/>
      <c r="AR233" s="402"/>
      <c r="AS233" s="402"/>
      <c r="AT233" s="402"/>
      <c r="AU233" s="402"/>
      <c r="AV233" s="402"/>
      <c r="AW233" s="402"/>
      <c r="AX233" s="402"/>
      <c r="AY233" s="402"/>
      <c r="AZ233" s="402"/>
      <c r="BA233" s="402"/>
      <c r="BB233" s="402"/>
      <c r="BC233" s="402"/>
      <c r="BD233" s="402"/>
      <c r="BE233" s="402"/>
      <c r="BF233" s="402"/>
      <c r="BG233" s="402"/>
      <c r="BH233" s="402"/>
      <c r="BI233" s="402"/>
      <c r="BJ233" s="402"/>
      <c r="BK233" s="402"/>
      <c r="BL233" s="402"/>
      <c r="BM233" s="402"/>
      <c r="BN233" s="402"/>
      <c r="BO233" s="402"/>
      <c r="BP233" s="402"/>
      <c r="BQ233" s="402"/>
      <c r="BR233" s="402"/>
      <c r="BS233" s="402"/>
      <c r="BT233" s="402"/>
      <c r="BU233" s="402"/>
      <c r="BV233" s="402"/>
      <c r="BW233" s="402"/>
      <c r="BX233" s="402"/>
      <c r="BY233" s="402"/>
      <c r="BZ233" s="402"/>
      <c r="CA233" s="402"/>
      <c r="CB233" s="402"/>
      <c r="CC233" s="402"/>
      <c r="CD233" s="402"/>
      <c r="CE233" s="402"/>
      <c r="CF233" s="402"/>
      <c r="CG233" s="402"/>
      <c r="CH233" s="402"/>
      <c r="CI233" s="402"/>
      <c r="CJ233" s="402"/>
      <c r="CK233" s="402"/>
      <c r="CL233" s="402"/>
      <c r="CM233" s="402"/>
      <c r="CN233" s="402"/>
      <c r="CO233" s="402"/>
      <c r="CP233" s="402"/>
      <c r="CQ233" s="402"/>
      <c r="CR233" s="402"/>
      <c r="CS233" s="402"/>
      <c r="CT233" s="402"/>
      <c r="CU233" s="402"/>
      <c r="CV233" s="402"/>
      <c r="CW233" s="402"/>
      <c r="CX233" s="402"/>
      <c r="CY233" s="402"/>
      <c r="CZ233" s="402"/>
      <c r="DA233" s="402"/>
      <c r="DB233" s="402"/>
      <c r="DC233" s="402"/>
      <c r="DD233" s="402"/>
      <c r="DE233" s="402"/>
      <c r="DF233" s="402"/>
      <c r="DG233" s="402"/>
      <c r="DH233" s="402"/>
      <c r="DI233" s="402"/>
      <c r="DJ233" s="402"/>
      <c r="DK233" s="402"/>
      <c r="DL233" s="402"/>
      <c r="DM233" s="402"/>
      <c r="DN233" s="402"/>
      <c r="DO233" s="402"/>
      <c r="DP233" s="402"/>
      <c r="DQ233" s="402"/>
      <c r="DR233" s="402"/>
      <c r="DS233" s="402"/>
      <c r="DT233" s="402"/>
      <c r="DU233" s="402"/>
      <c r="DV233" s="402"/>
      <c r="DW233" s="402"/>
    </row>
    <row r="234" spans="1:127" ht="15.75" customHeight="1">
      <c r="A234" s="69">
        <v>11</v>
      </c>
      <c r="B234" s="395" t="s">
        <v>652</v>
      </c>
      <c r="C234" s="237"/>
      <c r="D234" s="72" t="s">
        <v>355</v>
      </c>
      <c r="E234" s="425">
        <v>343858411</v>
      </c>
      <c r="F234" s="72">
        <f t="shared" si="250"/>
        <v>0</v>
      </c>
      <c r="G234" s="72">
        <f t="shared" si="251"/>
        <v>0</v>
      </c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392"/>
      <c r="Y234" s="401"/>
      <c r="Z234" s="401"/>
      <c r="AA234" s="401"/>
      <c r="AB234" s="401"/>
      <c r="AC234" s="401"/>
      <c r="AD234" s="401"/>
      <c r="AE234" s="401"/>
      <c r="AF234" s="402"/>
      <c r="AG234" s="402"/>
      <c r="AH234" s="402"/>
      <c r="AI234" s="402"/>
      <c r="AJ234" s="402"/>
      <c r="AK234" s="402"/>
      <c r="AL234" s="402"/>
      <c r="AM234" s="402"/>
      <c r="AN234" s="402"/>
      <c r="AO234" s="402"/>
      <c r="AP234" s="402"/>
      <c r="AQ234" s="402"/>
      <c r="AR234" s="402"/>
      <c r="AS234" s="402"/>
      <c r="AT234" s="402"/>
      <c r="AU234" s="402"/>
      <c r="AV234" s="402"/>
      <c r="AW234" s="402"/>
      <c r="AX234" s="402"/>
      <c r="AY234" s="402"/>
      <c r="AZ234" s="402"/>
      <c r="BA234" s="402"/>
      <c r="BB234" s="402"/>
      <c r="BC234" s="402"/>
      <c r="BD234" s="402"/>
      <c r="BE234" s="402"/>
      <c r="BF234" s="402"/>
      <c r="BG234" s="402"/>
      <c r="BH234" s="402"/>
      <c r="BI234" s="402"/>
      <c r="BJ234" s="402"/>
      <c r="BK234" s="402"/>
      <c r="BL234" s="402"/>
      <c r="BM234" s="402"/>
      <c r="BN234" s="402"/>
      <c r="BO234" s="402"/>
      <c r="BP234" s="402"/>
      <c r="BQ234" s="402"/>
      <c r="BR234" s="402"/>
      <c r="BS234" s="402"/>
      <c r="BT234" s="402"/>
      <c r="BU234" s="402"/>
      <c r="BV234" s="402"/>
      <c r="BW234" s="402"/>
      <c r="BX234" s="402"/>
      <c r="BY234" s="402"/>
      <c r="BZ234" s="402"/>
      <c r="CA234" s="402"/>
      <c r="CB234" s="402"/>
      <c r="CC234" s="402"/>
      <c r="CD234" s="402"/>
      <c r="CE234" s="402"/>
      <c r="CF234" s="402"/>
      <c r="CG234" s="402"/>
      <c r="CH234" s="402"/>
      <c r="CI234" s="402"/>
      <c r="CJ234" s="402"/>
      <c r="CK234" s="402"/>
      <c r="CL234" s="402"/>
      <c r="CM234" s="402"/>
      <c r="CN234" s="402"/>
      <c r="CO234" s="402"/>
      <c r="CP234" s="402"/>
      <c r="CQ234" s="402"/>
      <c r="CR234" s="402"/>
      <c r="CS234" s="402"/>
      <c r="CT234" s="402"/>
      <c r="CU234" s="402"/>
      <c r="CV234" s="402"/>
      <c r="CW234" s="402"/>
      <c r="CX234" s="402"/>
      <c r="CY234" s="402"/>
      <c r="CZ234" s="402"/>
      <c r="DA234" s="402"/>
      <c r="DB234" s="402"/>
      <c r="DC234" s="402"/>
      <c r="DD234" s="402"/>
      <c r="DE234" s="402"/>
      <c r="DF234" s="402"/>
      <c r="DG234" s="402"/>
      <c r="DH234" s="402"/>
      <c r="DI234" s="402"/>
      <c r="DJ234" s="402"/>
      <c r="DK234" s="402"/>
      <c r="DL234" s="402"/>
      <c r="DM234" s="402"/>
      <c r="DN234" s="402"/>
      <c r="DO234" s="402"/>
      <c r="DP234" s="402"/>
      <c r="DQ234" s="402"/>
      <c r="DR234" s="402"/>
      <c r="DS234" s="402"/>
      <c r="DT234" s="402"/>
      <c r="DU234" s="402"/>
      <c r="DV234" s="402"/>
      <c r="DW234" s="402"/>
    </row>
    <row r="235" spans="1:127" ht="15.75" customHeight="1">
      <c r="A235" s="69">
        <v>12</v>
      </c>
      <c r="B235" s="395" t="s">
        <v>653</v>
      </c>
      <c r="C235" s="237"/>
      <c r="D235" s="72" t="s">
        <v>355</v>
      </c>
      <c r="E235" s="425">
        <v>343858411</v>
      </c>
      <c r="F235" s="72">
        <f t="shared" si="250"/>
        <v>0</v>
      </c>
      <c r="G235" s="72">
        <f t="shared" si="251"/>
        <v>0</v>
      </c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392"/>
      <c r="Y235" s="401"/>
      <c r="Z235" s="401"/>
      <c r="AA235" s="401"/>
      <c r="AB235" s="401"/>
      <c r="AC235" s="401"/>
      <c r="AD235" s="401"/>
      <c r="AE235" s="401"/>
      <c r="AF235" s="402"/>
      <c r="AG235" s="402"/>
      <c r="AH235" s="402"/>
      <c r="AI235" s="402"/>
      <c r="AJ235" s="402"/>
      <c r="AK235" s="402"/>
      <c r="AL235" s="402"/>
      <c r="AM235" s="402"/>
      <c r="AN235" s="402"/>
      <c r="AO235" s="402"/>
      <c r="AP235" s="402"/>
      <c r="AQ235" s="402"/>
      <c r="AR235" s="402"/>
      <c r="AS235" s="402"/>
      <c r="AT235" s="402"/>
      <c r="AU235" s="402"/>
      <c r="AV235" s="402"/>
      <c r="AW235" s="402"/>
      <c r="AX235" s="402"/>
      <c r="AY235" s="402"/>
      <c r="AZ235" s="402"/>
      <c r="BA235" s="402"/>
      <c r="BB235" s="402"/>
      <c r="BC235" s="402"/>
      <c r="BD235" s="402"/>
      <c r="BE235" s="402"/>
      <c r="BF235" s="402"/>
      <c r="BG235" s="402"/>
      <c r="BH235" s="402"/>
      <c r="BI235" s="402"/>
      <c r="BJ235" s="402"/>
      <c r="BK235" s="402"/>
      <c r="BL235" s="402"/>
      <c r="BM235" s="402"/>
      <c r="BN235" s="402"/>
      <c r="BO235" s="402"/>
      <c r="BP235" s="402"/>
      <c r="BQ235" s="402"/>
      <c r="BR235" s="402"/>
      <c r="BS235" s="402"/>
      <c r="BT235" s="402"/>
      <c r="BU235" s="402"/>
      <c r="BV235" s="402"/>
      <c r="BW235" s="402"/>
      <c r="BX235" s="402"/>
      <c r="BY235" s="402"/>
      <c r="BZ235" s="402"/>
      <c r="CA235" s="402"/>
      <c r="CB235" s="402"/>
      <c r="CC235" s="402"/>
      <c r="CD235" s="402"/>
      <c r="CE235" s="402"/>
      <c r="CF235" s="402"/>
      <c r="CG235" s="402"/>
      <c r="CH235" s="402"/>
      <c r="CI235" s="402"/>
      <c r="CJ235" s="402"/>
      <c r="CK235" s="402"/>
      <c r="CL235" s="402"/>
      <c r="CM235" s="402"/>
      <c r="CN235" s="402"/>
      <c r="CO235" s="402"/>
      <c r="CP235" s="402"/>
      <c r="CQ235" s="402"/>
      <c r="CR235" s="402"/>
      <c r="CS235" s="402"/>
      <c r="CT235" s="402"/>
      <c r="CU235" s="402"/>
      <c r="CV235" s="402"/>
      <c r="CW235" s="402"/>
      <c r="CX235" s="402"/>
      <c r="CY235" s="402"/>
      <c r="CZ235" s="402"/>
      <c r="DA235" s="402"/>
      <c r="DB235" s="402"/>
      <c r="DC235" s="402"/>
      <c r="DD235" s="402"/>
      <c r="DE235" s="402"/>
      <c r="DF235" s="402"/>
      <c r="DG235" s="402"/>
      <c r="DH235" s="402"/>
      <c r="DI235" s="402"/>
      <c r="DJ235" s="402"/>
      <c r="DK235" s="402"/>
      <c r="DL235" s="402"/>
      <c r="DM235" s="402"/>
      <c r="DN235" s="402"/>
      <c r="DO235" s="402"/>
      <c r="DP235" s="402"/>
      <c r="DQ235" s="402"/>
      <c r="DR235" s="402"/>
      <c r="DS235" s="402"/>
      <c r="DT235" s="402"/>
      <c r="DU235" s="402"/>
      <c r="DV235" s="402"/>
      <c r="DW235" s="402"/>
    </row>
    <row r="236" spans="1:127" ht="15.75" customHeight="1">
      <c r="A236" s="69">
        <v>13</v>
      </c>
      <c r="B236" s="395" t="s">
        <v>654</v>
      </c>
      <c r="C236" s="237"/>
      <c r="D236" s="72" t="s">
        <v>355</v>
      </c>
      <c r="E236" s="425">
        <v>343858411</v>
      </c>
      <c r="F236" s="72">
        <f t="shared" si="250"/>
        <v>0</v>
      </c>
      <c r="G236" s="72">
        <f t="shared" si="251"/>
        <v>0</v>
      </c>
      <c r="H236" s="401"/>
      <c r="I236" s="401"/>
      <c r="J236" s="401"/>
      <c r="K236" s="401"/>
      <c r="L236" s="401"/>
      <c r="M236" s="401"/>
      <c r="N236" s="401"/>
      <c r="O236" s="401"/>
      <c r="P236" s="401"/>
      <c r="Q236" s="401"/>
      <c r="R236" s="401"/>
      <c r="S236" s="401"/>
      <c r="T236" s="401"/>
      <c r="U236" s="401"/>
      <c r="V236" s="401"/>
      <c r="W236" s="401"/>
      <c r="X236" s="401"/>
      <c r="Y236" s="392"/>
      <c r="Z236" s="401"/>
      <c r="AA236" s="401"/>
      <c r="AB236" s="401"/>
      <c r="AC236" s="401"/>
      <c r="AD236" s="401"/>
      <c r="AE236" s="401"/>
      <c r="AF236" s="402"/>
      <c r="AG236" s="402"/>
      <c r="AH236" s="402"/>
      <c r="AI236" s="402"/>
      <c r="AJ236" s="402"/>
      <c r="AK236" s="402"/>
      <c r="AL236" s="402"/>
      <c r="AM236" s="402"/>
      <c r="AN236" s="402"/>
      <c r="AO236" s="402"/>
      <c r="AP236" s="402"/>
      <c r="AQ236" s="402"/>
      <c r="AR236" s="402"/>
      <c r="AS236" s="402"/>
      <c r="AT236" s="402"/>
      <c r="AU236" s="402"/>
      <c r="AV236" s="402"/>
      <c r="AW236" s="402"/>
      <c r="AX236" s="402"/>
      <c r="AY236" s="402"/>
      <c r="AZ236" s="402"/>
      <c r="BA236" s="402"/>
      <c r="BB236" s="402"/>
      <c r="BC236" s="402"/>
      <c r="BD236" s="402"/>
      <c r="BE236" s="402"/>
      <c r="BF236" s="402"/>
      <c r="BG236" s="402"/>
      <c r="BH236" s="402"/>
      <c r="BI236" s="402"/>
      <c r="BJ236" s="402"/>
      <c r="BK236" s="402"/>
      <c r="BL236" s="402"/>
      <c r="BM236" s="402"/>
      <c r="BN236" s="402"/>
      <c r="BO236" s="402"/>
      <c r="BP236" s="402"/>
      <c r="BQ236" s="402"/>
      <c r="BR236" s="402"/>
      <c r="BS236" s="402"/>
      <c r="BT236" s="402"/>
      <c r="BU236" s="402"/>
      <c r="BV236" s="402"/>
      <c r="BW236" s="402"/>
      <c r="BX236" s="402"/>
      <c r="BY236" s="402"/>
      <c r="BZ236" s="402"/>
      <c r="CA236" s="402"/>
      <c r="CB236" s="402"/>
      <c r="CC236" s="402"/>
      <c r="CD236" s="402"/>
      <c r="CE236" s="402"/>
      <c r="CF236" s="402"/>
      <c r="CG236" s="402"/>
      <c r="CH236" s="402"/>
      <c r="CI236" s="402"/>
      <c r="CJ236" s="402"/>
      <c r="CK236" s="402"/>
      <c r="CL236" s="402"/>
      <c r="CM236" s="402"/>
      <c r="CN236" s="402"/>
      <c r="CO236" s="402"/>
      <c r="CP236" s="402"/>
      <c r="CQ236" s="402"/>
      <c r="CR236" s="402"/>
      <c r="CS236" s="402"/>
      <c r="CT236" s="402"/>
      <c r="CU236" s="402"/>
      <c r="CV236" s="402"/>
      <c r="CW236" s="402"/>
      <c r="CX236" s="402"/>
      <c r="CY236" s="402"/>
      <c r="CZ236" s="402"/>
      <c r="DA236" s="402"/>
      <c r="DB236" s="402"/>
      <c r="DC236" s="402"/>
      <c r="DD236" s="402"/>
      <c r="DE236" s="402"/>
      <c r="DF236" s="402"/>
      <c r="DG236" s="402"/>
      <c r="DH236" s="402"/>
      <c r="DI236" s="402"/>
      <c r="DJ236" s="402"/>
      <c r="DK236" s="402"/>
      <c r="DL236" s="402"/>
      <c r="DM236" s="402"/>
      <c r="DN236" s="402"/>
      <c r="DO236" s="402"/>
      <c r="DP236" s="402"/>
      <c r="DQ236" s="402"/>
      <c r="DR236" s="402"/>
      <c r="DS236" s="402"/>
      <c r="DT236" s="402"/>
      <c r="DU236" s="402"/>
      <c r="DV236" s="402"/>
      <c r="DW236" s="402"/>
    </row>
    <row r="237" spans="1:127" ht="15.75" customHeight="1">
      <c r="A237" s="69">
        <v>14</v>
      </c>
      <c r="B237" s="395" t="s">
        <v>655</v>
      </c>
      <c r="C237" s="237"/>
      <c r="D237" s="72" t="s">
        <v>355</v>
      </c>
      <c r="E237" s="425">
        <v>343858411</v>
      </c>
      <c r="F237" s="72">
        <f t="shared" si="250"/>
        <v>0</v>
      </c>
      <c r="G237" s="72">
        <f t="shared" si="251"/>
        <v>0</v>
      </c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392"/>
      <c r="Z237" s="401"/>
      <c r="AA237" s="401"/>
      <c r="AB237" s="401"/>
      <c r="AC237" s="401"/>
      <c r="AD237" s="401"/>
      <c r="AE237" s="401"/>
      <c r="AF237" s="402"/>
      <c r="AG237" s="402"/>
      <c r="AH237" s="402"/>
      <c r="AI237" s="402"/>
      <c r="AJ237" s="402"/>
      <c r="AK237" s="402"/>
      <c r="AL237" s="402"/>
      <c r="AM237" s="402"/>
      <c r="AN237" s="402"/>
      <c r="AO237" s="402"/>
      <c r="AP237" s="402"/>
      <c r="AQ237" s="402"/>
      <c r="AR237" s="402"/>
      <c r="AS237" s="402"/>
      <c r="AT237" s="402"/>
      <c r="AU237" s="402"/>
      <c r="AV237" s="402"/>
      <c r="AW237" s="402"/>
      <c r="AX237" s="402"/>
      <c r="AY237" s="402"/>
      <c r="AZ237" s="402"/>
      <c r="BA237" s="402"/>
      <c r="BB237" s="402"/>
      <c r="BC237" s="402"/>
      <c r="BD237" s="402"/>
      <c r="BE237" s="402"/>
      <c r="BF237" s="402"/>
      <c r="BG237" s="402"/>
      <c r="BH237" s="402"/>
      <c r="BI237" s="402"/>
      <c r="BJ237" s="402"/>
      <c r="BK237" s="402"/>
      <c r="BL237" s="402"/>
      <c r="BM237" s="402"/>
      <c r="BN237" s="402"/>
      <c r="BO237" s="402"/>
      <c r="BP237" s="402"/>
      <c r="BQ237" s="402"/>
      <c r="BR237" s="402"/>
      <c r="BS237" s="402"/>
      <c r="BT237" s="402"/>
      <c r="BU237" s="402"/>
      <c r="BV237" s="402"/>
      <c r="BW237" s="402"/>
      <c r="BX237" s="402"/>
      <c r="BY237" s="402"/>
      <c r="BZ237" s="402"/>
      <c r="CA237" s="402"/>
      <c r="CB237" s="402"/>
      <c r="CC237" s="402"/>
      <c r="CD237" s="402"/>
      <c r="CE237" s="402"/>
      <c r="CF237" s="402"/>
      <c r="CG237" s="402"/>
      <c r="CH237" s="402"/>
      <c r="CI237" s="402"/>
      <c r="CJ237" s="402"/>
      <c r="CK237" s="402"/>
      <c r="CL237" s="402"/>
      <c r="CM237" s="402"/>
      <c r="CN237" s="402"/>
      <c r="CO237" s="402"/>
      <c r="CP237" s="402"/>
      <c r="CQ237" s="402"/>
      <c r="CR237" s="402"/>
      <c r="CS237" s="402"/>
      <c r="CT237" s="402"/>
      <c r="CU237" s="402"/>
      <c r="CV237" s="402"/>
      <c r="CW237" s="402"/>
      <c r="CX237" s="402"/>
      <c r="CY237" s="402"/>
      <c r="CZ237" s="402"/>
      <c r="DA237" s="402"/>
      <c r="DB237" s="402"/>
      <c r="DC237" s="402"/>
      <c r="DD237" s="402"/>
      <c r="DE237" s="402"/>
      <c r="DF237" s="402"/>
      <c r="DG237" s="402"/>
      <c r="DH237" s="402"/>
      <c r="DI237" s="402"/>
      <c r="DJ237" s="402"/>
      <c r="DK237" s="402"/>
      <c r="DL237" s="402"/>
      <c r="DM237" s="402"/>
      <c r="DN237" s="402"/>
      <c r="DO237" s="402"/>
      <c r="DP237" s="402"/>
      <c r="DQ237" s="402"/>
      <c r="DR237" s="402"/>
      <c r="DS237" s="402"/>
      <c r="DT237" s="402"/>
      <c r="DU237" s="402"/>
      <c r="DV237" s="402"/>
      <c r="DW237" s="402"/>
    </row>
    <row r="238" spans="1:127" ht="15.75" customHeight="1">
      <c r="A238" s="69">
        <v>15</v>
      </c>
      <c r="B238" s="395" t="s">
        <v>656</v>
      </c>
      <c r="C238" s="237"/>
      <c r="D238" s="72" t="s">
        <v>355</v>
      </c>
      <c r="E238" s="425">
        <v>343858411</v>
      </c>
      <c r="F238" s="72">
        <f t="shared" si="250"/>
        <v>0</v>
      </c>
      <c r="G238" s="72">
        <f t="shared" si="251"/>
        <v>0</v>
      </c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392"/>
      <c r="Z238" s="401"/>
      <c r="AA238" s="401"/>
      <c r="AB238" s="401"/>
      <c r="AC238" s="401"/>
      <c r="AD238" s="401"/>
      <c r="AE238" s="401"/>
      <c r="AF238" s="402"/>
      <c r="AG238" s="402"/>
      <c r="AH238" s="402"/>
      <c r="AI238" s="402"/>
      <c r="AJ238" s="402"/>
      <c r="AK238" s="402"/>
      <c r="AL238" s="402"/>
      <c r="AM238" s="402"/>
      <c r="AN238" s="402"/>
      <c r="AO238" s="402"/>
      <c r="AP238" s="402"/>
      <c r="AQ238" s="402"/>
      <c r="AR238" s="402"/>
      <c r="AS238" s="402"/>
      <c r="AT238" s="402"/>
      <c r="AU238" s="402"/>
      <c r="AV238" s="402"/>
      <c r="AW238" s="402"/>
      <c r="AX238" s="402"/>
      <c r="AY238" s="402"/>
      <c r="AZ238" s="402"/>
      <c r="BA238" s="402"/>
      <c r="BB238" s="402"/>
      <c r="BC238" s="402"/>
      <c r="BD238" s="402"/>
      <c r="BE238" s="402"/>
      <c r="BF238" s="402"/>
      <c r="BG238" s="402"/>
      <c r="BH238" s="402"/>
      <c r="BI238" s="402"/>
      <c r="BJ238" s="402"/>
      <c r="BK238" s="402"/>
      <c r="BL238" s="402"/>
      <c r="BM238" s="402"/>
      <c r="BN238" s="402"/>
      <c r="BO238" s="402"/>
      <c r="BP238" s="402"/>
      <c r="BQ238" s="402"/>
      <c r="BR238" s="402"/>
      <c r="BS238" s="402"/>
      <c r="BT238" s="402"/>
      <c r="BU238" s="402"/>
      <c r="BV238" s="402"/>
      <c r="BW238" s="402"/>
      <c r="BX238" s="402"/>
      <c r="BY238" s="402"/>
      <c r="BZ238" s="402"/>
      <c r="CA238" s="402"/>
      <c r="CB238" s="402"/>
      <c r="CC238" s="402"/>
      <c r="CD238" s="402"/>
      <c r="CE238" s="402"/>
      <c r="CF238" s="402"/>
      <c r="CG238" s="402"/>
      <c r="CH238" s="402"/>
      <c r="CI238" s="402"/>
      <c r="CJ238" s="402"/>
      <c r="CK238" s="402"/>
      <c r="CL238" s="402"/>
      <c r="CM238" s="402"/>
      <c r="CN238" s="402"/>
      <c r="CO238" s="402"/>
      <c r="CP238" s="402"/>
      <c r="CQ238" s="402"/>
      <c r="CR238" s="402"/>
      <c r="CS238" s="402"/>
      <c r="CT238" s="402"/>
      <c r="CU238" s="402"/>
      <c r="CV238" s="402"/>
      <c r="CW238" s="402"/>
      <c r="CX238" s="402"/>
      <c r="CY238" s="402"/>
      <c r="CZ238" s="402"/>
      <c r="DA238" s="402"/>
      <c r="DB238" s="402"/>
      <c r="DC238" s="402"/>
      <c r="DD238" s="402"/>
      <c r="DE238" s="402"/>
      <c r="DF238" s="402"/>
      <c r="DG238" s="402"/>
      <c r="DH238" s="402"/>
      <c r="DI238" s="402"/>
      <c r="DJ238" s="402"/>
      <c r="DK238" s="402"/>
      <c r="DL238" s="402"/>
      <c r="DM238" s="402"/>
      <c r="DN238" s="402"/>
      <c r="DO238" s="402"/>
      <c r="DP238" s="402"/>
      <c r="DQ238" s="402"/>
      <c r="DR238" s="402"/>
      <c r="DS238" s="402"/>
      <c r="DT238" s="402"/>
      <c r="DU238" s="402"/>
      <c r="DV238" s="402"/>
      <c r="DW238" s="402"/>
    </row>
    <row r="239" spans="1:127" ht="15.75" customHeight="1">
      <c r="A239" s="69">
        <v>16</v>
      </c>
      <c r="B239" s="395" t="s">
        <v>657</v>
      </c>
      <c r="C239" s="237"/>
      <c r="D239" s="72" t="s">
        <v>355</v>
      </c>
      <c r="E239" s="425">
        <v>343858411</v>
      </c>
      <c r="F239" s="72">
        <f t="shared" si="250"/>
        <v>0</v>
      </c>
      <c r="G239" s="72">
        <f t="shared" si="251"/>
        <v>0</v>
      </c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392"/>
      <c r="AA239" s="401"/>
      <c r="AB239" s="401"/>
      <c r="AC239" s="401"/>
      <c r="AD239" s="401"/>
      <c r="AE239" s="401"/>
      <c r="AF239" s="402"/>
      <c r="AG239" s="402"/>
      <c r="AH239" s="402"/>
      <c r="AI239" s="402"/>
      <c r="AJ239" s="402"/>
      <c r="AK239" s="402"/>
      <c r="AL239" s="402"/>
      <c r="AM239" s="402"/>
      <c r="AN239" s="402"/>
      <c r="AO239" s="402"/>
      <c r="AP239" s="402"/>
      <c r="AQ239" s="402"/>
      <c r="AR239" s="402"/>
      <c r="AS239" s="402"/>
      <c r="AT239" s="402"/>
      <c r="AU239" s="402"/>
      <c r="AV239" s="402"/>
      <c r="AW239" s="402"/>
      <c r="AX239" s="402"/>
      <c r="AY239" s="402"/>
      <c r="AZ239" s="402"/>
      <c r="BA239" s="402"/>
      <c r="BB239" s="402"/>
      <c r="BC239" s="402"/>
      <c r="BD239" s="402"/>
      <c r="BE239" s="402"/>
      <c r="BF239" s="402"/>
      <c r="BG239" s="402"/>
      <c r="BH239" s="402"/>
      <c r="BI239" s="402"/>
      <c r="BJ239" s="402"/>
      <c r="BK239" s="402"/>
      <c r="BL239" s="402"/>
      <c r="BM239" s="402"/>
      <c r="BN239" s="402"/>
      <c r="BO239" s="402"/>
      <c r="BP239" s="402"/>
      <c r="BQ239" s="402"/>
      <c r="BR239" s="402"/>
      <c r="BS239" s="402"/>
      <c r="BT239" s="402"/>
      <c r="BU239" s="402"/>
      <c r="BV239" s="402"/>
      <c r="BW239" s="402"/>
      <c r="BX239" s="402"/>
      <c r="BY239" s="402"/>
      <c r="BZ239" s="402"/>
      <c r="CA239" s="402"/>
      <c r="CB239" s="402"/>
      <c r="CC239" s="402"/>
      <c r="CD239" s="402"/>
      <c r="CE239" s="402"/>
      <c r="CF239" s="402"/>
      <c r="CG239" s="402"/>
      <c r="CH239" s="402"/>
      <c r="CI239" s="402"/>
      <c r="CJ239" s="402"/>
      <c r="CK239" s="402"/>
      <c r="CL239" s="402"/>
      <c r="CM239" s="402"/>
      <c r="CN239" s="402"/>
      <c r="CO239" s="402"/>
      <c r="CP239" s="402"/>
      <c r="CQ239" s="402"/>
      <c r="CR239" s="402"/>
      <c r="CS239" s="402"/>
      <c r="CT239" s="402"/>
      <c r="CU239" s="402"/>
      <c r="CV239" s="402"/>
      <c r="CW239" s="402"/>
      <c r="CX239" s="402"/>
      <c r="CY239" s="402"/>
      <c r="CZ239" s="402"/>
      <c r="DA239" s="402"/>
      <c r="DB239" s="402"/>
      <c r="DC239" s="402"/>
      <c r="DD239" s="402"/>
      <c r="DE239" s="402"/>
      <c r="DF239" s="402"/>
      <c r="DG239" s="402"/>
      <c r="DH239" s="402"/>
      <c r="DI239" s="402"/>
      <c r="DJ239" s="402"/>
      <c r="DK239" s="402"/>
      <c r="DL239" s="402"/>
      <c r="DM239" s="402"/>
      <c r="DN239" s="402"/>
      <c r="DO239" s="402"/>
      <c r="DP239" s="402"/>
      <c r="DQ239" s="402"/>
      <c r="DR239" s="402"/>
      <c r="DS239" s="402"/>
      <c r="DT239" s="402"/>
      <c r="DU239" s="402"/>
      <c r="DV239" s="402"/>
      <c r="DW239" s="402"/>
    </row>
    <row r="240" spans="1:127" ht="15.75" customHeight="1">
      <c r="A240" s="69">
        <v>17</v>
      </c>
      <c r="B240" s="395" t="s">
        <v>658</v>
      </c>
      <c r="C240" s="237"/>
      <c r="D240" s="72" t="s">
        <v>355</v>
      </c>
      <c r="E240" s="425">
        <v>343858411</v>
      </c>
      <c r="F240" s="72">
        <f t="shared" si="250"/>
        <v>0</v>
      </c>
      <c r="G240" s="72">
        <f t="shared" si="251"/>
        <v>0</v>
      </c>
      <c r="H240" s="401"/>
      <c r="I240" s="401"/>
      <c r="J240" s="401"/>
      <c r="K240" s="401"/>
      <c r="L240" s="401"/>
      <c r="M240" s="401"/>
      <c r="N240" s="401"/>
      <c r="O240" s="401"/>
      <c r="P240" s="401"/>
      <c r="Q240" s="401"/>
      <c r="R240" s="401"/>
      <c r="S240" s="401"/>
      <c r="T240" s="401"/>
      <c r="U240" s="401"/>
      <c r="V240" s="401"/>
      <c r="W240" s="401"/>
      <c r="X240" s="401"/>
      <c r="Y240" s="401"/>
      <c r="Z240" s="392"/>
      <c r="AA240" s="401"/>
      <c r="AB240" s="401"/>
      <c r="AC240" s="401"/>
      <c r="AD240" s="401"/>
      <c r="AE240" s="401"/>
      <c r="AF240" s="402"/>
      <c r="AG240" s="402"/>
      <c r="AH240" s="402"/>
      <c r="AI240" s="402"/>
      <c r="AJ240" s="402"/>
      <c r="AK240" s="402"/>
      <c r="AL240" s="402"/>
      <c r="AM240" s="402"/>
      <c r="AN240" s="402"/>
      <c r="AO240" s="402"/>
      <c r="AP240" s="402"/>
      <c r="AQ240" s="402"/>
      <c r="AR240" s="402"/>
      <c r="AS240" s="402"/>
      <c r="AT240" s="402"/>
      <c r="AU240" s="402"/>
      <c r="AV240" s="402"/>
      <c r="AW240" s="402"/>
      <c r="AX240" s="402"/>
      <c r="AY240" s="402"/>
      <c r="AZ240" s="402"/>
      <c r="BA240" s="402"/>
      <c r="BB240" s="402"/>
      <c r="BC240" s="402"/>
      <c r="BD240" s="402"/>
      <c r="BE240" s="402"/>
      <c r="BF240" s="402"/>
      <c r="BG240" s="402"/>
      <c r="BH240" s="402"/>
      <c r="BI240" s="402"/>
      <c r="BJ240" s="402"/>
      <c r="BK240" s="402"/>
      <c r="BL240" s="402"/>
      <c r="BM240" s="402"/>
      <c r="BN240" s="402"/>
      <c r="BO240" s="402"/>
      <c r="BP240" s="402"/>
      <c r="BQ240" s="402"/>
      <c r="BR240" s="402"/>
      <c r="BS240" s="402"/>
      <c r="BT240" s="402"/>
      <c r="BU240" s="402"/>
      <c r="BV240" s="402"/>
      <c r="BW240" s="402"/>
      <c r="BX240" s="402"/>
      <c r="BY240" s="402"/>
      <c r="BZ240" s="402"/>
      <c r="CA240" s="402"/>
      <c r="CB240" s="402"/>
      <c r="CC240" s="402"/>
      <c r="CD240" s="402"/>
      <c r="CE240" s="402"/>
      <c r="CF240" s="402"/>
      <c r="CG240" s="402"/>
      <c r="CH240" s="402"/>
      <c r="CI240" s="402"/>
      <c r="CJ240" s="402"/>
      <c r="CK240" s="402"/>
      <c r="CL240" s="402"/>
      <c r="CM240" s="402"/>
      <c r="CN240" s="402"/>
      <c r="CO240" s="402"/>
      <c r="CP240" s="402"/>
      <c r="CQ240" s="402"/>
      <c r="CR240" s="402"/>
      <c r="CS240" s="402"/>
      <c r="CT240" s="402"/>
      <c r="CU240" s="402"/>
      <c r="CV240" s="402"/>
      <c r="CW240" s="402"/>
      <c r="CX240" s="402"/>
      <c r="CY240" s="402"/>
      <c r="CZ240" s="402"/>
      <c r="DA240" s="402"/>
      <c r="DB240" s="402"/>
      <c r="DC240" s="402"/>
      <c r="DD240" s="402"/>
      <c r="DE240" s="402"/>
      <c r="DF240" s="402"/>
      <c r="DG240" s="402"/>
      <c r="DH240" s="402"/>
      <c r="DI240" s="402"/>
      <c r="DJ240" s="402"/>
      <c r="DK240" s="402"/>
      <c r="DL240" s="402"/>
      <c r="DM240" s="402"/>
      <c r="DN240" s="402"/>
      <c r="DO240" s="402"/>
      <c r="DP240" s="402"/>
      <c r="DQ240" s="402"/>
      <c r="DR240" s="402"/>
      <c r="DS240" s="402"/>
      <c r="DT240" s="402"/>
      <c r="DU240" s="402"/>
      <c r="DV240" s="402"/>
      <c r="DW240" s="402"/>
    </row>
    <row r="241" spans="1:127" ht="15.75" customHeight="1" thickBot="1">
      <c r="A241" s="533" t="s">
        <v>447</v>
      </c>
      <c r="B241" s="534"/>
      <c r="C241" s="534"/>
      <c r="D241" s="534"/>
      <c r="E241" s="535"/>
      <c r="F241" s="123">
        <f>SUM(F224:F240)</f>
        <v>0</v>
      </c>
      <c r="G241" s="75">
        <f>SUM(H241:DW241)</f>
        <v>0</v>
      </c>
      <c r="H241" s="76">
        <f t="shared" ref="H241:AM241" si="252">SUM(H224:H240)</f>
        <v>0</v>
      </c>
      <c r="I241" s="76">
        <f t="shared" si="252"/>
        <v>0</v>
      </c>
      <c r="J241" s="76">
        <f t="shared" si="252"/>
        <v>0</v>
      </c>
      <c r="K241" s="76">
        <f t="shared" si="252"/>
        <v>0</v>
      </c>
      <c r="L241" s="76">
        <f t="shared" si="252"/>
        <v>0</v>
      </c>
      <c r="M241" s="76">
        <f t="shared" si="252"/>
        <v>0</v>
      </c>
      <c r="N241" s="76">
        <f t="shared" si="252"/>
        <v>0</v>
      </c>
      <c r="O241" s="76">
        <f t="shared" si="252"/>
        <v>0</v>
      </c>
      <c r="P241" s="76">
        <f t="shared" si="252"/>
        <v>0</v>
      </c>
      <c r="Q241" s="76">
        <f t="shared" si="252"/>
        <v>0</v>
      </c>
      <c r="R241" s="76">
        <f t="shared" si="252"/>
        <v>0</v>
      </c>
      <c r="S241" s="76">
        <f t="shared" si="252"/>
        <v>0</v>
      </c>
      <c r="T241" s="76">
        <f t="shared" si="252"/>
        <v>0</v>
      </c>
      <c r="U241" s="76">
        <f t="shared" si="252"/>
        <v>0</v>
      </c>
      <c r="V241" s="76">
        <f t="shared" si="252"/>
        <v>0</v>
      </c>
      <c r="W241" s="76">
        <f t="shared" si="252"/>
        <v>0</v>
      </c>
      <c r="X241" s="76">
        <f t="shared" si="252"/>
        <v>0</v>
      </c>
      <c r="Y241" s="76">
        <f t="shared" si="252"/>
        <v>0</v>
      </c>
      <c r="Z241" s="76">
        <f t="shared" si="252"/>
        <v>0</v>
      </c>
      <c r="AA241" s="76">
        <f t="shared" si="252"/>
        <v>0</v>
      </c>
      <c r="AB241" s="76">
        <f t="shared" si="252"/>
        <v>0</v>
      </c>
      <c r="AC241" s="76">
        <f t="shared" si="252"/>
        <v>0</v>
      </c>
      <c r="AD241" s="76">
        <f t="shared" si="252"/>
        <v>0</v>
      </c>
      <c r="AE241" s="76">
        <f t="shared" si="252"/>
        <v>0</v>
      </c>
      <c r="AF241" s="76">
        <f t="shared" si="252"/>
        <v>0</v>
      </c>
      <c r="AG241" s="76">
        <f t="shared" si="252"/>
        <v>0</v>
      </c>
      <c r="AH241" s="76">
        <f t="shared" si="252"/>
        <v>0</v>
      </c>
      <c r="AI241" s="76">
        <f t="shared" si="252"/>
        <v>0</v>
      </c>
      <c r="AJ241" s="76">
        <f t="shared" si="252"/>
        <v>0</v>
      </c>
      <c r="AK241" s="76">
        <f t="shared" si="252"/>
        <v>0</v>
      </c>
      <c r="AL241" s="76">
        <f t="shared" si="252"/>
        <v>0</v>
      </c>
      <c r="AM241" s="76">
        <f t="shared" si="252"/>
        <v>0</v>
      </c>
      <c r="AN241" s="76">
        <f t="shared" ref="AN241:BS241" si="253">SUM(AN224:AN240)</f>
        <v>0</v>
      </c>
      <c r="AO241" s="76">
        <f t="shared" si="253"/>
        <v>0</v>
      </c>
      <c r="AP241" s="76">
        <f t="shared" si="253"/>
        <v>0</v>
      </c>
      <c r="AQ241" s="76">
        <f t="shared" si="253"/>
        <v>0</v>
      </c>
      <c r="AR241" s="76">
        <f t="shared" si="253"/>
        <v>0</v>
      </c>
      <c r="AS241" s="76">
        <f t="shared" si="253"/>
        <v>0</v>
      </c>
      <c r="AT241" s="76">
        <f t="shared" si="253"/>
        <v>0</v>
      </c>
      <c r="AU241" s="76">
        <f t="shared" si="253"/>
        <v>0</v>
      </c>
      <c r="AV241" s="76">
        <f t="shared" si="253"/>
        <v>0</v>
      </c>
      <c r="AW241" s="76">
        <f t="shared" si="253"/>
        <v>0</v>
      </c>
      <c r="AX241" s="76">
        <f t="shared" si="253"/>
        <v>0</v>
      </c>
      <c r="AY241" s="76">
        <f t="shared" si="253"/>
        <v>0</v>
      </c>
      <c r="AZ241" s="76">
        <f t="shared" si="253"/>
        <v>0</v>
      </c>
      <c r="BA241" s="76">
        <f t="shared" si="253"/>
        <v>0</v>
      </c>
      <c r="BB241" s="76">
        <f t="shared" si="253"/>
        <v>0</v>
      </c>
      <c r="BC241" s="76">
        <f t="shared" si="253"/>
        <v>0</v>
      </c>
      <c r="BD241" s="76">
        <f t="shared" si="253"/>
        <v>0</v>
      </c>
      <c r="BE241" s="76">
        <f t="shared" si="253"/>
        <v>0</v>
      </c>
      <c r="BF241" s="76">
        <f t="shared" si="253"/>
        <v>0</v>
      </c>
      <c r="BG241" s="76">
        <f t="shared" si="253"/>
        <v>0</v>
      </c>
      <c r="BH241" s="76">
        <f t="shared" si="253"/>
        <v>0</v>
      </c>
      <c r="BI241" s="76">
        <f t="shared" si="253"/>
        <v>0</v>
      </c>
      <c r="BJ241" s="76">
        <f t="shared" si="253"/>
        <v>0</v>
      </c>
      <c r="BK241" s="76">
        <f t="shared" si="253"/>
        <v>0</v>
      </c>
      <c r="BL241" s="76">
        <f t="shared" si="253"/>
        <v>0</v>
      </c>
      <c r="BM241" s="76">
        <f t="shared" si="253"/>
        <v>0</v>
      </c>
      <c r="BN241" s="76">
        <f t="shared" si="253"/>
        <v>0</v>
      </c>
      <c r="BO241" s="76">
        <f t="shared" si="253"/>
        <v>0</v>
      </c>
      <c r="BP241" s="76">
        <f t="shared" si="253"/>
        <v>0</v>
      </c>
      <c r="BQ241" s="76">
        <f t="shared" si="253"/>
        <v>0</v>
      </c>
      <c r="BR241" s="76">
        <f t="shared" si="253"/>
        <v>0</v>
      </c>
      <c r="BS241" s="76">
        <f t="shared" si="253"/>
        <v>0</v>
      </c>
      <c r="BT241" s="76">
        <f t="shared" ref="BT241:CY241" si="254">SUM(BT224:BT240)</f>
        <v>0</v>
      </c>
      <c r="BU241" s="76">
        <f t="shared" si="254"/>
        <v>0</v>
      </c>
      <c r="BV241" s="76">
        <f t="shared" si="254"/>
        <v>0</v>
      </c>
      <c r="BW241" s="76">
        <f t="shared" si="254"/>
        <v>0</v>
      </c>
      <c r="BX241" s="76">
        <f t="shared" si="254"/>
        <v>0</v>
      </c>
      <c r="BY241" s="76">
        <f t="shared" si="254"/>
        <v>0</v>
      </c>
      <c r="BZ241" s="76">
        <f t="shared" si="254"/>
        <v>0</v>
      </c>
      <c r="CA241" s="76">
        <f t="shared" si="254"/>
        <v>0</v>
      </c>
      <c r="CB241" s="76">
        <f t="shared" si="254"/>
        <v>0</v>
      </c>
      <c r="CC241" s="76">
        <f t="shared" si="254"/>
        <v>0</v>
      </c>
      <c r="CD241" s="76">
        <f t="shared" si="254"/>
        <v>0</v>
      </c>
      <c r="CE241" s="76">
        <f t="shared" si="254"/>
        <v>0</v>
      </c>
      <c r="CF241" s="76">
        <f t="shared" si="254"/>
        <v>0</v>
      </c>
      <c r="CG241" s="76">
        <f t="shared" si="254"/>
        <v>0</v>
      </c>
      <c r="CH241" s="76">
        <f t="shared" si="254"/>
        <v>0</v>
      </c>
      <c r="CI241" s="76">
        <f t="shared" si="254"/>
        <v>0</v>
      </c>
      <c r="CJ241" s="76">
        <f t="shared" si="254"/>
        <v>0</v>
      </c>
      <c r="CK241" s="76">
        <f t="shared" si="254"/>
        <v>0</v>
      </c>
      <c r="CL241" s="76">
        <f t="shared" si="254"/>
        <v>0</v>
      </c>
      <c r="CM241" s="76">
        <f t="shared" si="254"/>
        <v>0</v>
      </c>
      <c r="CN241" s="76">
        <f t="shared" si="254"/>
        <v>0</v>
      </c>
      <c r="CO241" s="76">
        <f t="shared" si="254"/>
        <v>0</v>
      </c>
      <c r="CP241" s="76">
        <f t="shared" si="254"/>
        <v>0</v>
      </c>
      <c r="CQ241" s="76">
        <f t="shared" si="254"/>
        <v>0</v>
      </c>
      <c r="CR241" s="76">
        <f t="shared" si="254"/>
        <v>0</v>
      </c>
      <c r="CS241" s="76">
        <f t="shared" si="254"/>
        <v>0</v>
      </c>
      <c r="CT241" s="76">
        <f t="shared" si="254"/>
        <v>0</v>
      </c>
      <c r="CU241" s="76">
        <f t="shared" si="254"/>
        <v>0</v>
      </c>
      <c r="CV241" s="76">
        <f t="shared" si="254"/>
        <v>0</v>
      </c>
      <c r="CW241" s="76">
        <f t="shared" si="254"/>
        <v>0</v>
      </c>
      <c r="CX241" s="76">
        <f t="shared" si="254"/>
        <v>0</v>
      </c>
      <c r="CY241" s="76">
        <f t="shared" si="254"/>
        <v>0</v>
      </c>
      <c r="CZ241" s="76">
        <f t="shared" ref="CZ241:DW241" si="255">SUM(CZ224:CZ240)</f>
        <v>0</v>
      </c>
      <c r="DA241" s="76">
        <f t="shared" si="255"/>
        <v>0</v>
      </c>
      <c r="DB241" s="76">
        <f t="shared" si="255"/>
        <v>0</v>
      </c>
      <c r="DC241" s="76">
        <f t="shared" si="255"/>
        <v>0</v>
      </c>
      <c r="DD241" s="76">
        <f t="shared" si="255"/>
        <v>0</v>
      </c>
      <c r="DE241" s="76">
        <f t="shared" si="255"/>
        <v>0</v>
      </c>
      <c r="DF241" s="76">
        <f t="shared" si="255"/>
        <v>0</v>
      </c>
      <c r="DG241" s="76">
        <f t="shared" si="255"/>
        <v>0</v>
      </c>
      <c r="DH241" s="76">
        <f t="shared" si="255"/>
        <v>0</v>
      </c>
      <c r="DI241" s="76">
        <f t="shared" si="255"/>
        <v>0</v>
      </c>
      <c r="DJ241" s="76">
        <f t="shared" si="255"/>
        <v>0</v>
      </c>
      <c r="DK241" s="76">
        <f t="shared" si="255"/>
        <v>0</v>
      </c>
      <c r="DL241" s="76">
        <f t="shared" si="255"/>
        <v>0</v>
      </c>
      <c r="DM241" s="76">
        <f t="shared" si="255"/>
        <v>0</v>
      </c>
      <c r="DN241" s="76">
        <f t="shared" si="255"/>
        <v>0</v>
      </c>
      <c r="DO241" s="76">
        <f t="shared" si="255"/>
        <v>0</v>
      </c>
      <c r="DP241" s="76">
        <f t="shared" si="255"/>
        <v>0</v>
      </c>
      <c r="DQ241" s="76">
        <f t="shared" si="255"/>
        <v>0</v>
      </c>
      <c r="DR241" s="76">
        <f t="shared" si="255"/>
        <v>0</v>
      </c>
      <c r="DS241" s="76">
        <f t="shared" si="255"/>
        <v>0</v>
      </c>
      <c r="DT241" s="76">
        <f t="shared" si="255"/>
        <v>0</v>
      </c>
      <c r="DU241" s="76">
        <f t="shared" si="255"/>
        <v>0</v>
      </c>
      <c r="DV241" s="76">
        <f t="shared" si="255"/>
        <v>0</v>
      </c>
      <c r="DW241" s="76">
        <f t="shared" si="255"/>
        <v>0</v>
      </c>
    </row>
    <row r="242" spans="1:127" ht="15.75" customHeight="1" thickBot="1">
      <c r="A242" s="54"/>
      <c r="B242" s="54"/>
      <c r="C242" s="85"/>
      <c r="D242" s="86"/>
      <c r="E242" s="54"/>
      <c r="F242" s="54"/>
      <c r="G242" s="54"/>
    </row>
    <row r="243" spans="1:127" ht="15.75" customHeight="1" thickBot="1">
      <c r="A243" s="54"/>
      <c r="B243" s="54"/>
      <c r="C243" s="85"/>
      <c r="D243" s="86"/>
      <c r="E243" s="124" t="s">
        <v>455</v>
      </c>
      <c r="F243" s="125">
        <f>F39+F50+F92+F133+F157+F170+F195+F218+F241</f>
        <v>4262039649.3500004</v>
      </c>
      <c r="G243" s="218"/>
    </row>
  </sheetData>
  <mergeCells count="57">
    <mergeCell ref="G161:G162"/>
    <mergeCell ref="G199:G200"/>
    <mergeCell ref="G176:G177"/>
    <mergeCell ref="A171:D171"/>
    <mergeCell ref="G138:G139"/>
    <mergeCell ref="A157:E157"/>
    <mergeCell ref="G96:G97"/>
    <mergeCell ref="A98:F98"/>
    <mergeCell ref="A107:E107"/>
    <mergeCell ref="A119:F119"/>
    <mergeCell ref="A118:E118"/>
    <mergeCell ref="A134:D134"/>
    <mergeCell ref="A108:F108"/>
    <mergeCell ref="A114:E114"/>
    <mergeCell ref="A115:F115"/>
    <mergeCell ref="A56:F56"/>
    <mergeCell ref="A77:E77"/>
    <mergeCell ref="A81:E81"/>
    <mergeCell ref="A87:E87"/>
    <mergeCell ref="A91:E91"/>
    <mergeCell ref="A92:E92"/>
    <mergeCell ref="A93:D93"/>
    <mergeCell ref="A128:E128"/>
    <mergeCell ref="A129:F129"/>
    <mergeCell ref="A132:E132"/>
    <mergeCell ref="A133:E133"/>
    <mergeCell ref="A40:D40"/>
    <mergeCell ref="G43:G44"/>
    <mergeCell ref="A50:E50"/>
    <mergeCell ref="A51:D51"/>
    <mergeCell ref="G54:G55"/>
    <mergeCell ref="A30:F30"/>
    <mergeCell ref="A33:E33"/>
    <mergeCell ref="A34:F34"/>
    <mergeCell ref="A38:E38"/>
    <mergeCell ref="A39:E39"/>
    <mergeCell ref="G15:G16"/>
    <mergeCell ref="A17:F17"/>
    <mergeCell ref="A20:E20"/>
    <mergeCell ref="A21:F21"/>
    <mergeCell ref="A29:E29"/>
    <mergeCell ref="A1:F1"/>
    <mergeCell ref="C2:F2"/>
    <mergeCell ref="A3:B3"/>
    <mergeCell ref="C3:F3"/>
    <mergeCell ref="A4:B4"/>
    <mergeCell ref="C4:F4"/>
    <mergeCell ref="G222:G223"/>
    <mergeCell ref="A170:E170"/>
    <mergeCell ref="A195:E195"/>
    <mergeCell ref="A218:E218"/>
    <mergeCell ref="A241:E241"/>
    <mergeCell ref="A8:E8"/>
    <mergeCell ref="H12:I12"/>
    <mergeCell ref="A7:B7"/>
    <mergeCell ref="A9:G9"/>
    <mergeCell ref="A10:G10"/>
  </mergeCells>
  <phoneticPr fontId="45" type="noConversion"/>
  <pageMargins left="0.7" right="0.7" top="0.75" bottom="0.75" header="0" footer="0"/>
  <pageSetup paperSize="9" scale="60" orientation="portrait" r:id="rId1"/>
  <headerFooter>
    <oddFooter>&amp;RFQ-1/ PSBM/0064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ED987"/>
  <sheetViews>
    <sheetView topLeftCell="A19" workbookViewId="0">
      <selection activeCell="C43" sqref="C43"/>
    </sheetView>
  </sheetViews>
  <sheetFormatPr defaultColWidth="14.44140625" defaultRowHeight="15" customHeight="1"/>
  <cols>
    <col min="1" max="1" width="8.33203125" customWidth="1"/>
    <col min="2" max="2" width="39.6640625" customWidth="1"/>
    <col min="3" max="3" width="15.109375" style="221" customWidth="1"/>
    <col min="4" max="5" width="14.5546875" customWidth="1"/>
    <col min="6" max="6" width="12.5546875" customWidth="1"/>
    <col min="7" max="9" width="12" customWidth="1"/>
    <col min="10" max="10" width="12.88671875" customWidth="1"/>
    <col min="11" max="18" width="12" customWidth="1"/>
    <col min="19" max="28" width="12.109375" customWidth="1"/>
    <col min="29" max="29" width="13.44140625" customWidth="1"/>
    <col min="30" max="44" width="12.109375" customWidth="1"/>
    <col min="45" max="130" width="12" customWidth="1"/>
  </cols>
  <sheetData>
    <row r="1" spans="1:134" ht="23.4">
      <c r="A1" s="18" t="s">
        <v>531</v>
      </c>
    </row>
    <row r="2" spans="1:134" ht="18">
      <c r="A2" s="127"/>
      <c r="B2" s="128"/>
      <c r="C2" s="239"/>
      <c r="D2" s="129"/>
      <c r="E2" s="130"/>
      <c r="F2" s="130"/>
      <c r="G2" s="130"/>
      <c r="H2" s="131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 spans="1:134" ht="15.6">
      <c r="A3" s="276" t="s">
        <v>498</v>
      </c>
      <c r="B3" s="241"/>
      <c r="C3" s="136"/>
      <c r="D3" s="136"/>
      <c r="E3" s="132"/>
      <c r="F3" s="137"/>
      <c r="G3" s="133"/>
      <c r="H3" s="133"/>
      <c r="I3" s="132"/>
      <c r="J3" s="137"/>
      <c r="K3" s="132"/>
      <c r="L3" s="137"/>
      <c r="M3" s="132"/>
      <c r="N3" s="137"/>
      <c r="O3" s="132"/>
      <c r="P3" s="137"/>
      <c r="Q3" s="132"/>
      <c r="R3" s="137"/>
      <c r="S3" s="132"/>
      <c r="T3" s="132"/>
      <c r="U3" s="132"/>
      <c r="V3" s="137"/>
      <c r="W3" s="137"/>
      <c r="X3" s="132"/>
      <c r="Y3" s="137"/>
      <c r="Z3" s="132"/>
      <c r="AY3" s="264" t="s">
        <v>456</v>
      </c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3"/>
    </row>
    <row r="4" spans="1:134" ht="14.4">
      <c r="A4" s="272" t="s">
        <v>728</v>
      </c>
      <c r="B4" s="241"/>
      <c r="C4" s="136"/>
      <c r="D4" s="136"/>
      <c r="E4" s="132"/>
      <c r="F4" s="137"/>
      <c r="G4" s="133"/>
      <c r="H4" s="133"/>
      <c r="I4" s="132"/>
      <c r="J4" s="137"/>
      <c r="K4" s="132"/>
      <c r="L4" s="137"/>
      <c r="M4" s="132"/>
      <c r="N4" s="137"/>
      <c r="O4" s="132"/>
      <c r="P4" s="137"/>
      <c r="Q4" s="132"/>
      <c r="R4" s="137"/>
      <c r="S4" s="132"/>
      <c r="T4" s="132"/>
      <c r="U4" s="132"/>
      <c r="V4" s="137"/>
      <c r="W4" s="137"/>
      <c r="X4" s="132"/>
      <c r="Y4" s="137"/>
      <c r="Z4" s="132"/>
      <c r="AY4" s="444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445"/>
    </row>
    <row r="5" spans="1:134" ht="14.4">
      <c r="A5" s="272" t="s">
        <v>734</v>
      </c>
      <c r="B5" s="241"/>
      <c r="C5" s="136"/>
      <c r="D5" s="136"/>
      <c r="E5" s="132"/>
      <c r="F5" s="137"/>
      <c r="G5" s="133"/>
      <c r="H5" s="133"/>
      <c r="I5" s="132"/>
      <c r="J5" s="137"/>
      <c r="K5" s="132"/>
      <c r="L5" s="137"/>
      <c r="M5" s="132"/>
      <c r="N5" s="137"/>
      <c r="O5" s="132"/>
      <c r="P5" s="137"/>
      <c r="Q5" s="132"/>
      <c r="R5" s="137"/>
      <c r="S5" s="132"/>
      <c r="T5" s="132"/>
      <c r="U5" s="132"/>
      <c r="V5" s="137"/>
      <c r="W5" s="137"/>
      <c r="X5" s="132"/>
      <c r="Y5" s="137"/>
      <c r="Z5" s="132"/>
      <c r="AY5" s="444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445"/>
    </row>
    <row r="6" spans="1:134" ht="14.4">
      <c r="A6" s="272" t="s">
        <v>736</v>
      </c>
      <c r="B6" s="241"/>
      <c r="C6" s="136"/>
      <c r="D6" s="136"/>
      <c r="E6" s="132"/>
      <c r="F6" s="137"/>
      <c r="G6" s="133"/>
      <c r="H6" s="133"/>
      <c r="I6" s="132"/>
      <c r="J6" s="137"/>
      <c r="K6" s="132"/>
      <c r="L6" s="137"/>
      <c r="M6" s="132"/>
      <c r="N6" s="137"/>
      <c r="O6" s="132"/>
      <c r="P6" s="137"/>
      <c r="Q6" s="132"/>
      <c r="R6" s="137"/>
      <c r="S6" s="132"/>
      <c r="T6" s="132"/>
      <c r="U6" s="132"/>
      <c r="V6" s="137"/>
      <c r="W6" s="137"/>
      <c r="X6" s="132"/>
      <c r="Y6" s="137"/>
      <c r="Z6" s="132"/>
      <c r="AY6" s="444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445"/>
    </row>
    <row r="7" spans="1:134" ht="14.4">
      <c r="A7" s="272" t="s">
        <v>735</v>
      </c>
      <c r="B7" s="241"/>
      <c r="C7" s="136"/>
      <c r="D7" s="136"/>
      <c r="E7" s="132"/>
      <c r="F7" s="137"/>
      <c r="G7" s="133"/>
      <c r="H7" s="133"/>
      <c r="I7" s="132"/>
      <c r="J7" s="137"/>
      <c r="K7" s="132"/>
      <c r="L7" s="137"/>
      <c r="M7" s="132"/>
      <c r="N7" s="137"/>
      <c r="O7" s="132"/>
      <c r="P7" s="137"/>
      <c r="Q7" s="132"/>
      <c r="R7" s="137"/>
      <c r="S7" s="132"/>
      <c r="T7" s="132"/>
      <c r="U7" s="132"/>
      <c r="V7" s="137"/>
      <c r="W7" s="137"/>
      <c r="X7" s="132"/>
      <c r="Y7" s="137"/>
      <c r="Z7" s="132"/>
      <c r="AY7" s="471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</row>
    <row r="8" spans="1:134" thickBot="1">
      <c r="A8" s="135"/>
      <c r="B8" s="132"/>
      <c r="C8" s="241"/>
      <c r="D8" s="136"/>
      <c r="E8" s="136"/>
      <c r="F8" s="132"/>
      <c r="G8" s="137"/>
      <c r="H8" s="133"/>
      <c r="I8" s="133"/>
      <c r="J8" s="132"/>
      <c r="K8" s="137"/>
      <c r="L8" s="132"/>
      <c r="M8" s="137"/>
      <c r="N8" s="132"/>
      <c r="O8" s="137"/>
      <c r="P8" s="132"/>
      <c r="Q8" s="137"/>
      <c r="R8" s="132"/>
      <c r="S8" s="137"/>
      <c r="T8" s="132"/>
      <c r="U8" s="132"/>
      <c r="V8" s="132"/>
      <c r="W8" s="137"/>
      <c r="X8" s="137"/>
      <c r="Y8" s="132"/>
      <c r="Z8" s="137"/>
      <c r="AA8" s="132"/>
      <c r="AZ8" s="444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445"/>
    </row>
    <row r="9" spans="1:134" s="259" customFormat="1" ht="14.4">
      <c r="A9" s="568"/>
      <c r="B9" s="570" t="s">
        <v>457</v>
      </c>
      <c r="C9" s="572" t="s">
        <v>350</v>
      </c>
      <c r="D9" s="573" t="s">
        <v>458</v>
      </c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74"/>
      <c r="P9" s="573" t="s">
        <v>459</v>
      </c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74"/>
      <c r="AB9" s="566" t="s">
        <v>460</v>
      </c>
      <c r="AC9" s="567"/>
      <c r="AD9" s="567"/>
      <c r="AE9" s="567"/>
      <c r="AF9" s="567"/>
      <c r="AG9" s="567"/>
      <c r="AH9" s="567"/>
      <c r="AI9" s="567"/>
      <c r="AJ9" s="567"/>
      <c r="AK9" s="567"/>
      <c r="AL9" s="567"/>
      <c r="AM9" s="567"/>
      <c r="AN9" s="566" t="s">
        <v>461</v>
      </c>
      <c r="AO9" s="567"/>
      <c r="AP9" s="567"/>
      <c r="AQ9" s="567"/>
      <c r="AR9" s="567"/>
      <c r="AS9" s="567"/>
      <c r="AT9" s="567"/>
      <c r="AU9" s="567"/>
      <c r="AV9" s="567"/>
      <c r="AW9" s="567"/>
      <c r="AX9" s="567"/>
      <c r="AY9" s="567"/>
      <c r="AZ9" s="265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6"/>
      <c r="BL9" s="575" t="s">
        <v>462</v>
      </c>
      <c r="BM9" s="567"/>
      <c r="BN9" s="567"/>
      <c r="BO9" s="567"/>
      <c r="BP9" s="567"/>
      <c r="BQ9" s="567"/>
      <c r="BR9" s="567"/>
      <c r="BS9" s="567"/>
      <c r="BT9" s="567"/>
      <c r="BU9" s="567"/>
      <c r="BV9" s="567"/>
      <c r="BW9" s="576"/>
      <c r="BX9" s="566" t="s">
        <v>463</v>
      </c>
      <c r="BY9" s="567"/>
      <c r="BZ9" s="567"/>
      <c r="CA9" s="567"/>
      <c r="CB9" s="567"/>
      <c r="CC9" s="567"/>
      <c r="CD9" s="567"/>
      <c r="CE9" s="567"/>
      <c r="CF9" s="567"/>
      <c r="CG9" s="567"/>
      <c r="CH9" s="567"/>
      <c r="CI9" s="567"/>
      <c r="CJ9" s="566" t="s">
        <v>464</v>
      </c>
      <c r="CK9" s="567"/>
      <c r="CL9" s="567"/>
      <c r="CM9" s="567"/>
      <c r="CN9" s="567"/>
      <c r="CO9" s="567"/>
      <c r="CP9" s="567"/>
      <c r="CQ9" s="567"/>
      <c r="CR9" s="567"/>
      <c r="CS9" s="567"/>
      <c r="CT9" s="567"/>
      <c r="CU9" s="567"/>
      <c r="CV9" s="566" t="s">
        <v>465</v>
      </c>
      <c r="CW9" s="567"/>
      <c r="CX9" s="567"/>
      <c r="CY9" s="567"/>
      <c r="CZ9" s="567"/>
      <c r="DA9" s="567"/>
      <c r="DB9" s="567"/>
      <c r="DC9" s="567"/>
      <c r="DD9" s="567"/>
      <c r="DE9" s="567"/>
      <c r="DF9" s="567"/>
      <c r="DG9" s="567"/>
      <c r="DH9" s="566" t="s">
        <v>466</v>
      </c>
      <c r="DI9" s="567"/>
      <c r="DJ9" s="567"/>
      <c r="DK9" s="567"/>
      <c r="DL9" s="567"/>
      <c r="DM9" s="567"/>
      <c r="DN9" s="567"/>
      <c r="DO9" s="567"/>
      <c r="DP9" s="567"/>
      <c r="DQ9" s="567"/>
      <c r="DR9" s="567"/>
      <c r="DS9" s="567"/>
      <c r="DT9" s="257"/>
      <c r="DU9" s="257"/>
      <c r="DV9" s="257"/>
      <c r="DW9" s="257"/>
      <c r="DX9" s="257"/>
      <c r="DY9" s="257"/>
      <c r="DZ9" s="258"/>
      <c r="EA9" s="257"/>
      <c r="EB9" s="257"/>
      <c r="EC9" s="258"/>
      <c r="ED9" s="257"/>
    </row>
    <row r="10" spans="1:134" s="259" customFormat="1" thickBot="1">
      <c r="A10" s="569"/>
      <c r="B10" s="571"/>
      <c r="C10" s="569"/>
      <c r="D10" s="260" t="str">
        <f t="shared" ref="D10:EA10" si="0">CONCATENATE("Bulan ke - ",D11)</f>
        <v>Bulan ke - 1</v>
      </c>
      <c r="E10" s="260" t="str">
        <f t="shared" si="0"/>
        <v>Bulan ke - 2</v>
      </c>
      <c r="F10" s="260" t="str">
        <f t="shared" si="0"/>
        <v>Bulan ke - 3</v>
      </c>
      <c r="G10" s="260" t="str">
        <f t="shared" si="0"/>
        <v>Bulan ke - 4</v>
      </c>
      <c r="H10" s="260" t="str">
        <f t="shared" si="0"/>
        <v>Bulan ke - 5</v>
      </c>
      <c r="I10" s="260" t="str">
        <f t="shared" si="0"/>
        <v>Bulan ke - 6</v>
      </c>
      <c r="J10" s="260" t="str">
        <f t="shared" si="0"/>
        <v>Bulan ke - 7</v>
      </c>
      <c r="K10" s="260" t="str">
        <f t="shared" si="0"/>
        <v>Bulan ke - 8</v>
      </c>
      <c r="L10" s="260" t="str">
        <f t="shared" si="0"/>
        <v>Bulan ke - 9</v>
      </c>
      <c r="M10" s="260" t="str">
        <f t="shared" si="0"/>
        <v>Bulan ke - 10</v>
      </c>
      <c r="N10" s="260" t="str">
        <f t="shared" si="0"/>
        <v>Bulan ke - 11</v>
      </c>
      <c r="O10" s="260" t="str">
        <f t="shared" si="0"/>
        <v>Bulan ke - 12</v>
      </c>
      <c r="P10" s="260" t="str">
        <f t="shared" si="0"/>
        <v>Bulan ke - 13</v>
      </c>
      <c r="Q10" s="260" t="str">
        <f t="shared" si="0"/>
        <v>Bulan ke - 14</v>
      </c>
      <c r="R10" s="260" t="str">
        <f t="shared" si="0"/>
        <v>Bulan ke - 15</v>
      </c>
      <c r="S10" s="260" t="str">
        <f t="shared" si="0"/>
        <v>Bulan ke - 16</v>
      </c>
      <c r="T10" s="260" t="str">
        <f t="shared" si="0"/>
        <v>Bulan ke - 17</v>
      </c>
      <c r="U10" s="260" t="str">
        <f t="shared" si="0"/>
        <v>Bulan ke - 18</v>
      </c>
      <c r="V10" s="260" t="str">
        <f t="shared" si="0"/>
        <v>Bulan ke - 19</v>
      </c>
      <c r="W10" s="260" t="str">
        <f t="shared" si="0"/>
        <v>Bulan ke - 20</v>
      </c>
      <c r="X10" s="260" t="str">
        <f t="shared" si="0"/>
        <v>Bulan ke - 21</v>
      </c>
      <c r="Y10" s="260" t="str">
        <f t="shared" si="0"/>
        <v>Bulan ke - 22</v>
      </c>
      <c r="Z10" s="260" t="str">
        <f t="shared" si="0"/>
        <v>Bulan ke - 23</v>
      </c>
      <c r="AA10" s="260" t="str">
        <f t="shared" si="0"/>
        <v>Bulan ke - 24</v>
      </c>
      <c r="AB10" s="260" t="str">
        <f t="shared" si="0"/>
        <v>Bulan ke - 25</v>
      </c>
      <c r="AC10" s="260" t="str">
        <f t="shared" si="0"/>
        <v>Bulan ke - 26</v>
      </c>
      <c r="AD10" s="260" t="str">
        <f t="shared" si="0"/>
        <v>Bulan ke - 27</v>
      </c>
      <c r="AE10" s="260" t="str">
        <f t="shared" si="0"/>
        <v>Bulan ke - 28</v>
      </c>
      <c r="AF10" s="260" t="str">
        <f t="shared" si="0"/>
        <v>Bulan ke - 29</v>
      </c>
      <c r="AG10" s="260" t="str">
        <f t="shared" si="0"/>
        <v>Bulan ke - 30</v>
      </c>
      <c r="AH10" s="260" t="str">
        <f t="shared" si="0"/>
        <v>Bulan ke - 31</v>
      </c>
      <c r="AI10" s="260" t="str">
        <f t="shared" si="0"/>
        <v>Bulan ke - 32</v>
      </c>
      <c r="AJ10" s="260" t="str">
        <f t="shared" si="0"/>
        <v>Bulan ke - 33</v>
      </c>
      <c r="AK10" s="260" t="str">
        <f t="shared" si="0"/>
        <v>Bulan ke - 34</v>
      </c>
      <c r="AL10" s="260" t="str">
        <f t="shared" si="0"/>
        <v>Bulan ke - 35</v>
      </c>
      <c r="AM10" s="260" t="str">
        <f t="shared" si="0"/>
        <v>Bulan ke - 36</v>
      </c>
      <c r="AN10" s="260" t="str">
        <f t="shared" si="0"/>
        <v>Bulan ke - 37</v>
      </c>
      <c r="AO10" s="260" t="str">
        <f t="shared" si="0"/>
        <v>Bulan ke - 38</v>
      </c>
      <c r="AP10" s="260" t="str">
        <f t="shared" si="0"/>
        <v>Bulan ke - 39</v>
      </c>
      <c r="AQ10" s="260" t="str">
        <f t="shared" si="0"/>
        <v>Bulan ke - 40</v>
      </c>
      <c r="AR10" s="260" t="str">
        <f t="shared" si="0"/>
        <v>Bulan ke - 41</v>
      </c>
      <c r="AS10" s="260" t="str">
        <f t="shared" si="0"/>
        <v>Bulan ke - 42</v>
      </c>
      <c r="AT10" s="260" t="str">
        <f t="shared" si="0"/>
        <v>Bulan ke - 43</v>
      </c>
      <c r="AU10" s="260" t="str">
        <f t="shared" si="0"/>
        <v>Bulan ke - 44</v>
      </c>
      <c r="AV10" s="260" t="str">
        <f t="shared" si="0"/>
        <v>Bulan ke - 45</v>
      </c>
      <c r="AW10" s="260" t="str">
        <f t="shared" si="0"/>
        <v>Bulan ke - 46</v>
      </c>
      <c r="AX10" s="260" t="str">
        <f t="shared" si="0"/>
        <v>Bulan ke - 47</v>
      </c>
      <c r="AY10" s="260" t="str">
        <f t="shared" si="0"/>
        <v>Bulan ke - 48</v>
      </c>
      <c r="AZ10" s="260" t="str">
        <f t="shared" si="0"/>
        <v>Bulan ke - 49</v>
      </c>
      <c r="BA10" s="260" t="str">
        <f t="shared" si="0"/>
        <v>Bulan ke - 50</v>
      </c>
      <c r="BB10" s="260" t="str">
        <f t="shared" si="0"/>
        <v>Bulan ke - 51</v>
      </c>
      <c r="BC10" s="260" t="str">
        <f t="shared" si="0"/>
        <v>Bulan ke - 52</v>
      </c>
      <c r="BD10" s="260" t="str">
        <f t="shared" si="0"/>
        <v>Bulan ke - 53</v>
      </c>
      <c r="BE10" s="260" t="str">
        <f t="shared" si="0"/>
        <v>Bulan ke - 54</v>
      </c>
      <c r="BF10" s="260" t="str">
        <f t="shared" si="0"/>
        <v>Bulan ke - 55</v>
      </c>
      <c r="BG10" s="260" t="str">
        <f t="shared" si="0"/>
        <v>Bulan ke - 56</v>
      </c>
      <c r="BH10" s="260" t="str">
        <f t="shared" si="0"/>
        <v>Bulan ke - 57</v>
      </c>
      <c r="BI10" s="260" t="str">
        <f t="shared" si="0"/>
        <v>Bulan ke - 58</v>
      </c>
      <c r="BJ10" s="260" t="str">
        <f t="shared" si="0"/>
        <v>Bulan ke - 59</v>
      </c>
      <c r="BK10" s="260" t="str">
        <f t="shared" si="0"/>
        <v>Bulan ke - 60</v>
      </c>
      <c r="BL10" s="260" t="str">
        <f t="shared" si="0"/>
        <v>Bulan ke - 61</v>
      </c>
      <c r="BM10" s="260" t="str">
        <f t="shared" si="0"/>
        <v>Bulan ke - 62</v>
      </c>
      <c r="BN10" s="260" t="str">
        <f t="shared" si="0"/>
        <v>Bulan ke - 63</v>
      </c>
      <c r="BO10" s="260" t="str">
        <f t="shared" si="0"/>
        <v>Bulan ke - 64</v>
      </c>
      <c r="BP10" s="260" t="str">
        <f t="shared" si="0"/>
        <v>Bulan ke - 65</v>
      </c>
      <c r="BQ10" s="260" t="str">
        <f t="shared" si="0"/>
        <v>Bulan ke - 66</v>
      </c>
      <c r="BR10" s="260" t="str">
        <f t="shared" si="0"/>
        <v>Bulan ke - 67</v>
      </c>
      <c r="BS10" s="260" t="str">
        <f t="shared" si="0"/>
        <v>Bulan ke - 68</v>
      </c>
      <c r="BT10" s="260" t="str">
        <f t="shared" si="0"/>
        <v>Bulan ke - 69</v>
      </c>
      <c r="BU10" s="260" t="str">
        <f t="shared" si="0"/>
        <v>Bulan ke - 70</v>
      </c>
      <c r="BV10" s="260" t="str">
        <f t="shared" si="0"/>
        <v>Bulan ke - 71</v>
      </c>
      <c r="BW10" s="260" t="str">
        <f t="shared" si="0"/>
        <v>Bulan ke - 72</v>
      </c>
      <c r="BX10" s="260" t="str">
        <f t="shared" si="0"/>
        <v>Bulan ke - 73</v>
      </c>
      <c r="BY10" s="260" t="str">
        <f t="shared" si="0"/>
        <v>Bulan ke - 74</v>
      </c>
      <c r="BZ10" s="260" t="str">
        <f t="shared" si="0"/>
        <v>Bulan ke - 75</v>
      </c>
      <c r="CA10" s="260" t="str">
        <f t="shared" si="0"/>
        <v>Bulan ke - 76</v>
      </c>
      <c r="CB10" s="260" t="str">
        <f t="shared" si="0"/>
        <v>Bulan ke - 77</v>
      </c>
      <c r="CC10" s="260" t="str">
        <f t="shared" si="0"/>
        <v>Bulan ke - 78</v>
      </c>
      <c r="CD10" s="260" t="str">
        <f t="shared" si="0"/>
        <v>Bulan ke - 79</v>
      </c>
      <c r="CE10" s="260" t="str">
        <f t="shared" si="0"/>
        <v>Bulan ke - 80</v>
      </c>
      <c r="CF10" s="260" t="str">
        <f t="shared" si="0"/>
        <v>Bulan ke - 81</v>
      </c>
      <c r="CG10" s="260" t="str">
        <f t="shared" si="0"/>
        <v>Bulan ke - 82</v>
      </c>
      <c r="CH10" s="260" t="str">
        <f t="shared" si="0"/>
        <v>Bulan ke - 83</v>
      </c>
      <c r="CI10" s="260" t="str">
        <f t="shared" si="0"/>
        <v>Bulan ke - 84</v>
      </c>
      <c r="CJ10" s="260" t="str">
        <f t="shared" si="0"/>
        <v>Bulan ke - 85</v>
      </c>
      <c r="CK10" s="260" t="str">
        <f t="shared" si="0"/>
        <v>Bulan ke - 86</v>
      </c>
      <c r="CL10" s="260" t="str">
        <f t="shared" si="0"/>
        <v>Bulan ke - 87</v>
      </c>
      <c r="CM10" s="260" t="str">
        <f t="shared" si="0"/>
        <v>Bulan ke - 88</v>
      </c>
      <c r="CN10" s="260" t="str">
        <f t="shared" si="0"/>
        <v>Bulan ke - 89</v>
      </c>
      <c r="CO10" s="260" t="str">
        <f t="shared" si="0"/>
        <v>Bulan ke - 90</v>
      </c>
      <c r="CP10" s="260" t="str">
        <f t="shared" si="0"/>
        <v>Bulan ke - 91</v>
      </c>
      <c r="CQ10" s="260" t="str">
        <f t="shared" si="0"/>
        <v>Bulan ke - 92</v>
      </c>
      <c r="CR10" s="260" t="str">
        <f t="shared" si="0"/>
        <v>Bulan ke - 93</v>
      </c>
      <c r="CS10" s="260" t="str">
        <f t="shared" si="0"/>
        <v>Bulan ke - 94</v>
      </c>
      <c r="CT10" s="260" t="str">
        <f t="shared" si="0"/>
        <v>Bulan ke - 95</v>
      </c>
      <c r="CU10" s="260" t="str">
        <f t="shared" si="0"/>
        <v>Bulan ke - 96</v>
      </c>
      <c r="CV10" s="260" t="str">
        <f t="shared" si="0"/>
        <v>Bulan ke - 97</v>
      </c>
      <c r="CW10" s="260" t="str">
        <f t="shared" si="0"/>
        <v>Bulan ke - 98</v>
      </c>
      <c r="CX10" s="260" t="str">
        <f t="shared" si="0"/>
        <v>Bulan ke - 99</v>
      </c>
      <c r="CY10" s="260" t="str">
        <f t="shared" si="0"/>
        <v>Bulan ke - 100</v>
      </c>
      <c r="CZ10" s="260" t="str">
        <f t="shared" si="0"/>
        <v>Bulan ke - 101</v>
      </c>
      <c r="DA10" s="260" t="str">
        <f t="shared" si="0"/>
        <v>Bulan ke - 102</v>
      </c>
      <c r="DB10" s="260" t="str">
        <f t="shared" si="0"/>
        <v>Bulan ke - 103</v>
      </c>
      <c r="DC10" s="260" t="str">
        <f t="shared" si="0"/>
        <v>Bulan ke - 104</v>
      </c>
      <c r="DD10" s="260" t="str">
        <f t="shared" si="0"/>
        <v>Bulan ke - 105</v>
      </c>
      <c r="DE10" s="260" t="str">
        <f t="shared" si="0"/>
        <v>Bulan ke - 106</v>
      </c>
      <c r="DF10" s="260" t="str">
        <f t="shared" si="0"/>
        <v>Bulan ke - 107</v>
      </c>
      <c r="DG10" s="260" t="str">
        <f t="shared" si="0"/>
        <v>Bulan ke - 108</v>
      </c>
      <c r="DH10" s="260" t="str">
        <f t="shared" si="0"/>
        <v>Bulan ke - 109</v>
      </c>
      <c r="DI10" s="260" t="str">
        <f t="shared" si="0"/>
        <v>Bulan ke - 110</v>
      </c>
      <c r="DJ10" s="260" t="str">
        <f t="shared" si="0"/>
        <v>Bulan ke - 111</v>
      </c>
      <c r="DK10" s="260" t="str">
        <f t="shared" si="0"/>
        <v>Bulan ke - 112</v>
      </c>
      <c r="DL10" s="260" t="str">
        <f t="shared" si="0"/>
        <v>Bulan ke - 113</v>
      </c>
      <c r="DM10" s="260" t="str">
        <f t="shared" si="0"/>
        <v>Bulan ke - 114</v>
      </c>
      <c r="DN10" s="260" t="str">
        <f t="shared" si="0"/>
        <v>Bulan ke - 115</v>
      </c>
      <c r="DO10" s="260" t="str">
        <f t="shared" si="0"/>
        <v>Bulan ke - 116</v>
      </c>
      <c r="DP10" s="260" t="str">
        <f t="shared" si="0"/>
        <v>Bulan ke - 117</v>
      </c>
      <c r="DQ10" s="260" t="str">
        <f t="shared" si="0"/>
        <v>Bulan ke - 118</v>
      </c>
      <c r="DR10" s="260" t="str">
        <f t="shared" si="0"/>
        <v>Bulan ke - 119</v>
      </c>
      <c r="DS10" s="260" t="str">
        <f t="shared" si="0"/>
        <v>Bulan ke - 120</v>
      </c>
      <c r="DT10" s="260" t="str">
        <f t="shared" si="0"/>
        <v>Bulan ke - 121</v>
      </c>
      <c r="DU10" s="260" t="str">
        <f t="shared" si="0"/>
        <v>Bulan ke - 122</v>
      </c>
      <c r="DV10" s="260" t="str">
        <f t="shared" si="0"/>
        <v>Bulan ke - 123</v>
      </c>
      <c r="DW10" s="260" t="str">
        <f t="shared" si="0"/>
        <v>Bulan ke - 124</v>
      </c>
      <c r="DX10" s="260" t="str">
        <f t="shared" si="0"/>
        <v>Bulan ke - 125</v>
      </c>
      <c r="DY10" s="260" t="str">
        <f t="shared" si="0"/>
        <v>Bulan ke - 126</v>
      </c>
      <c r="DZ10" s="260" t="str">
        <f t="shared" si="0"/>
        <v>Bulan ke - 127</v>
      </c>
      <c r="EA10" s="260" t="str">
        <f t="shared" si="0"/>
        <v>Bulan ke - 128</v>
      </c>
      <c r="EB10" s="260" t="str">
        <f t="shared" ref="EB10:ED10" si="1">CONCATENATE("Bulan ke - ",EB11)</f>
        <v>Bulan ke - 129</v>
      </c>
      <c r="EC10" s="260" t="str">
        <f t="shared" si="1"/>
        <v>Bulan ke - 130</v>
      </c>
      <c r="ED10" s="260" t="str">
        <f t="shared" si="1"/>
        <v>Bulan ke - 131</v>
      </c>
    </row>
    <row r="11" spans="1:134" ht="14.4">
      <c r="A11" s="138"/>
      <c r="B11" s="139"/>
      <c r="C11" s="242"/>
      <c r="D11" s="140">
        <v>1</v>
      </c>
      <c r="E11" s="140">
        <v>2</v>
      </c>
      <c r="F11" s="140">
        <v>3</v>
      </c>
      <c r="G11" s="140">
        <v>4</v>
      </c>
      <c r="H11" s="140">
        <v>5</v>
      </c>
      <c r="I11" s="140">
        <v>6</v>
      </c>
      <c r="J11" s="140">
        <v>7</v>
      </c>
      <c r="K11" s="140">
        <v>8</v>
      </c>
      <c r="L11" s="140">
        <v>9</v>
      </c>
      <c r="M11" s="140">
        <v>10</v>
      </c>
      <c r="N11" s="140">
        <v>11</v>
      </c>
      <c r="O11" s="431">
        <v>12</v>
      </c>
      <c r="P11" s="140">
        <v>13</v>
      </c>
      <c r="Q11" s="140">
        <v>14</v>
      </c>
      <c r="R11" s="140">
        <v>15</v>
      </c>
      <c r="S11" s="140">
        <v>16</v>
      </c>
      <c r="T11" s="141">
        <v>17</v>
      </c>
      <c r="U11" s="141">
        <v>18</v>
      </c>
      <c r="V11" s="141">
        <v>19</v>
      </c>
      <c r="W11" s="140">
        <v>20</v>
      </c>
      <c r="X11" s="140">
        <v>21</v>
      </c>
      <c r="Y11" s="141">
        <v>22</v>
      </c>
      <c r="Z11" s="140">
        <v>23</v>
      </c>
      <c r="AA11" s="439">
        <v>24</v>
      </c>
      <c r="AB11" s="142">
        <f t="shared" ref="AB11:DZ11" si="2">AA11+1</f>
        <v>25</v>
      </c>
      <c r="AC11" s="142">
        <f t="shared" si="2"/>
        <v>26</v>
      </c>
      <c r="AD11" s="142">
        <f t="shared" si="2"/>
        <v>27</v>
      </c>
      <c r="AE11" s="142">
        <f t="shared" si="2"/>
        <v>28</v>
      </c>
      <c r="AF11" s="142">
        <f t="shared" si="2"/>
        <v>29</v>
      </c>
      <c r="AG11" s="142">
        <f t="shared" si="2"/>
        <v>30</v>
      </c>
      <c r="AH11" s="142">
        <f t="shared" si="2"/>
        <v>31</v>
      </c>
      <c r="AI11" s="142">
        <f t="shared" si="2"/>
        <v>32</v>
      </c>
      <c r="AJ11" s="142">
        <f t="shared" si="2"/>
        <v>33</v>
      </c>
      <c r="AK11" s="142">
        <f t="shared" si="2"/>
        <v>34</v>
      </c>
      <c r="AL11" s="142">
        <f t="shared" si="2"/>
        <v>35</v>
      </c>
      <c r="AM11" s="441">
        <f t="shared" si="2"/>
        <v>36</v>
      </c>
      <c r="AN11" s="142">
        <f t="shared" si="2"/>
        <v>37</v>
      </c>
      <c r="AO11" s="142">
        <f t="shared" si="2"/>
        <v>38</v>
      </c>
      <c r="AP11" s="142">
        <f t="shared" si="2"/>
        <v>39</v>
      </c>
      <c r="AQ11" s="142">
        <f t="shared" si="2"/>
        <v>40</v>
      </c>
      <c r="AR11" s="142">
        <f t="shared" si="2"/>
        <v>41</v>
      </c>
      <c r="AS11" s="142">
        <f t="shared" si="2"/>
        <v>42</v>
      </c>
      <c r="AT11" s="142">
        <f t="shared" si="2"/>
        <v>43</v>
      </c>
      <c r="AU11" s="142">
        <f t="shared" si="2"/>
        <v>44</v>
      </c>
      <c r="AV11" s="142">
        <f t="shared" si="2"/>
        <v>45</v>
      </c>
      <c r="AW11" s="142">
        <f t="shared" si="2"/>
        <v>46</v>
      </c>
      <c r="AX11" s="142">
        <f t="shared" si="2"/>
        <v>47</v>
      </c>
      <c r="AY11" s="441">
        <f t="shared" si="2"/>
        <v>48</v>
      </c>
      <c r="AZ11" s="142">
        <f t="shared" si="2"/>
        <v>49</v>
      </c>
      <c r="BA11" s="142">
        <f t="shared" si="2"/>
        <v>50</v>
      </c>
      <c r="BB11" s="142">
        <f t="shared" si="2"/>
        <v>51</v>
      </c>
      <c r="BC11" s="142">
        <f t="shared" si="2"/>
        <v>52</v>
      </c>
      <c r="BD11" s="142">
        <f t="shared" si="2"/>
        <v>53</v>
      </c>
      <c r="BE11" s="142">
        <f t="shared" si="2"/>
        <v>54</v>
      </c>
      <c r="BF11" s="142">
        <f t="shared" si="2"/>
        <v>55</v>
      </c>
      <c r="BG11" s="142">
        <f t="shared" si="2"/>
        <v>56</v>
      </c>
      <c r="BH11" s="142">
        <f t="shared" si="2"/>
        <v>57</v>
      </c>
      <c r="BI11" s="142">
        <f t="shared" si="2"/>
        <v>58</v>
      </c>
      <c r="BJ11" s="142">
        <f t="shared" si="2"/>
        <v>59</v>
      </c>
      <c r="BK11" s="441">
        <f t="shared" si="2"/>
        <v>60</v>
      </c>
      <c r="BL11" s="142">
        <f t="shared" si="2"/>
        <v>61</v>
      </c>
      <c r="BM11" s="142">
        <f t="shared" si="2"/>
        <v>62</v>
      </c>
      <c r="BN11" s="142">
        <f t="shared" si="2"/>
        <v>63</v>
      </c>
      <c r="BO11" s="142">
        <f t="shared" si="2"/>
        <v>64</v>
      </c>
      <c r="BP11" s="142">
        <f t="shared" si="2"/>
        <v>65</v>
      </c>
      <c r="BQ11" s="142">
        <f t="shared" si="2"/>
        <v>66</v>
      </c>
      <c r="BR11" s="142">
        <f t="shared" si="2"/>
        <v>67</v>
      </c>
      <c r="BS11" s="142">
        <f t="shared" si="2"/>
        <v>68</v>
      </c>
      <c r="BT11" s="142">
        <f t="shared" si="2"/>
        <v>69</v>
      </c>
      <c r="BU11" s="142">
        <f t="shared" si="2"/>
        <v>70</v>
      </c>
      <c r="BV11" s="142">
        <f t="shared" si="2"/>
        <v>71</v>
      </c>
      <c r="BW11" s="441">
        <f t="shared" si="2"/>
        <v>72</v>
      </c>
      <c r="BX11" s="142">
        <f t="shared" si="2"/>
        <v>73</v>
      </c>
      <c r="BY11" s="142">
        <f t="shared" si="2"/>
        <v>74</v>
      </c>
      <c r="BZ11" s="142">
        <f t="shared" si="2"/>
        <v>75</v>
      </c>
      <c r="CA11" s="142">
        <f t="shared" si="2"/>
        <v>76</v>
      </c>
      <c r="CB11" s="142">
        <f t="shared" si="2"/>
        <v>77</v>
      </c>
      <c r="CC11" s="142">
        <f t="shared" si="2"/>
        <v>78</v>
      </c>
      <c r="CD11" s="142">
        <f t="shared" si="2"/>
        <v>79</v>
      </c>
      <c r="CE11" s="142">
        <f t="shared" si="2"/>
        <v>80</v>
      </c>
      <c r="CF11" s="142">
        <f t="shared" si="2"/>
        <v>81</v>
      </c>
      <c r="CG11" s="142">
        <f t="shared" si="2"/>
        <v>82</v>
      </c>
      <c r="CH11" s="142">
        <f t="shared" si="2"/>
        <v>83</v>
      </c>
      <c r="CI11" s="441">
        <f t="shared" si="2"/>
        <v>84</v>
      </c>
      <c r="CJ11" s="142">
        <f t="shared" si="2"/>
        <v>85</v>
      </c>
      <c r="CK11" s="142">
        <f t="shared" si="2"/>
        <v>86</v>
      </c>
      <c r="CL11" s="142">
        <f t="shared" si="2"/>
        <v>87</v>
      </c>
      <c r="CM11" s="142">
        <f t="shared" si="2"/>
        <v>88</v>
      </c>
      <c r="CN11" s="142">
        <f t="shared" si="2"/>
        <v>89</v>
      </c>
      <c r="CO11" s="142">
        <f t="shared" si="2"/>
        <v>90</v>
      </c>
      <c r="CP11" s="142">
        <f t="shared" si="2"/>
        <v>91</v>
      </c>
      <c r="CQ11" s="142">
        <f t="shared" si="2"/>
        <v>92</v>
      </c>
      <c r="CR11" s="142">
        <f t="shared" si="2"/>
        <v>93</v>
      </c>
      <c r="CS11" s="142">
        <f t="shared" si="2"/>
        <v>94</v>
      </c>
      <c r="CT11" s="142">
        <f t="shared" si="2"/>
        <v>95</v>
      </c>
      <c r="CU11" s="441">
        <f t="shared" si="2"/>
        <v>96</v>
      </c>
      <c r="CV11" s="142">
        <f t="shared" si="2"/>
        <v>97</v>
      </c>
      <c r="CW11" s="142">
        <f t="shared" si="2"/>
        <v>98</v>
      </c>
      <c r="CX11" s="142">
        <f t="shared" si="2"/>
        <v>99</v>
      </c>
      <c r="CY11" s="142">
        <f t="shared" si="2"/>
        <v>100</v>
      </c>
      <c r="CZ11" s="142">
        <f t="shared" si="2"/>
        <v>101</v>
      </c>
      <c r="DA11" s="142">
        <f t="shared" si="2"/>
        <v>102</v>
      </c>
      <c r="DB11" s="142">
        <f t="shared" si="2"/>
        <v>103</v>
      </c>
      <c r="DC11" s="142">
        <f t="shared" si="2"/>
        <v>104</v>
      </c>
      <c r="DD11" s="142">
        <f t="shared" si="2"/>
        <v>105</v>
      </c>
      <c r="DE11" s="142">
        <f t="shared" si="2"/>
        <v>106</v>
      </c>
      <c r="DF11" s="142">
        <f t="shared" si="2"/>
        <v>107</v>
      </c>
      <c r="DG11" s="441">
        <f t="shared" si="2"/>
        <v>108</v>
      </c>
      <c r="DH11" s="142">
        <f t="shared" si="2"/>
        <v>109</v>
      </c>
      <c r="DI11" s="142">
        <f t="shared" si="2"/>
        <v>110</v>
      </c>
      <c r="DJ11" s="142">
        <f t="shared" si="2"/>
        <v>111</v>
      </c>
      <c r="DK11" s="142">
        <f t="shared" si="2"/>
        <v>112</v>
      </c>
      <c r="DL11" s="142">
        <f t="shared" si="2"/>
        <v>113</v>
      </c>
      <c r="DM11" s="142">
        <f t="shared" si="2"/>
        <v>114</v>
      </c>
      <c r="DN11" s="142">
        <f t="shared" si="2"/>
        <v>115</v>
      </c>
      <c r="DO11" s="142">
        <f t="shared" si="2"/>
        <v>116</v>
      </c>
      <c r="DP11" s="142">
        <f t="shared" si="2"/>
        <v>117</v>
      </c>
      <c r="DQ11" s="142">
        <f t="shared" si="2"/>
        <v>118</v>
      </c>
      <c r="DR11" s="142">
        <f t="shared" si="2"/>
        <v>119</v>
      </c>
      <c r="DS11" s="441">
        <f t="shared" si="2"/>
        <v>120</v>
      </c>
      <c r="DT11" s="142">
        <f t="shared" si="2"/>
        <v>121</v>
      </c>
      <c r="DU11" s="142">
        <f t="shared" si="2"/>
        <v>122</v>
      </c>
      <c r="DV11" s="142">
        <f t="shared" si="2"/>
        <v>123</v>
      </c>
      <c r="DW11" s="142">
        <f t="shared" si="2"/>
        <v>124</v>
      </c>
      <c r="DX11" s="142">
        <f t="shared" si="2"/>
        <v>125</v>
      </c>
      <c r="DY11" s="142">
        <f t="shared" si="2"/>
        <v>126</v>
      </c>
      <c r="DZ11" s="142">
        <f t="shared" si="2"/>
        <v>127</v>
      </c>
      <c r="EA11" s="142">
        <f t="shared" ref="EA11" si="3">DZ11+1</f>
        <v>128</v>
      </c>
      <c r="EB11" s="142">
        <f t="shared" ref="EB11" si="4">EA11+1</f>
        <v>129</v>
      </c>
      <c r="EC11" s="142">
        <f t="shared" ref="EC11:ED11" si="5">EB11+1</f>
        <v>130</v>
      </c>
      <c r="ED11" s="142">
        <f t="shared" si="5"/>
        <v>131</v>
      </c>
    </row>
    <row r="12" spans="1:134" ht="14.4">
      <c r="A12" s="143" t="s">
        <v>17</v>
      </c>
      <c r="B12" s="144" t="s">
        <v>467</v>
      </c>
      <c r="C12" s="243"/>
      <c r="D12" s="145">
        <v>0</v>
      </c>
      <c r="E12" s="145">
        <f t="shared" ref="E12:DZ12" si="6">D45</f>
        <v>384324852.10000002</v>
      </c>
      <c r="F12" s="145">
        <f t="shared" si="6"/>
        <v>362538613.75</v>
      </c>
      <c r="G12" s="145">
        <f t="shared" si="6"/>
        <v>397832906.91249996</v>
      </c>
      <c r="H12" s="145">
        <f t="shared" si="6"/>
        <v>519663152.13749999</v>
      </c>
      <c r="I12" s="145">
        <f t="shared" si="6"/>
        <v>691692159.01250005</v>
      </c>
      <c r="J12" s="145">
        <f t="shared" si="6"/>
        <v>883737737.12500012</v>
      </c>
      <c r="K12" s="145">
        <f t="shared" si="6"/>
        <v>1083113138.0508335</v>
      </c>
      <c r="L12" s="145">
        <f t="shared" si="6"/>
        <v>1269805338.5636113</v>
      </c>
      <c r="M12" s="145">
        <f t="shared" si="6"/>
        <v>1375953821.8113892</v>
      </c>
      <c r="N12" s="145">
        <f t="shared" si="6"/>
        <v>1451831087.794167</v>
      </c>
      <c r="O12" s="432">
        <f t="shared" si="6"/>
        <v>1490342955.0502782</v>
      </c>
      <c r="P12" s="145">
        <f t="shared" si="6"/>
        <v>1398604844.1297226</v>
      </c>
      <c r="Q12" s="145">
        <f t="shared" si="6"/>
        <v>1224556733.209167</v>
      </c>
      <c r="R12" s="145">
        <f t="shared" si="6"/>
        <v>945815701.73861146</v>
      </c>
      <c r="S12" s="145">
        <f t="shared" si="6"/>
        <v>622478209.99305606</v>
      </c>
      <c r="T12" s="145">
        <f t="shared" si="6"/>
        <v>351140718.2475006</v>
      </c>
      <c r="U12" s="145">
        <f t="shared" si="6"/>
        <v>160803226.50194508</v>
      </c>
      <c r="V12" s="145">
        <f t="shared" si="6"/>
        <v>40965734.756389588</v>
      </c>
      <c r="W12" s="145">
        <f t="shared" si="6"/>
        <v>42660455.246667385</v>
      </c>
      <c r="X12" s="145">
        <f t="shared" si="6"/>
        <v>115548096.28694518</v>
      </c>
      <c r="Y12" s="145">
        <f t="shared" si="6"/>
        <v>163435737.32722297</v>
      </c>
      <c r="Z12" s="145">
        <f t="shared" si="6"/>
        <v>236323378.36750078</v>
      </c>
      <c r="AA12" s="432">
        <f t="shared" si="6"/>
        <v>309211019.40777856</v>
      </c>
      <c r="AB12" s="145">
        <f t="shared" si="6"/>
        <v>356848660.44805634</v>
      </c>
      <c r="AC12" s="145">
        <f t="shared" si="6"/>
        <v>406736301.48833412</v>
      </c>
      <c r="AD12" s="145">
        <f t="shared" si="6"/>
        <v>457623942.5286119</v>
      </c>
      <c r="AE12" s="145">
        <f t="shared" si="6"/>
        <v>508511583.56888968</v>
      </c>
      <c r="AF12" s="145">
        <f t="shared" si="6"/>
        <v>559399224.60916746</v>
      </c>
      <c r="AG12" s="145">
        <f t="shared" si="6"/>
        <v>610286865.6494453</v>
      </c>
      <c r="AH12" s="145">
        <f t="shared" si="6"/>
        <v>661174506.68972313</v>
      </c>
      <c r="AI12" s="145">
        <f t="shared" si="6"/>
        <v>700027103.73000085</v>
      </c>
      <c r="AJ12" s="145">
        <f t="shared" si="6"/>
        <v>738879700.77027857</v>
      </c>
      <c r="AK12" s="145">
        <f t="shared" si="6"/>
        <v>777732297.81055629</v>
      </c>
      <c r="AL12" s="145">
        <f t="shared" si="6"/>
        <v>816584894.85083401</v>
      </c>
      <c r="AM12" s="432">
        <f t="shared" si="6"/>
        <v>855437491.89111173</v>
      </c>
      <c r="AN12" s="145">
        <f t="shared" si="6"/>
        <v>894290088.93138945</v>
      </c>
      <c r="AO12" s="145">
        <f t="shared" si="6"/>
        <v>933142685.97166717</v>
      </c>
      <c r="AP12" s="145">
        <f t="shared" si="6"/>
        <v>971995283.01194489</v>
      </c>
      <c r="AQ12" s="145">
        <f t="shared" si="6"/>
        <v>1010847880.0522226</v>
      </c>
      <c r="AR12" s="145">
        <f t="shared" si="6"/>
        <v>1049700477.0925004</v>
      </c>
      <c r="AS12" s="145">
        <f t="shared" si="6"/>
        <v>1088553074.1327782</v>
      </c>
      <c r="AT12" s="145">
        <f t="shared" si="6"/>
        <v>1127405671.1730559</v>
      </c>
      <c r="AU12" s="145">
        <f t="shared" si="6"/>
        <v>1166258268.2133336</v>
      </c>
      <c r="AV12" s="145">
        <f t="shared" si="6"/>
        <v>1196418888.7533336</v>
      </c>
      <c r="AW12" s="145">
        <f t="shared" si="6"/>
        <v>1226579509.2933335</v>
      </c>
      <c r="AX12" s="145">
        <f t="shared" si="6"/>
        <v>1256740129.8333335</v>
      </c>
      <c r="AY12" s="432">
        <f t="shared" si="6"/>
        <v>1286900750.3733335</v>
      </c>
      <c r="AZ12" s="145">
        <f t="shared" si="6"/>
        <v>1317061370.9133334</v>
      </c>
      <c r="BA12" s="145">
        <f t="shared" si="6"/>
        <v>1350896991.4533334</v>
      </c>
      <c r="BB12" s="145">
        <f t="shared" si="6"/>
        <v>1381057611.9933333</v>
      </c>
      <c r="BC12" s="145">
        <f t="shared" si="6"/>
        <v>1411218232.5333333</v>
      </c>
      <c r="BD12" s="145">
        <f t="shared" si="6"/>
        <v>1441378853.0733333</v>
      </c>
      <c r="BE12" s="145">
        <f t="shared" si="6"/>
        <v>1471539473.6133332</v>
      </c>
      <c r="BF12" s="145">
        <f t="shared" si="6"/>
        <v>1501700094.1533332</v>
      </c>
      <c r="BG12" s="145">
        <f t="shared" si="6"/>
        <v>1531860714.6933331</v>
      </c>
      <c r="BH12" s="145">
        <f t="shared" si="6"/>
        <v>1555000892.2333331</v>
      </c>
      <c r="BI12" s="145">
        <f t="shared" si="6"/>
        <v>1578141069.7733331</v>
      </c>
      <c r="BJ12" s="145">
        <f t="shared" si="6"/>
        <v>1601281247.313333</v>
      </c>
      <c r="BK12" s="432">
        <f t="shared" si="6"/>
        <v>1624421424.853333</v>
      </c>
      <c r="BL12" s="145">
        <f t="shared" si="6"/>
        <v>1647561602.393333</v>
      </c>
      <c r="BM12" s="145">
        <f t="shared" si="6"/>
        <v>1670701779.9333329</v>
      </c>
      <c r="BN12" s="145">
        <f t="shared" si="6"/>
        <v>1693841957.4733329</v>
      </c>
      <c r="BO12" s="145">
        <f t="shared" si="6"/>
        <v>1716982135.0133328</v>
      </c>
      <c r="BP12" s="145">
        <f t="shared" si="6"/>
        <v>1740122312.5533328</v>
      </c>
      <c r="BQ12" s="145">
        <f t="shared" si="6"/>
        <v>1788262490.0933328</v>
      </c>
      <c r="BR12" s="145">
        <f t="shared" si="6"/>
        <v>1836402667.6333327</v>
      </c>
      <c r="BS12" s="145">
        <f t="shared" si="6"/>
        <v>1884542845.1733327</v>
      </c>
      <c r="BT12" s="145">
        <f t="shared" si="6"/>
        <v>1932683022.7133327</v>
      </c>
      <c r="BU12" s="145">
        <f t="shared" si="6"/>
        <v>1980823200.2533326</v>
      </c>
      <c r="BV12" s="145">
        <f t="shared" si="6"/>
        <v>2028963377.7933326</v>
      </c>
      <c r="BW12" s="432">
        <f t="shared" si="6"/>
        <v>2077103555.3333325</v>
      </c>
      <c r="BX12" s="145">
        <f t="shared" si="6"/>
        <v>2125243732.8733325</v>
      </c>
      <c r="BY12" s="145">
        <f t="shared" si="6"/>
        <v>2173383910.4133325</v>
      </c>
      <c r="BZ12" s="145">
        <f t="shared" si="6"/>
        <v>2221524087.9533324</v>
      </c>
      <c r="CA12" s="145">
        <f t="shared" si="6"/>
        <v>2269664265.4933324</v>
      </c>
      <c r="CB12" s="145">
        <f t="shared" si="6"/>
        <v>2317804443.0333323</v>
      </c>
      <c r="CC12" s="145">
        <f t="shared" si="6"/>
        <v>2365944620.5733323</v>
      </c>
      <c r="CD12" s="145">
        <f t="shared" si="6"/>
        <v>2414084798.1133323</v>
      </c>
      <c r="CE12" s="145">
        <f t="shared" si="6"/>
        <v>2462224975.6533322</v>
      </c>
      <c r="CF12" s="145">
        <f t="shared" si="6"/>
        <v>2510365153.1933322</v>
      </c>
      <c r="CG12" s="145">
        <f t="shared" si="6"/>
        <v>2558505330.7333322</v>
      </c>
      <c r="CH12" s="145">
        <f t="shared" si="6"/>
        <v>2606645508.2733321</v>
      </c>
      <c r="CI12" s="432">
        <f t="shared" si="6"/>
        <v>2654785685.8133321</v>
      </c>
      <c r="CJ12" s="145">
        <f t="shared" si="6"/>
        <v>2702925863.353332</v>
      </c>
      <c r="CK12" s="145">
        <f t="shared" si="6"/>
        <v>2751066040.893332</v>
      </c>
      <c r="CL12" s="145">
        <f t="shared" si="6"/>
        <v>2799206218.433332</v>
      </c>
      <c r="CM12" s="145">
        <f t="shared" si="6"/>
        <v>2847346395.9733319</v>
      </c>
      <c r="CN12" s="145">
        <f t="shared" si="6"/>
        <v>2895486573.5133319</v>
      </c>
      <c r="CO12" s="145">
        <f t="shared" si="6"/>
        <v>2943626751.0533319</v>
      </c>
      <c r="CP12" s="145">
        <f t="shared" si="6"/>
        <v>2991766928.5933318</v>
      </c>
      <c r="CQ12" s="145">
        <f t="shared" si="6"/>
        <v>3039907106.1333318</v>
      </c>
      <c r="CR12" s="145">
        <f t="shared" si="6"/>
        <v>3088047283.6733317</v>
      </c>
      <c r="CS12" s="145">
        <f t="shared" si="6"/>
        <v>3136187461.2133317</v>
      </c>
      <c r="CT12" s="145">
        <f t="shared" si="6"/>
        <v>3184327638.7533317</v>
      </c>
      <c r="CU12" s="432">
        <f t="shared" si="6"/>
        <v>3232467816.2933316</v>
      </c>
      <c r="CV12" s="145">
        <f t="shared" si="6"/>
        <v>3280607993.8333316</v>
      </c>
      <c r="CW12" s="145">
        <f t="shared" si="6"/>
        <v>3328748171.3733315</v>
      </c>
      <c r="CX12" s="145">
        <f t="shared" si="6"/>
        <v>3376888348.9133315</v>
      </c>
      <c r="CY12" s="145">
        <f t="shared" si="6"/>
        <v>3425028526.4533315</v>
      </c>
      <c r="CZ12" s="145">
        <f t="shared" si="6"/>
        <v>3473168703.9933314</v>
      </c>
      <c r="DA12" s="145">
        <f t="shared" si="6"/>
        <v>3521308881.5333314</v>
      </c>
      <c r="DB12" s="145">
        <f t="shared" si="6"/>
        <v>3569449059.0733314</v>
      </c>
      <c r="DC12" s="145">
        <f t="shared" si="6"/>
        <v>3617589236.6133313</v>
      </c>
      <c r="DD12" s="145">
        <f t="shared" si="6"/>
        <v>3665729414.1533313</v>
      </c>
      <c r="DE12" s="145">
        <f t="shared" si="6"/>
        <v>3713869591.6933312</v>
      </c>
      <c r="DF12" s="145">
        <f t="shared" si="6"/>
        <v>3762009769.2333312</v>
      </c>
      <c r="DG12" s="432">
        <f t="shared" si="6"/>
        <v>3810149946.7733312</v>
      </c>
      <c r="DH12" s="145">
        <f t="shared" si="6"/>
        <v>3858290124.3133311</v>
      </c>
      <c r="DI12" s="145">
        <f t="shared" si="6"/>
        <v>3906430301.8533311</v>
      </c>
      <c r="DJ12" s="145">
        <f t="shared" si="6"/>
        <v>3954570479.3933311</v>
      </c>
      <c r="DK12" s="145">
        <f t="shared" si="6"/>
        <v>4002710656.933331</v>
      </c>
      <c r="DL12" s="145">
        <f t="shared" si="6"/>
        <v>4050850834.473331</v>
      </c>
      <c r="DM12" s="145">
        <f t="shared" si="6"/>
        <v>4098991012.0133309</v>
      </c>
      <c r="DN12" s="145">
        <f t="shared" si="6"/>
        <v>4147131189.5533309</v>
      </c>
      <c r="DO12" s="145">
        <f t="shared" si="6"/>
        <v>4195271367.0933309</v>
      </c>
      <c r="DP12" s="145">
        <f t="shared" si="6"/>
        <v>4243411544.6333308</v>
      </c>
      <c r="DQ12" s="145">
        <f t="shared" si="6"/>
        <v>4291551722.1733308</v>
      </c>
      <c r="DR12" s="145">
        <f t="shared" si="6"/>
        <v>4339691899.7133312</v>
      </c>
      <c r="DS12" s="432">
        <f t="shared" si="6"/>
        <v>4387832077.2533312</v>
      </c>
      <c r="DT12" s="145">
        <f t="shared" si="6"/>
        <v>4435972254.7933311</v>
      </c>
      <c r="DU12" s="145">
        <f t="shared" si="6"/>
        <v>4484112432.3333311</v>
      </c>
      <c r="DV12" s="145">
        <f t="shared" si="6"/>
        <v>4532252609.8733311</v>
      </c>
      <c r="DW12" s="145">
        <f t="shared" si="6"/>
        <v>4580392787.413331</v>
      </c>
      <c r="DX12" s="145">
        <f t="shared" si="6"/>
        <v>4628532964.953331</v>
      </c>
      <c r="DY12" s="145">
        <f t="shared" si="6"/>
        <v>4676673142.493331</v>
      </c>
      <c r="DZ12" s="145">
        <f t="shared" si="6"/>
        <v>4724813320.0333309</v>
      </c>
      <c r="EA12" s="145">
        <f t="shared" ref="EA12" si="7">DZ45</f>
        <v>4768941816.1116638</v>
      </c>
      <c r="EB12" s="145">
        <f t="shared" ref="EB12" si="8">EA45</f>
        <v>4809058630.7283306</v>
      </c>
      <c r="EC12" s="145">
        <f t="shared" ref="EC12:ED12" si="9">EB45</f>
        <v>4837140400.9599972</v>
      </c>
      <c r="ED12" s="145">
        <f t="shared" si="9"/>
        <v>4853187126.8066635</v>
      </c>
    </row>
    <row r="13" spans="1:134" ht="14.4">
      <c r="A13" s="146"/>
      <c r="B13" s="147"/>
      <c r="C13" s="244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433"/>
      <c r="P13" s="148"/>
      <c r="Q13" s="148"/>
      <c r="R13" s="148"/>
      <c r="S13" s="148"/>
      <c r="T13" s="149"/>
      <c r="U13" s="149"/>
      <c r="V13" s="149"/>
      <c r="W13" s="150"/>
      <c r="X13" s="150"/>
      <c r="Y13" s="149"/>
      <c r="Z13" s="150"/>
      <c r="AA13" s="440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440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440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440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440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440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440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440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440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</row>
    <row r="14" spans="1:134" ht="14.4">
      <c r="A14" s="143" t="s">
        <v>18</v>
      </c>
      <c r="B14" s="144" t="s">
        <v>468</v>
      </c>
      <c r="C14" s="245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256"/>
      <c r="P14" s="151"/>
      <c r="Q14" s="151"/>
      <c r="R14" s="151"/>
      <c r="S14" s="151"/>
      <c r="T14" s="152"/>
      <c r="U14" s="152"/>
      <c r="V14" s="152"/>
      <c r="W14" s="153"/>
      <c r="X14" s="153"/>
      <c r="Y14" s="152"/>
      <c r="Z14" s="153"/>
      <c r="AA14" s="426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426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426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426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426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/>
      <c r="CH14" s="152"/>
      <c r="CI14" s="426"/>
      <c r="CJ14" s="152"/>
      <c r="CK14" s="152"/>
      <c r="CL14" s="152"/>
      <c r="CM14" s="152"/>
      <c r="CN14" s="152"/>
      <c r="CO14" s="152"/>
      <c r="CP14" s="152"/>
      <c r="CQ14" s="152"/>
      <c r="CR14" s="152"/>
      <c r="CS14" s="152"/>
      <c r="CT14" s="152"/>
      <c r="CU14" s="426"/>
      <c r="CV14" s="152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426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426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</row>
    <row r="15" spans="1:134" ht="14.4">
      <c r="A15" s="154"/>
      <c r="B15" s="155" t="s">
        <v>469</v>
      </c>
      <c r="C15" s="246">
        <f>'Quick Count'!I46</f>
        <v>148545600</v>
      </c>
      <c r="D15" s="151">
        <f>'Quick Count'!I46</f>
        <v>148545600</v>
      </c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256"/>
      <c r="P15" s="151"/>
      <c r="Q15" s="151"/>
      <c r="R15" s="151"/>
      <c r="S15" s="151"/>
      <c r="T15" s="151"/>
      <c r="U15" s="151"/>
      <c r="V15" s="151"/>
      <c r="W15" s="153"/>
      <c r="X15" s="153"/>
      <c r="Y15" s="152"/>
      <c r="Z15" s="153"/>
      <c r="AA15" s="426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426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426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426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426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426"/>
      <c r="CJ15" s="152"/>
      <c r="CK15" s="152"/>
      <c r="CL15" s="152"/>
      <c r="CM15" s="152"/>
      <c r="CN15" s="152"/>
      <c r="CO15" s="152"/>
      <c r="CP15" s="152"/>
      <c r="CQ15" s="152"/>
      <c r="CR15" s="152"/>
      <c r="CS15" s="152"/>
      <c r="CT15" s="152"/>
      <c r="CU15" s="426"/>
      <c r="CV15" s="15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426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426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</row>
    <row r="16" spans="1:134" ht="14.4">
      <c r="A16" s="154"/>
      <c r="B16" s="155" t="s">
        <v>470</v>
      </c>
      <c r="C16" s="246">
        <f>SUM(D16:ED16)</f>
        <v>1994378783.8000002</v>
      </c>
      <c r="D16" s="156">
        <f>'Proyeksi Cashflow - Penerimaan'!I47</f>
        <v>378244252.10000002</v>
      </c>
      <c r="E16" s="156">
        <f>'Proyeksi Cashflow - Penerimaan'!J47</f>
        <v>85964602.75</v>
      </c>
      <c r="F16" s="156">
        <f>'Proyeksi Cashflow - Penerimaan'!K47</f>
        <v>137543364.40000001</v>
      </c>
      <c r="G16" s="156">
        <f>'Proyeksi Cashflow - Penerimaan'!L47</f>
        <v>189122126.05000004</v>
      </c>
      <c r="H16" s="156">
        <f>'Proyeksi Cashflow - Penerimaan'!M47</f>
        <v>240700887.70000008</v>
      </c>
      <c r="I16" s="156">
        <f>'Proyeksi Cashflow - Penerimaan'!N47</f>
        <v>275086728.80000007</v>
      </c>
      <c r="J16" s="156">
        <f>'Proyeksi Cashflow - Penerimaan'!O47</f>
        <v>240700887.70000008</v>
      </c>
      <c r="K16" s="156">
        <f>'Proyeksi Cashflow - Penerimaan'!P47</f>
        <v>189122126.05000004</v>
      </c>
      <c r="L16" s="156">
        <f>'Proyeksi Cashflow - Penerimaan'!Q47</f>
        <v>137543364.40000001</v>
      </c>
      <c r="M16" s="156">
        <f>'Proyeksi Cashflow - Penerimaan'!R47</f>
        <v>85964602.75</v>
      </c>
      <c r="N16" s="156">
        <f>'Proyeksi Cashflow - Penerimaan'!S47</f>
        <v>34385841.100000001</v>
      </c>
      <c r="O16" s="434">
        <f>'Proyeksi Cashflow - Penerimaan'!T47</f>
        <v>0</v>
      </c>
      <c r="P16" s="156">
        <f>'Proyeksi Cashflow - Penerimaan'!U47</f>
        <v>0</v>
      </c>
      <c r="Q16" s="156">
        <f>'Proyeksi Cashflow - Penerimaan'!V47</f>
        <v>0</v>
      </c>
      <c r="R16" s="156">
        <f>'Proyeksi Cashflow - Penerimaan'!W47</f>
        <v>0</v>
      </c>
      <c r="S16" s="156">
        <f>'Proyeksi Cashflow - Penerimaan'!X47</f>
        <v>0</v>
      </c>
      <c r="T16" s="156">
        <f>'Proyeksi Cashflow - Penerimaan'!Y47</f>
        <v>0</v>
      </c>
      <c r="U16" s="156">
        <f>'Proyeksi Cashflow - Penerimaan'!Z47</f>
        <v>0</v>
      </c>
      <c r="V16" s="156">
        <f>'Proyeksi Cashflow - Penerimaan'!AA47</f>
        <v>0</v>
      </c>
      <c r="W16" s="156">
        <f>'Proyeksi Cashflow - Penerimaan'!AB47</f>
        <v>0</v>
      </c>
      <c r="X16" s="156">
        <f>'Proyeksi Cashflow - Penerimaan'!AC47</f>
        <v>0</v>
      </c>
      <c r="Y16" s="156">
        <f>'Proyeksi Cashflow - Penerimaan'!AD47</f>
        <v>0</v>
      </c>
      <c r="Z16" s="156">
        <f>'Proyeksi Cashflow - Penerimaan'!AE47</f>
        <v>0</v>
      </c>
      <c r="AA16" s="434">
        <f>'Proyeksi Cashflow - Penerimaan'!AF47</f>
        <v>0</v>
      </c>
      <c r="AB16" s="156">
        <f>'Proyeksi Cashflow - Penerimaan'!AG47</f>
        <v>0</v>
      </c>
      <c r="AC16" s="156">
        <f>'Proyeksi Cashflow - Penerimaan'!AH47</f>
        <v>0</v>
      </c>
      <c r="AD16" s="156">
        <f>'Proyeksi Cashflow - Penerimaan'!AI47</f>
        <v>0</v>
      </c>
      <c r="AE16" s="156">
        <f>'Proyeksi Cashflow - Penerimaan'!AJ47</f>
        <v>0</v>
      </c>
      <c r="AF16" s="156">
        <f>'Proyeksi Cashflow - Penerimaan'!AK47</f>
        <v>0</v>
      </c>
      <c r="AG16" s="156">
        <f>'Proyeksi Cashflow - Penerimaan'!AL47</f>
        <v>0</v>
      </c>
      <c r="AH16" s="156">
        <f>'Proyeksi Cashflow - Penerimaan'!AM47</f>
        <v>0</v>
      </c>
      <c r="AI16" s="156">
        <f>'Proyeksi Cashflow - Penerimaan'!AN47</f>
        <v>0</v>
      </c>
      <c r="AJ16" s="156">
        <f>'Proyeksi Cashflow - Penerimaan'!AO47</f>
        <v>0</v>
      </c>
      <c r="AK16" s="156">
        <f>'Proyeksi Cashflow - Penerimaan'!AP47</f>
        <v>0</v>
      </c>
      <c r="AL16" s="156">
        <f>'Proyeksi Cashflow - Penerimaan'!AQ47</f>
        <v>0</v>
      </c>
      <c r="AM16" s="434">
        <f>'Proyeksi Cashflow - Penerimaan'!AR47</f>
        <v>0</v>
      </c>
      <c r="AN16" s="156">
        <f>'Proyeksi Cashflow - Penerimaan'!AS47</f>
        <v>0</v>
      </c>
      <c r="AO16" s="156">
        <f>'Proyeksi Cashflow - Penerimaan'!AT47</f>
        <v>0</v>
      </c>
      <c r="AP16" s="156">
        <f>'Proyeksi Cashflow - Penerimaan'!AU47</f>
        <v>0</v>
      </c>
      <c r="AQ16" s="156">
        <f>'Proyeksi Cashflow - Penerimaan'!AV47</f>
        <v>0</v>
      </c>
      <c r="AR16" s="156">
        <f>'Proyeksi Cashflow - Penerimaan'!AW47</f>
        <v>0</v>
      </c>
      <c r="AS16" s="156">
        <f>'Proyeksi Cashflow - Penerimaan'!AX47</f>
        <v>0</v>
      </c>
      <c r="AT16" s="156">
        <f>'Proyeksi Cashflow - Penerimaan'!AY47</f>
        <v>0</v>
      </c>
      <c r="AU16" s="156">
        <f>'Proyeksi Cashflow - Penerimaan'!AZ47</f>
        <v>0</v>
      </c>
      <c r="AV16" s="156">
        <f>'Proyeksi Cashflow - Penerimaan'!BA47</f>
        <v>0</v>
      </c>
      <c r="AW16" s="156">
        <f>'Proyeksi Cashflow - Penerimaan'!BB47</f>
        <v>0</v>
      </c>
      <c r="AX16" s="156">
        <f>'Proyeksi Cashflow - Penerimaan'!BC47</f>
        <v>0</v>
      </c>
      <c r="AY16" s="434">
        <f>'Proyeksi Cashflow - Penerimaan'!BD47</f>
        <v>0</v>
      </c>
      <c r="AZ16" s="156">
        <f>'Proyeksi Cashflow - Penerimaan'!BE47</f>
        <v>0</v>
      </c>
      <c r="BA16" s="156">
        <f>'Proyeksi Cashflow - Penerimaan'!BF47</f>
        <v>0</v>
      </c>
      <c r="BB16" s="156">
        <f>'Proyeksi Cashflow - Penerimaan'!BG47</f>
        <v>0</v>
      </c>
      <c r="BC16" s="156">
        <f>'Proyeksi Cashflow - Penerimaan'!BH47</f>
        <v>0</v>
      </c>
      <c r="BD16" s="156">
        <f>'Proyeksi Cashflow - Penerimaan'!BI47</f>
        <v>0</v>
      </c>
      <c r="BE16" s="156">
        <f>'Proyeksi Cashflow - Penerimaan'!BJ47</f>
        <v>0</v>
      </c>
      <c r="BF16" s="156">
        <f>'Proyeksi Cashflow - Penerimaan'!BK47</f>
        <v>0</v>
      </c>
      <c r="BG16" s="156">
        <f>'Proyeksi Cashflow - Penerimaan'!BL47</f>
        <v>0</v>
      </c>
      <c r="BH16" s="156">
        <f>'Proyeksi Cashflow - Penerimaan'!BM47</f>
        <v>0</v>
      </c>
      <c r="BI16" s="156">
        <f>'Proyeksi Cashflow - Penerimaan'!BN47</f>
        <v>0</v>
      </c>
      <c r="BJ16" s="156">
        <f>'Proyeksi Cashflow - Penerimaan'!BO47</f>
        <v>0</v>
      </c>
      <c r="BK16" s="434">
        <f>'Proyeksi Cashflow - Penerimaan'!BP47</f>
        <v>0</v>
      </c>
      <c r="BL16" s="156">
        <f>'Proyeksi Cashflow - Penerimaan'!BQ47</f>
        <v>0</v>
      </c>
      <c r="BM16" s="156">
        <f>'Proyeksi Cashflow - Penerimaan'!BR47</f>
        <v>0</v>
      </c>
      <c r="BN16" s="156">
        <f>'Proyeksi Cashflow - Penerimaan'!BS47</f>
        <v>0</v>
      </c>
      <c r="BO16" s="156">
        <f>'Proyeksi Cashflow - Penerimaan'!BT47</f>
        <v>0</v>
      </c>
      <c r="BP16" s="156">
        <f>'Proyeksi Cashflow - Penerimaan'!BU47</f>
        <v>0</v>
      </c>
      <c r="BQ16" s="156">
        <f>'Proyeksi Cashflow - Penerimaan'!BV47</f>
        <v>0</v>
      </c>
      <c r="BR16" s="156">
        <f>'Proyeksi Cashflow - Penerimaan'!BW47</f>
        <v>0</v>
      </c>
      <c r="BS16" s="156">
        <f>'Proyeksi Cashflow - Penerimaan'!BX47</f>
        <v>0</v>
      </c>
      <c r="BT16" s="156">
        <f>'Proyeksi Cashflow - Penerimaan'!BY47</f>
        <v>0</v>
      </c>
      <c r="BU16" s="156">
        <f>'Proyeksi Cashflow - Penerimaan'!BZ47</f>
        <v>0</v>
      </c>
      <c r="BV16" s="156">
        <f>'Proyeksi Cashflow - Penerimaan'!CA47</f>
        <v>0</v>
      </c>
      <c r="BW16" s="434">
        <f>'Proyeksi Cashflow - Penerimaan'!CB47</f>
        <v>0</v>
      </c>
      <c r="BX16" s="156">
        <f>'Proyeksi Cashflow - Penerimaan'!CC47</f>
        <v>0</v>
      </c>
      <c r="BY16" s="156">
        <f>'Proyeksi Cashflow - Penerimaan'!CD47</f>
        <v>0</v>
      </c>
      <c r="BZ16" s="156">
        <f>'Proyeksi Cashflow - Penerimaan'!CE47</f>
        <v>0</v>
      </c>
      <c r="CA16" s="156">
        <f>'Proyeksi Cashflow - Penerimaan'!CF47</f>
        <v>0</v>
      </c>
      <c r="CB16" s="156">
        <f>'Proyeksi Cashflow - Penerimaan'!CG47</f>
        <v>0</v>
      </c>
      <c r="CC16" s="156">
        <f>'Proyeksi Cashflow - Penerimaan'!CH47</f>
        <v>0</v>
      </c>
      <c r="CD16" s="156">
        <f>'Proyeksi Cashflow - Penerimaan'!CI47</f>
        <v>0</v>
      </c>
      <c r="CE16" s="156">
        <f>'Proyeksi Cashflow - Penerimaan'!CJ47</f>
        <v>0</v>
      </c>
      <c r="CF16" s="156">
        <f>'Proyeksi Cashflow - Penerimaan'!CK47</f>
        <v>0</v>
      </c>
      <c r="CG16" s="156">
        <f>'Proyeksi Cashflow - Penerimaan'!CL47</f>
        <v>0</v>
      </c>
      <c r="CH16" s="156">
        <f>'Proyeksi Cashflow - Penerimaan'!CM47</f>
        <v>0</v>
      </c>
      <c r="CI16" s="434">
        <f>'Proyeksi Cashflow - Penerimaan'!CN47</f>
        <v>0</v>
      </c>
      <c r="CJ16" s="156">
        <f>'Proyeksi Cashflow - Penerimaan'!CO47</f>
        <v>0</v>
      </c>
      <c r="CK16" s="156">
        <f>'Proyeksi Cashflow - Penerimaan'!CP47</f>
        <v>0</v>
      </c>
      <c r="CL16" s="156">
        <f>'Proyeksi Cashflow - Penerimaan'!CQ47</f>
        <v>0</v>
      </c>
      <c r="CM16" s="156">
        <f>'Proyeksi Cashflow - Penerimaan'!CR47</f>
        <v>0</v>
      </c>
      <c r="CN16" s="156">
        <f>'Proyeksi Cashflow - Penerimaan'!CS47</f>
        <v>0</v>
      </c>
      <c r="CO16" s="156">
        <f>'Proyeksi Cashflow - Penerimaan'!CT47</f>
        <v>0</v>
      </c>
      <c r="CP16" s="156">
        <f>'Proyeksi Cashflow - Penerimaan'!CU47</f>
        <v>0</v>
      </c>
      <c r="CQ16" s="156">
        <f>'Proyeksi Cashflow - Penerimaan'!CV47</f>
        <v>0</v>
      </c>
      <c r="CR16" s="156">
        <f>'Proyeksi Cashflow - Penerimaan'!CW47</f>
        <v>0</v>
      </c>
      <c r="CS16" s="156">
        <f>'Proyeksi Cashflow - Penerimaan'!CX47</f>
        <v>0</v>
      </c>
      <c r="CT16" s="156">
        <f>'Proyeksi Cashflow - Penerimaan'!CY47</f>
        <v>0</v>
      </c>
      <c r="CU16" s="434">
        <f>'Proyeksi Cashflow - Penerimaan'!CZ47</f>
        <v>0</v>
      </c>
      <c r="CV16" s="156">
        <f>'Proyeksi Cashflow - Penerimaan'!DA47</f>
        <v>0</v>
      </c>
      <c r="CW16" s="156">
        <f>'Proyeksi Cashflow - Penerimaan'!DB47</f>
        <v>0</v>
      </c>
      <c r="CX16" s="156">
        <f>'Proyeksi Cashflow - Penerimaan'!DC47</f>
        <v>0</v>
      </c>
      <c r="CY16" s="156">
        <f>'Proyeksi Cashflow - Penerimaan'!DD47</f>
        <v>0</v>
      </c>
      <c r="CZ16" s="156">
        <f>'Proyeksi Cashflow - Penerimaan'!DE47</f>
        <v>0</v>
      </c>
      <c r="DA16" s="156">
        <f>'Proyeksi Cashflow - Penerimaan'!DF47</f>
        <v>0</v>
      </c>
      <c r="DB16" s="156">
        <f>'Proyeksi Cashflow - Penerimaan'!DG47</f>
        <v>0</v>
      </c>
      <c r="DC16" s="156">
        <f>'Proyeksi Cashflow - Penerimaan'!DH47</f>
        <v>0</v>
      </c>
      <c r="DD16" s="156">
        <f>'Proyeksi Cashflow - Penerimaan'!DI47</f>
        <v>0</v>
      </c>
      <c r="DE16" s="156">
        <f>'Proyeksi Cashflow - Penerimaan'!DJ47</f>
        <v>0</v>
      </c>
      <c r="DF16" s="156">
        <f>'Proyeksi Cashflow - Penerimaan'!DK47</f>
        <v>0</v>
      </c>
      <c r="DG16" s="434">
        <f>'Proyeksi Cashflow - Penerimaan'!DL47</f>
        <v>0</v>
      </c>
      <c r="DH16" s="156">
        <f>'Proyeksi Cashflow - Penerimaan'!DM47</f>
        <v>0</v>
      </c>
      <c r="DI16" s="156">
        <f>'Proyeksi Cashflow - Penerimaan'!DN47</f>
        <v>0</v>
      </c>
      <c r="DJ16" s="156">
        <f>'Proyeksi Cashflow - Penerimaan'!DO47</f>
        <v>0</v>
      </c>
      <c r="DK16" s="156">
        <f>'Proyeksi Cashflow - Penerimaan'!DP47</f>
        <v>0</v>
      </c>
      <c r="DL16" s="156">
        <f>'Proyeksi Cashflow - Penerimaan'!DQ47</f>
        <v>0</v>
      </c>
      <c r="DM16" s="156">
        <f>'Proyeksi Cashflow - Penerimaan'!DR47</f>
        <v>0</v>
      </c>
      <c r="DN16" s="156">
        <f>'Proyeksi Cashflow - Penerimaan'!DS47</f>
        <v>0</v>
      </c>
      <c r="DO16" s="156">
        <f>'Proyeksi Cashflow - Penerimaan'!DT47</f>
        <v>0</v>
      </c>
      <c r="DP16" s="156">
        <f>'Proyeksi Cashflow - Penerimaan'!DU47</f>
        <v>0</v>
      </c>
      <c r="DQ16" s="156">
        <f>'Proyeksi Cashflow - Penerimaan'!DV47</f>
        <v>0</v>
      </c>
      <c r="DR16" s="156">
        <f>'Proyeksi Cashflow - Penerimaan'!DW47</f>
        <v>0</v>
      </c>
      <c r="DS16" s="434">
        <f>'Proyeksi Cashflow - Penerimaan'!DX47</f>
        <v>0</v>
      </c>
      <c r="DT16" s="156">
        <f>'Proyeksi Cashflow - Penerimaan'!DY47</f>
        <v>0</v>
      </c>
      <c r="DU16" s="156">
        <f>'Proyeksi Cashflow - Penerimaan'!DZ47</f>
        <v>0</v>
      </c>
      <c r="DV16" s="156">
        <f>'Proyeksi Cashflow - Penerimaan'!EA47</f>
        <v>0</v>
      </c>
      <c r="DW16" s="156">
        <f>'Proyeksi Cashflow - Penerimaan'!EB47</f>
        <v>0</v>
      </c>
      <c r="DX16" s="156">
        <f>'Proyeksi Cashflow - Penerimaan'!EC47</f>
        <v>0</v>
      </c>
      <c r="DY16" s="156">
        <f>'Proyeksi Cashflow - Penerimaan'!ED47</f>
        <v>0</v>
      </c>
      <c r="DZ16" s="156" t="s">
        <v>471</v>
      </c>
      <c r="EA16" s="156">
        <f>'Proyeksi Cashflow - Penerimaan'!EF47</f>
        <v>0</v>
      </c>
      <c r="EB16" s="156">
        <f>'Proyeksi Cashflow - Penerimaan'!EG47</f>
        <v>0</v>
      </c>
      <c r="EC16" s="156" t="s">
        <v>471</v>
      </c>
      <c r="ED16" s="156">
        <f>'Proyeksi Cashflow - Penerimaan'!EI47</f>
        <v>0</v>
      </c>
    </row>
    <row r="17" spans="1:134" ht="14.4">
      <c r="A17" s="157"/>
      <c r="B17" s="158" t="s">
        <v>472</v>
      </c>
      <c r="C17" s="246">
        <f>SUM(D17:ED17)</f>
        <v>6980325755.2799978</v>
      </c>
      <c r="D17" s="156">
        <f>'Proyeksi Cashflow - Penerimaan'!I48</f>
        <v>0</v>
      </c>
      <c r="E17" s="156">
        <f>'Proyeksi Cashflow - Penerimaan'!J48</f>
        <v>0</v>
      </c>
      <c r="F17" s="156">
        <f>'Proyeksi Cashflow - Penerimaan'!K48</f>
        <v>0</v>
      </c>
      <c r="G17" s="156">
        <f>'Proyeksi Cashflow - Penerimaan'!L48</f>
        <v>0</v>
      </c>
      <c r="H17" s="156">
        <f>'Proyeksi Cashflow - Penerimaan'!M48</f>
        <v>0</v>
      </c>
      <c r="I17" s="156">
        <f>'Proyeksi Cashflow - Penerimaan'!N48</f>
        <v>0</v>
      </c>
      <c r="J17" s="156">
        <f>'Proyeksi Cashflow - Penerimaan'!O48</f>
        <v>38110973.500833333</v>
      </c>
      <c r="K17" s="156">
        <f>'Proyeksi Cashflow - Penerimaan'!P48</f>
        <v>57835074.462777779</v>
      </c>
      <c r="L17" s="156">
        <f>'Proyeksi Cashflow - Penerimaan'!Q48</f>
        <v>69870118.847777784</v>
      </c>
      <c r="M17" s="156">
        <f>'Proyeksi Cashflow - Penerimaan'!R48</f>
        <v>81905163.232777804</v>
      </c>
      <c r="N17" s="156">
        <f>'Proyeksi Cashflow - Penerimaan'!S48</f>
        <v>89928526.156111151</v>
      </c>
      <c r="O17" s="434">
        <f>'Proyeksi Cashflow - Penerimaan'!T48</f>
        <v>97951889.079444498</v>
      </c>
      <c r="P17" s="156">
        <f>'Proyeksi Cashflow - Penerimaan'!U48</f>
        <v>97951889.079444498</v>
      </c>
      <c r="Q17" s="156">
        <f>'Proyeksi Cashflow - Penerimaan'!V48</f>
        <v>97951889.079444498</v>
      </c>
      <c r="R17" s="156">
        <f>'Proyeksi Cashflow - Penerimaan'!W48</f>
        <v>97951889.079444498</v>
      </c>
      <c r="S17" s="156">
        <f>'Proyeksi Cashflow - Penerimaan'!X48</f>
        <v>97951889.079444498</v>
      </c>
      <c r="T17" s="156">
        <f>'Proyeksi Cashflow - Penerimaan'!Y48</f>
        <v>97951889.079444498</v>
      </c>
      <c r="U17" s="156">
        <f>'Proyeksi Cashflow - Penerimaan'!Z48</f>
        <v>97951889.079444498</v>
      </c>
      <c r="V17" s="156">
        <f>'Proyeksi Cashflow - Penerimaan'!AA48</f>
        <v>75887641.040277794</v>
      </c>
      <c r="W17" s="156">
        <f>'Proyeksi Cashflow - Penerimaan'!AB48</f>
        <v>75887641.040277794</v>
      </c>
      <c r="X17" s="156">
        <f>'Proyeksi Cashflow - Penerimaan'!AC48</f>
        <v>75887641.040277794</v>
      </c>
      <c r="Y17" s="156">
        <f>'Proyeksi Cashflow - Penerimaan'!AD48</f>
        <v>75887641.040277794</v>
      </c>
      <c r="Z17" s="156">
        <f>'Proyeksi Cashflow - Penerimaan'!AE48</f>
        <v>75887641.040277794</v>
      </c>
      <c r="AA17" s="434">
        <f>'Proyeksi Cashflow - Penerimaan'!AF48</f>
        <v>75887641.040277794</v>
      </c>
      <c r="AB17" s="156">
        <f>'Proyeksi Cashflow - Penerimaan'!AG48</f>
        <v>75887641.040277794</v>
      </c>
      <c r="AC17" s="156">
        <f>'Proyeksi Cashflow - Penerimaan'!AH48</f>
        <v>75887641.040277794</v>
      </c>
      <c r="AD17" s="156">
        <f>'Proyeksi Cashflow - Penerimaan'!AI48</f>
        <v>75887641.040277794</v>
      </c>
      <c r="AE17" s="156">
        <f>'Proyeksi Cashflow - Penerimaan'!AJ48</f>
        <v>75887641.040277794</v>
      </c>
      <c r="AF17" s="156">
        <f>'Proyeksi Cashflow - Penerimaan'!AK48</f>
        <v>75887641.040277794</v>
      </c>
      <c r="AG17" s="156">
        <f>'Proyeksi Cashflow - Penerimaan'!AL48</f>
        <v>75887641.040277794</v>
      </c>
      <c r="AH17" s="156">
        <f>'Proyeksi Cashflow - Penerimaan'!AM48</f>
        <v>63852597.040277772</v>
      </c>
      <c r="AI17" s="156">
        <f>'Proyeksi Cashflow - Penerimaan'!AN48</f>
        <v>63852597.040277772</v>
      </c>
      <c r="AJ17" s="156">
        <f>'Proyeksi Cashflow - Penerimaan'!AO48</f>
        <v>63852597.040277772</v>
      </c>
      <c r="AK17" s="156">
        <f>'Proyeksi Cashflow - Penerimaan'!AP48</f>
        <v>63852597.040277772</v>
      </c>
      <c r="AL17" s="156">
        <f>'Proyeksi Cashflow - Penerimaan'!AQ48</f>
        <v>63852597.040277772</v>
      </c>
      <c r="AM17" s="434">
        <f>'Proyeksi Cashflow - Penerimaan'!AR48</f>
        <v>63852597.040277772</v>
      </c>
      <c r="AN17" s="156">
        <f>'Proyeksi Cashflow - Penerimaan'!AS48</f>
        <v>63852597.040277772</v>
      </c>
      <c r="AO17" s="156">
        <f>'Proyeksi Cashflow - Penerimaan'!AT48</f>
        <v>63852597.040277772</v>
      </c>
      <c r="AP17" s="156">
        <f>'Proyeksi Cashflow - Penerimaan'!AU48</f>
        <v>63852597.040277772</v>
      </c>
      <c r="AQ17" s="156">
        <f>'Proyeksi Cashflow - Penerimaan'!AV48</f>
        <v>63852597.040277772</v>
      </c>
      <c r="AR17" s="156">
        <f>'Proyeksi Cashflow - Penerimaan'!AW48</f>
        <v>63852597.040277772</v>
      </c>
      <c r="AS17" s="156">
        <f>'Proyeksi Cashflow - Penerimaan'!AX48</f>
        <v>63852597.040277772</v>
      </c>
      <c r="AT17" s="156">
        <f>'Proyeksi Cashflow - Penerimaan'!AY48</f>
        <v>63852597.040277772</v>
      </c>
      <c r="AU17" s="156">
        <f>'Proyeksi Cashflow - Penerimaan'!AZ48</f>
        <v>55160620.539999992</v>
      </c>
      <c r="AV17" s="156">
        <f>'Proyeksi Cashflow - Penerimaan'!BA48</f>
        <v>55160620.539999992</v>
      </c>
      <c r="AW17" s="156">
        <f>'Proyeksi Cashflow - Penerimaan'!BB48</f>
        <v>55160620.539999992</v>
      </c>
      <c r="AX17" s="156">
        <f>'Proyeksi Cashflow - Penerimaan'!BC48</f>
        <v>55160620.539999992</v>
      </c>
      <c r="AY17" s="434">
        <f>'Proyeksi Cashflow - Penerimaan'!BD48</f>
        <v>55160620.539999992</v>
      </c>
      <c r="AZ17" s="156">
        <f>'Proyeksi Cashflow - Penerimaan'!BE48</f>
        <v>55160620.539999992</v>
      </c>
      <c r="BA17" s="156">
        <f>'Proyeksi Cashflow - Penerimaan'!BF48</f>
        <v>55160620.539999992</v>
      </c>
      <c r="BB17" s="156">
        <f>'Proyeksi Cashflow - Penerimaan'!BG48</f>
        <v>55160620.539999992</v>
      </c>
      <c r="BC17" s="156">
        <f>'Proyeksi Cashflow - Penerimaan'!BH48</f>
        <v>55160620.539999992</v>
      </c>
      <c r="BD17" s="156">
        <f>'Proyeksi Cashflow - Penerimaan'!BI48</f>
        <v>55160620.539999992</v>
      </c>
      <c r="BE17" s="156">
        <f>'Proyeksi Cashflow - Penerimaan'!BJ48</f>
        <v>55160620.539999992</v>
      </c>
      <c r="BF17" s="156">
        <f>'Proyeksi Cashflow - Penerimaan'!BK48</f>
        <v>55160620.539999992</v>
      </c>
      <c r="BG17" s="156">
        <f>'Proyeksi Cashflow - Penerimaan'!BL48</f>
        <v>48140177.539999999</v>
      </c>
      <c r="BH17" s="156">
        <f>'Proyeksi Cashflow - Penerimaan'!BM48</f>
        <v>48140177.539999999</v>
      </c>
      <c r="BI17" s="156">
        <f>'Proyeksi Cashflow - Penerimaan'!BN48</f>
        <v>48140177.539999999</v>
      </c>
      <c r="BJ17" s="156">
        <f>'Proyeksi Cashflow - Penerimaan'!BO48</f>
        <v>48140177.539999999</v>
      </c>
      <c r="BK17" s="434">
        <f>'Proyeksi Cashflow - Penerimaan'!BP48</f>
        <v>48140177.539999999</v>
      </c>
      <c r="BL17" s="156">
        <f>'Proyeksi Cashflow - Penerimaan'!BQ48</f>
        <v>48140177.539999999</v>
      </c>
      <c r="BM17" s="156">
        <f>'Proyeksi Cashflow - Penerimaan'!BR48</f>
        <v>48140177.539999999</v>
      </c>
      <c r="BN17" s="156">
        <f>'Proyeksi Cashflow - Penerimaan'!BS48</f>
        <v>48140177.539999999</v>
      </c>
      <c r="BO17" s="156">
        <f>'Proyeksi Cashflow - Penerimaan'!BT48</f>
        <v>48140177.539999999</v>
      </c>
      <c r="BP17" s="156">
        <f>'Proyeksi Cashflow - Penerimaan'!BU48</f>
        <v>48140177.539999999</v>
      </c>
      <c r="BQ17" s="156">
        <f>'Proyeksi Cashflow - Penerimaan'!BV48</f>
        <v>48140177.539999999</v>
      </c>
      <c r="BR17" s="156">
        <f>'Proyeksi Cashflow - Penerimaan'!BW48</f>
        <v>48140177.539999999</v>
      </c>
      <c r="BS17" s="156">
        <f>'Proyeksi Cashflow - Penerimaan'!BX48</f>
        <v>48140177.539999999</v>
      </c>
      <c r="BT17" s="156">
        <f>'Proyeksi Cashflow - Penerimaan'!BY48</f>
        <v>48140177.539999999</v>
      </c>
      <c r="BU17" s="156">
        <f>'Proyeksi Cashflow - Penerimaan'!BZ48</f>
        <v>48140177.539999999</v>
      </c>
      <c r="BV17" s="156">
        <f>'Proyeksi Cashflow - Penerimaan'!CA48</f>
        <v>48140177.539999999</v>
      </c>
      <c r="BW17" s="434">
        <f>'Proyeksi Cashflow - Penerimaan'!CB48</f>
        <v>48140177.539999999</v>
      </c>
      <c r="BX17" s="156">
        <f>'Proyeksi Cashflow - Penerimaan'!CC48</f>
        <v>48140177.539999999</v>
      </c>
      <c r="BY17" s="156">
        <f>'Proyeksi Cashflow - Penerimaan'!CD48</f>
        <v>48140177.539999999</v>
      </c>
      <c r="BZ17" s="156">
        <f>'Proyeksi Cashflow - Penerimaan'!CE48</f>
        <v>48140177.539999999</v>
      </c>
      <c r="CA17" s="156">
        <f>'Proyeksi Cashflow - Penerimaan'!CF48</f>
        <v>48140177.539999999</v>
      </c>
      <c r="CB17" s="156">
        <f>'Proyeksi Cashflow - Penerimaan'!CG48</f>
        <v>48140177.539999999</v>
      </c>
      <c r="CC17" s="156">
        <f>'Proyeksi Cashflow - Penerimaan'!CH48</f>
        <v>48140177.539999999</v>
      </c>
      <c r="CD17" s="156">
        <f>'Proyeksi Cashflow - Penerimaan'!CI48</f>
        <v>48140177.539999999</v>
      </c>
      <c r="CE17" s="156">
        <f>'Proyeksi Cashflow - Penerimaan'!CJ48</f>
        <v>48140177.539999999</v>
      </c>
      <c r="CF17" s="156">
        <f>'Proyeksi Cashflow - Penerimaan'!CK48</f>
        <v>48140177.539999999</v>
      </c>
      <c r="CG17" s="156">
        <f>'Proyeksi Cashflow - Penerimaan'!CL48</f>
        <v>48140177.539999999</v>
      </c>
      <c r="CH17" s="156">
        <f>'Proyeksi Cashflow - Penerimaan'!CM48</f>
        <v>48140177.539999999</v>
      </c>
      <c r="CI17" s="434">
        <f>'Proyeksi Cashflow - Penerimaan'!CN48</f>
        <v>48140177.539999999</v>
      </c>
      <c r="CJ17" s="156">
        <f>'Proyeksi Cashflow - Penerimaan'!CO48</f>
        <v>48140177.539999999</v>
      </c>
      <c r="CK17" s="156">
        <f>'Proyeksi Cashflow - Penerimaan'!CP48</f>
        <v>48140177.539999999</v>
      </c>
      <c r="CL17" s="156">
        <f>'Proyeksi Cashflow - Penerimaan'!CQ48</f>
        <v>48140177.539999999</v>
      </c>
      <c r="CM17" s="156">
        <f>'Proyeksi Cashflow - Penerimaan'!CR48</f>
        <v>48140177.539999999</v>
      </c>
      <c r="CN17" s="156">
        <f>'Proyeksi Cashflow - Penerimaan'!CS48</f>
        <v>48140177.539999999</v>
      </c>
      <c r="CO17" s="156">
        <f>'Proyeksi Cashflow - Penerimaan'!CT48</f>
        <v>48140177.539999999</v>
      </c>
      <c r="CP17" s="156">
        <f>'Proyeksi Cashflow - Penerimaan'!CU48</f>
        <v>48140177.539999999</v>
      </c>
      <c r="CQ17" s="156">
        <f>'Proyeksi Cashflow - Penerimaan'!CV48</f>
        <v>48140177.539999999</v>
      </c>
      <c r="CR17" s="156">
        <f>'Proyeksi Cashflow - Penerimaan'!CW48</f>
        <v>48140177.539999999</v>
      </c>
      <c r="CS17" s="156">
        <f>'Proyeksi Cashflow - Penerimaan'!CX48</f>
        <v>48140177.539999999</v>
      </c>
      <c r="CT17" s="156">
        <f>'Proyeksi Cashflow - Penerimaan'!CY48</f>
        <v>48140177.539999999</v>
      </c>
      <c r="CU17" s="434">
        <f>'Proyeksi Cashflow - Penerimaan'!CZ48</f>
        <v>48140177.539999999</v>
      </c>
      <c r="CV17" s="156">
        <f>'Proyeksi Cashflow - Penerimaan'!DA48</f>
        <v>48140177.539999999</v>
      </c>
      <c r="CW17" s="156">
        <f>'Proyeksi Cashflow - Penerimaan'!DB48</f>
        <v>48140177.539999999</v>
      </c>
      <c r="CX17" s="156">
        <f>'Proyeksi Cashflow - Penerimaan'!DC48</f>
        <v>48140177.539999999</v>
      </c>
      <c r="CY17" s="156">
        <f>'Proyeksi Cashflow - Penerimaan'!DD48</f>
        <v>48140177.539999999</v>
      </c>
      <c r="CZ17" s="156">
        <f>'Proyeksi Cashflow - Penerimaan'!DE48</f>
        <v>48140177.539999999</v>
      </c>
      <c r="DA17" s="156">
        <f>'Proyeksi Cashflow - Penerimaan'!DF48</f>
        <v>48140177.539999999</v>
      </c>
      <c r="DB17" s="156">
        <f>'Proyeksi Cashflow - Penerimaan'!DG48</f>
        <v>48140177.539999999</v>
      </c>
      <c r="DC17" s="156">
        <f>'Proyeksi Cashflow - Penerimaan'!DH48</f>
        <v>48140177.539999999</v>
      </c>
      <c r="DD17" s="156">
        <f>'Proyeksi Cashflow - Penerimaan'!DI48</f>
        <v>48140177.539999999</v>
      </c>
      <c r="DE17" s="156">
        <f>'Proyeksi Cashflow - Penerimaan'!DJ48</f>
        <v>48140177.539999999</v>
      </c>
      <c r="DF17" s="156">
        <f>'Proyeksi Cashflow - Penerimaan'!DK48</f>
        <v>48140177.539999999</v>
      </c>
      <c r="DG17" s="434">
        <f>'Proyeksi Cashflow - Penerimaan'!DL48</f>
        <v>48140177.539999999</v>
      </c>
      <c r="DH17" s="156">
        <f>'Proyeksi Cashflow - Penerimaan'!DM48</f>
        <v>48140177.539999999</v>
      </c>
      <c r="DI17" s="156">
        <f>'Proyeksi Cashflow - Penerimaan'!DN48</f>
        <v>48140177.539999999</v>
      </c>
      <c r="DJ17" s="156">
        <f>'Proyeksi Cashflow - Penerimaan'!DO48</f>
        <v>48140177.539999999</v>
      </c>
      <c r="DK17" s="156">
        <f>'Proyeksi Cashflow - Penerimaan'!DP48</f>
        <v>48140177.539999999</v>
      </c>
      <c r="DL17" s="156">
        <f>'Proyeksi Cashflow - Penerimaan'!DQ48</f>
        <v>48140177.539999999</v>
      </c>
      <c r="DM17" s="156">
        <f>'Proyeksi Cashflow - Penerimaan'!DR48</f>
        <v>48140177.539999999</v>
      </c>
      <c r="DN17" s="156">
        <f>'Proyeksi Cashflow - Penerimaan'!DS48</f>
        <v>48140177.539999999</v>
      </c>
      <c r="DO17" s="156">
        <f>'Proyeksi Cashflow - Penerimaan'!DT48</f>
        <v>48140177.539999999</v>
      </c>
      <c r="DP17" s="156">
        <f>'Proyeksi Cashflow - Penerimaan'!DU48</f>
        <v>48140177.539999999</v>
      </c>
      <c r="DQ17" s="156">
        <f>'Proyeksi Cashflow - Penerimaan'!DV48</f>
        <v>48140177.539999999</v>
      </c>
      <c r="DR17" s="156">
        <f>'Proyeksi Cashflow - Penerimaan'!DW48</f>
        <v>48140177.539999999</v>
      </c>
      <c r="DS17" s="434">
        <f>'Proyeksi Cashflow - Penerimaan'!DX48</f>
        <v>48140177.539999999</v>
      </c>
      <c r="DT17" s="156">
        <f>'Proyeksi Cashflow - Penerimaan'!DY48</f>
        <v>48140177.539999999</v>
      </c>
      <c r="DU17" s="156">
        <f>'Proyeksi Cashflow - Penerimaan'!DZ48</f>
        <v>48140177.539999999</v>
      </c>
      <c r="DV17" s="156">
        <f>'Proyeksi Cashflow - Penerimaan'!EA48</f>
        <v>48140177.539999999</v>
      </c>
      <c r="DW17" s="156">
        <f>'Proyeksi Cashflow - Penerimaan'!EB48</f>
        <v>48140177.539999999</v>
      </c>
      <c r="DX17" s="156">
        <f>'Proyeksi Cashflow - Penerimaan'!EC48</f>
        <v>48140177.539999999</v>
      </c>
      <c r="DY17" s="156">
        <f>'Proyeksi Cashflow - Penerimaan'!ED48</f>
        <v>48140177.539999999</v>
      </c>
      <c r="DZ17" s="156">
        <f>'Proyeksi Cashflow - Penerimaan'!EE48</f>
        <v>44128496.078333333</v>
      </c>
      <c r="EA17" s="156">
        <f>'Proyeksi Cashflow - Penerimaan'!EF48</f>
        <v>40116814.616666667</v>
      </c>
      <c r="EB17" s="156">
        <f>'Proyeksi Cashflow - Penerimaan'!EG48</f>
        <v>28081770.231666666</v>
      </c>
      <c r="EC17" s="156">
        <f>'Proyeksi Cashflow - Penerimaan'!EH48</f>
        <v>16046725.846666666</v>
      </c>
      <c r="ED17" s="156">
        <f>'Proyeksi Cashflow - Penerimaan'!EI48</f>
        <v>8023362.9233333329</v>
      </c>
    </row>
    <row r="18" spans="1:134" ht="14.4">
      <c r="A18" s="159"/>
      <c r="B18" s="160" t="s">
        <v>473</v>
      </c>
      <c r="C18" s="430">
        <f>SUM(C15:C17)</f>
        <v>9123250139.079998</v>
      </c>
      <c r="D18" s="161">
        <f t="shared" ref="D18:DZ18" si="10">SUM(D12:D17)</f>
        <v>526789852.10000002</v>
      </c>
      <c r="E18" s="161">
        <f t="shared" si="10"/>
        <v>470289454.85000002</v>
      </c>
      <c r="F18" s="161">
        <f t="shared" si="10"/>
        <v>500081978.14999998</v>
      </c>
      <c r="G18" s="161">
        <f t="shared" si="10"/>
        <v>586955032.96249998</v>
      </c>
      <c r="H18" s="161">
        <f t="shared" si="10"/>
        <v>760364039.8375001</v>
      </c>
      <c r="I18" s="161">
        <f t="shared" si="10"/>
        <v>966778887.81250012</v>
      </c>
      <c r="J18" s="161">
        <f t="shared" si="10"/>
        <v>1162549598.3258336</v>
      </c>
      <c r="K18" s="161">
        <f t="shared" si="10"/>
        <v>1330070338.5636113</v>
      </c>
      <c r="L18" s="161">
        <f t="shared" si="10"/>
        <v>1477218821.8113892</v>
      </c>
      <c r="M18" s="161">
        <f t="shared" si="10"/>
        <v>1543823587.794167</v>
      </c>
      <c r="N18" s="161">
        <f t="shared" si="10"/>
        <v>1576145455.0502782</v>
      </c>
      <c r="O18" s="438">
        <f t="shared" si="10"/>
        <v>1588294844.1297226</v>
      </c>
      <c r="P18" s="161">
        <f t="shared" si="10"/>
        <v>1496556733.209167</v>
      </c>
      <c r="Q18" s="161">
        <f t="shared" si="10"/>
        <v>1322508622.2886114</v>
      </c>
      <c r="R18" s="161">
        <f t="shared" si="10"/>
        <v>1043767590.818056</v>
      </c>
      <c r="S18" s="161">
        <f t="shared" si="10"/>
        <v>720430099.07250059</v>
      </c>
      <c r="T18" s="161">
        <f t="shared" si="10"/>
        <v>449092607.32694507</v>
      </c>
      <c r="U18" s="161">
        <f t="shared" si="10"/>
        <v>258755115.58138958</v>
      </c>
      <c r="V18" s="161">
        <f t="shared" si="10"/>
        <v>116853375.79666738</v>
      </c>
      <c r="W18" s="161">
        <f t="shared" si="10"/>
        <v>118548096.28694518</v>
      </c>
      <c r="X18" s="161">
        <f t="shared" si="10"/>
        <v>191435737.32722297</v>
      </c>
      <c r="Y18" s="161">
        <f t="shared" si="10"/>
        <v>239323378.36750078</v>
      </c>
      <c r="Z18" s="161">
        <f t="shared" si="10"/>
        <v>312211019.40777856</v>
      </c>
      <c r="AA18" s="438">
        <f t="shared" si="10"/>
        <v>385098660.44805634</v>
      </c>
      <c r="AB18" s="161">
        <f t="shared" si="10"/>
        <v>432736301.48833412</v>
      </c>
      <c r="AC18" s="161">
        <f t="shared" si="10"/>
        <v>482623942.5286119</v>
      </c>
      <c r="AD18" s="161">
        <f t="shared" si="10"/>
        <v>533511583.56888968</v>
      </c>
      <c r="AE18" s="161">
        <f t="shared" si="10"/>
        <v>584399224.60916746</v>
      </c>
      <c r="AF18" s="161">
        <f t="shared" si="10"/>
        <v>635286865.6494453</v>
      </c>
      <c r="AG18" s="161">
        <f t="shared" si="10"/>
        <v>686174506.68972313</v>
      </c>
      <c r="AH18" s="161">
        <f t="shared" si="10"/>
        <v>725027103.73000085</v>
      </c>
      <c r="AI18" s="161">
        <f t="shared" si="10"/>
        <v>763879700.77027857</v>
      </c>
      <c r="AJ18" s="161">
        <f t="shared" si="10"/>
        <v>802732297.81055629</v>
      </c>
      <c r="AK18" s="161">
        <f t="shared" si="10"/>
        <v>841584894.85083401</v>
      </c>
      <c r="AL18" s="161">
        <f t="shared" si="10"/>
        <v>880437491.89111173</v>
      </c>
      <c r="AM18" s="438">
        <f t="shared" si="10"/>
        <v>919290088.93138945</v>
      </c>
      <c r="AN18" s="161">
        <f t="shared" si="10"/>
        <v>958142685.97166717</v>
      </c>
      <c r="AO18" s="161">
        <f t="shared" si="10"/>
        <v>996995283.01194489</v>
      </c>
      <c r="AP18" s="161">
        <f t="shared" si="10"/>
        <v>1035847880.0522226</v>
      </c>
      <c r="AQ18" s="161">
        <f t="shared" si="10"/>
        <v>1074700477.0925004</v>
      </c>
      <c r="AR18" s="161">
        <f t="shared" si="10"/>
        <v>1113553074.1327782</v>
      </c>
      <c r="AS18" s="161">
        <f t="shared" si="10"/>
        <v>1152405671.1730559</v>
      </c>
      <c r="AT18" s="161">
        <f t="shared" si="10"/>
        <v>1191258268.2133336</v>
      </c>
      <c r="AU18" s="161">
        <f t="shared" si="10"/>
        <v>1221418888.7533336</v>
      </c>
      <c r="AV18" s="161">
        <f t="shared" si="10"/>
        <v>1251579509.2933335</v>
      </c>
      <c r="AW18" s="161">
        <f t="shared" si="10"/>
        <v>1281740129.8333335</v>
      </c>
      <c r="AX18" s="161">
        <f t="shared" si="10"/>
        <v>1311900750.3733335</v>
      </c>
      <c r="AY18" s="438">
        <f t="shared" si="10"/>
        <v>1342061370.9133334</v>
      </c>
      <c r="AZ18" s="161">
        <f t="shared" si="10"/>
        <v>1372221991.4533334</v>
      </c>
      <c r="BA18" s="161">
        <f t="shared" si="10"/>
        <v>1406057611.9933333</v>
      </c>
      <c r="BB18" s="161">
        <f t="shared" si="10"/>
        <v>1436218232.5333333</v>
      </c>
      <c r="BC18" s="161">
        <f t="shared" si="10"/>
        <v>1466378853.0733333</v>
      </c>
      <c r="BD18" s="161">
        <f t="shared" si="10"/>
        <v>1496539473.6133332</v>
      </c>
      <c r="BE18" s="161">
        <f t="shared" si="10"/>
        <v>1526700094.1533332</v>
      </c>
      <c r="BF18" s="161">
        <f t="shared" si="10"/>
        <v>1556860714.6933331</v>
      </c>
      <c r="BG18" s="161">
        <f t="shared" si="10"/>
        <v>1580000892.2333331</v>
      </c>
      <c r="BH18" s="161">
        <f t="shared" si="10"/>
        <v>1603141069.7733331</v>
      </c>
      <c r="BI18" s="161">
        <f t="shared" si="10"/>
        <v>1626281247.313333</v>
      </c>
      <c r="BJ18" s="161">
        <f t="shared" si="10"/>
        <v>1649421424.853333</v>
      </c>
      <c r="BK18" s="438">
        <f t="shared" si="10"/>
        <v>1672561602.393333</v>
      </c>
      <c r="BL18" s="161">
        <f t="shared" si="10"/>
        <v>1695701779.9333329</v>
      </c>
      <c r="BM18" s="161">
        <f t="shared" si="10"/>
        <v>1718841957.4733329</v>
      </c>
      <c r="BN18" s="161">
        <f t="shared" si="10"/>
        <v>1741982135.0133328</v>
      </c>
      <c r="BO18" s="161">
        <f t="shared" si="10"/>
        <v>1765122312.5533328</v>
      </c>
      <c r="BP18" s="161">
        <f t="shared" si="10"/>
        <v>1788262490.0933328</v>
      </c>
      <c r="BQ18" s="161">
        <f t="shared" si="10"/>
        <v>1836402667.6333327</v>
      </c>
      <c r="BR18" s="161">
        <f t="shared" si="10"/>
        <v>1884542845.1733327</v>
      </c>
      <c r="BS18" s="161">
        <f t="shared" si="10"/>
        <v>1932683022.7133327</v>
      </c>
      <c r="BT18" s="161">
        <f t="shared" si="10"/>
        <v>1980823200.2533326</v>
      </c>
      <c r="BU18" s="161">
        <f t="shared" si="10"/>
        <v>2028963377.7933326</v>
      </c>
      <c r="BV18" s="161">
        <f t="shared" si="10"/>
        <v>2077103555.3333325</v>
      </c>
      <c r="BW18" s="438">
        <f t="shared" si="10"/>
        <v>2125243732.8733325</v>
      </c>
      <c r="BX18" s="161">
        <f t="shared" si="10"/>
        <v>2173383910.4133325</v>
      </c>
      <c r="BY18" s="161">
        <f t="shared" si="10"/>
        <v>2221524087.9533324</v>
      </c>
      <c r="BZ18" s="161">
        <f t="shared" si="10"/>
        <v>2269664265.4933324</v>
      </c>
      <c r="CA18" s="161">
        <f t="shared" si="10"/>
        <v>2317804443.0333323</v>
      </c>
      <c r="CB18" s="161">
        <f t="shared" si="10"/>
        <v>2365944620.5733323</v>
      </c>
      <c r="CC18" s="161">
        <f t="shared" si="10"/>
        <v>2414084798.1133323</v>
      </c>
      <c r="CD18" s="161">
        <f t="shared" si="10"/>
        <v>2462224975.6533322</v>
      </c>
      <c r="CE18" s="161">
        <f t="shared" si="10"/>
        <v>2510365153.1933322</v>
      </c>
      <c r="CF18" s="161">
        <f t="shared" si="10"/>
        <v>2558505330.7333322</v>
      </c>
      <c r="CG18" s="161">
        <f t="shared" si="10"/>
        <v>2606645508.2733321</v>
      </c>
      <c r="CH18" s="161">
        <f t="shared" si="10"/>
        <v>2654785685.8133321</v>
      </c>
      <c r="CI18" s="438">
        <f t="shared" si="10"/>
        <v>2702925863.353332</v>
      </c>
      <c r="CJ18" s="161">
        <f t="shared" si="10"/>
        <v>2751066040.893332</v>
      </c>
      <c r="CK18" s="161">
        <f t="shared" si="10"/>
        <v>2799206218.433332</v>
      </c>
      <c r="CL18" s="161">
        <f t="shared" si="10"/>
        <v>2847346395.9733319</v>
      </c>
      <c r="CM18" s="161">
        <f t="shared" si="10"/>
        <v>2895486573.5133319</v>
      </c>
      <c r="CN18" s="161">
        <f t="shared" si="10"/>
        <v>2943626751.0533319</v>
      </c>
      <c r="CO18" s="161">
        <f t="shared" si="10"/>
        <v>2991766928.5933318</v>
      </c>
      <c r="CP18" s="161">
        <f t="shared" si="10"/>
        <v>3039907106.1333318</v>
      </c>
      <c r="CQ18" s="161">
        <f t="shared" si="10"/>
        <v>3088047283.6733317</v>
      </c>
      <c r="CR18" s="161">
        <f t="shared" si="10"/>
        <v>3136187461.2133317</v>
      </c>
      <c r="CS18" s="161">
        <f t="shared" si="10"/>
        <v>3184327638.7533317</v>
      </c>
      <c r="CT18" s="161">
        <f t="shared" si="10"/>
        <v>3232467816.2933316</v>
      </c>
      <c r="CU18" s="438">
        <f t="shared" si="10"/>
        <v>3280607993.8333316</v>
      </c>
      <c r="CV18" s="161">
        <f t="shared" si="10"/>
        <v>3328748171.3733315</v>
      </c>
      <c r="CW18" s="161">
        <f t="shared" si="10"/>
        <v>3376888348.9133315</v>
      </c>
      <c r="CX18" s="161">
        <f t="shared" si="10"/>
        <v>3425028526.4533315</v>
      </c>
      <c r="CY18" s="161">
        <f t="shared" si="10"/>
        <v>3473168703.9933314</v>
      </c>
      <c r="CZ18" s="161">
        <f t="shared" si="10"/>
        <v>3521308881.5333314</v>
      </c>
      <c r="DA18" s="161">
        <f t="shared" si="10"/>
        <v>3569449059.0733314</v>
      </c>
      <c r="DB18" s="161">
        <f t="shared" si="10"/>
        <v>3617589236.6133313</v>
      </c>
      <c r="DC18" s="161">
        <f t="shared" si="10"/>
        <v>3665729414.1533313</v>
      </c>
      <c r="DD18" s="161">
        <f t="shared" si="10"/>
        <v>3713869591.6933312</v>
      </c>
      <c r="DE18" s="161">
        <f t="shared" si="10"/>
        <v>3762009769.2333312</v>
      </c>
      <c r="DF18" s="161">
        <f t="shared" si="10"/>
        <v>3810149946.7733312</v>
      </c>
      <c r="DG18" s="438">
        <f t="shared" si="10"/>
        <v>3858290124.3133311</v>
      </c>
      <c r="DH18" s="161">
        <f t="shared" si="10"/>
        <v>3906430301.8533311</v>
      </c>
      <c r="DI18" s="161">
        <f t="shared" si="10"/>
        <v>3954570479.3933311</v>
      </c>
      <c r="DJ18" s="161">
        <f t="shared" si="10"/>
        <v>4002710656.933331</v>
      </c>
      <c r="DK18" s="161">
        <f t="shared" si="10"/>
        <v>4050850834.473331</v>
      </c>
      <c r="DL18" s="161">
        <f t="shared" si="10"/>
        <v>4098991012.0133309</v>
      </c>
      <c r="DM18" s="161">
        <f t="shared" si="10"/>
        <v>4147131189.5533309</v>
      </c>
      <c r="DN18" s="161">
        <f t="shared" si="10"/>
        <v>4195271367.0933309</v>
      </c>
      <c r="DO18" s="161">
        <f t="shared" si="10"/>
        <v>4243411544.6333308</v>
      </c>
      <c r="DP18" s="161">
        <f t="shared" si="10"/>
        <v>4291551722.1733308</v>
      </c>
      <c r="DQ18" s="161">
        <f t="shared" si="10"/>
        <v>4339691899.7133312</v>
      </c>
      <c r="DR18" s="161">
        <f t="shared" si="10"/>
        <v>4387832077.2533312</v>
      </c>
      <c r="DS18" s="438">
        <f t="shared" si="10"/>
        <v>4435972254.7933311</v>
      </c>
      <c r="DT18" s="161">
        <f>SUM(DT12:DT17)</f>
        <v>4484112432.3333311</v>
      </c>
      <c r="DU18" s="161">
        <f>SUM(DU12:DU17)</f>
        <v>4532252609.8733311</v>
      </c>
      <c r="DV18" s="161">
        <f t="shared" si="10"/>
        <v>4580392787.413331</v>
      </c>
      <c r="DW18" s="161">
        <f t="shared" si="10"/>
        <v>4628532964.953331</v>
      </c>
      <c r="DX18" s="161">
        <f t="shared" si="10"/>
        <v>4676673142.493331</v>
      </c>
      <c r="DY18" s="161">
        <f t="shared" si="10"/>
        <v>4724813320.0333309</v>
      </c>
      <c r="DZ18" s="161">
        <f t="shared" si="10"/>
        <v>4768941816.1116638</v>
      </c>
      <c r="EA18" s="161">
        <f t="shared" ref="EA18:ED18" si="11">SUM(EA12:EA17)</f>
        <v>4809058630.7283306</v>
      </c>
      <c r="EB18" s="161">
        <f t="shared" si="11"/>
        <v>4837140400.9599972</v>
      </c>
      <c r="EC18" s="161">
        <f t="shared" si="11"/>
        <v>4853187126.8066635</v>
      </c>
      <c r="ED18" s="161">
        <f t="shared" si="11"/>
        <v>4861210489.7299967</v>
      </c>
    </row>
    <row r="19" spans="1:134" ht="14.4">
      <c r="A19" s="162"/>
      <c r="B19" s="163"/>
      <c r="C19" s="2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435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435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435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435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435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435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435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435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435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435"/>
      <c r="DT19" s="164"/>
      <c r="DU19" s="164"/>
      <c r="DV19" s="164"/>
      <c r="DW19" s="164"/>
      <c r="DX19" s="164"/>
      <c r="DY19" s="164"/>
      <c r="DZ19" s="164"/>
      <c r="EA19" s="164"/>
      <c r="EB19" s="164"/>
      <c r="EC19" s="164"/>
      <c r="ED19" s="164"/>
    </row>
    <row r="20" spans="1:134" ht="14.4">
      <c r="A20" s="143" t="s">
        <v>20</v>
      </c>
      <c r="B20" s="144" t="s">
        <v>474</v>
      </c>
      <c r="C20" s="245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256"/>
      <c r="P20" s="151"/>
      <c r="Q20" s="151"/>
      <c r="R20" s="151"/>
      <c r="S20" s="151"/>
      <c r="T20" s="152"/>
      <c r="U20" s="152"/>
      <c r="V20" s="152"/>
      <c r="W20" s="153"/>
      <c r="X20" s="153"/>
      <c r="Y20" s="152"/>
      <c r="Z20" s="153"/>
      <c r="AA20" s="426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426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426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426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426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426"/>
      <c r="CJ20" s="152"/>
      <c r="CK20" s="152"/>
      <c r="CL20" s="152"/>
      <c r="CM20" s="152"/>
      <c r="CN20" s="152"/>
      <c r="CO20" s="152"/>
      <c r="CP20" s="152"/>
      <c r="CQ20" s="152"/>
      <c r="CR20" s="152"/>
      <c r="CS20" s="152"/>
      <c r="CT20" s="152"/>
      <c r="CU20" s="426"/>
      <c r="CV20" s="15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426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426"/>
      <c r="DT20" s="426"/>
      <c r="DU20" s="426"/>
      <c r="DV20" s="426"/>
      <c r="DW20" s="426"/>
      <c r="DX20" s="426"/>
      <c r="DY20" s="426"/>
      <c r="DZ20" s="426"/>
      <c r="EA20" s="426"/>
      <c r="EB20" s="426"/>
      <c r="EC20" s="426"/>
      <c r="ED20" s="426"/>
    </row>
    <row r="21" spans="1:134" ht="14.4">
      <c r="A21" s="154"/>
      <c r="B21" s="144" t="s">
        <v>475</v>
      </c>
      <c r="C21" s="246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256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256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256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256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256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256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256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256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256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256"/>
      <c r="DT21" s="256"/>
      <c r="DU21" s="256"/>
      <c r="DV21" s="256"/>
      <c r="DW21" s="256"/>
      <c r="DX21" s="256"/>
      <c r="DY21" s="256"/>
      <c r="DZ21" s="256"/>
      <c r="EA21" s="256"/>
      <c r="EB21" s="256"/>
      <c r="EC21" s="256"/>
      <c r="ED21" s="256"/>
    </row>
    <row r="22" spans="1:134" s="221" customFormat="1" ht="14.4">
      <c r="A22" s="253"/>
      <c r="B22" s="254" t="s">
        <v>476</v>
      </c>
      <c r="C22" s="246">
        <f>SUM(D22:ED22)</f>
        <v>1329250000</v>
      </c>
      <c r="D22" s="255">
        <f>'Proyeksi Cashflow - Pengeluaran'!H20</f>
        <v>132925000</v>
      </c>
      <c r="E22" s="255">
        <f>'Proyeksi Cashflow - Pengeluaran'!I20</f>
        <v>0</v>
      </c>
      <c r="F22" s="255">
        <f>'Proyeksi Cashflow - Pengeluaran'!J20</f>
        <v>25000000</v>
      </c>
      <c r="G22" s="255">
        <f>'Proyeksi Cashflow - Pengeluaran'!K20</f>
        <v>0</v>
      </c>
      <c r="H22" s="255">
        <f>'Proyeksi Cashflow - Pengeluaran'!L20</f>
        <v>0</v>
      </c>
      <c r="I22" s="255">
        <f>'Proyeksi Cashflow - Pengeluaran'!M20</f>
        <v>25000000</v>
      </c>
      <c r="J22" s="255">
        <f>'Proyeksi Cashflow - Pengeluaran'!N20</f>
        <v>0</v>
      </c>
      <c r="K22" s="255">
        <f>'Proyeksi Cashflow - Pengeluaran'!O20</f>
        <v>0</v>
      </c>
      <c r="L22" s="255">
        <f>'Proyeksi Cashflow - Pengeluaran'!P20</f>
        <v>25000000</v>
      </c>
      <c r="M22" s="255">
        <f>'Proyeksi Cashflow - Pengeluaran'!Q20</f>
        <v>0</v>
      </c>
      <c r="N22" s="255">
        <f>'Proyeksi Cashflow - Pengeluaran'!R20</f>
        <v>0</v>
      </c>
      <c r="O22" s="256">
        <f>'Proyeksi Cashflow - Pengeluaran'!S20</f>
        <v>25000000</v>
      </c>
      <c r="P22" s="255">
        <f>'Proyeksi Cashflow - Pengeluaran'!T20</f>
        <v>0</v>
      </c>
      <c r="Q22" s="255">
        <f>'Proyeksi Cashflow - Pengeluaran'!U20</f>
        <v>0</v>
      </c>
      <c r="R22" s="255">
        <f>'Proyeksi Cashflow - Pengeluaran'!V20</f>
        <v>25000000</v>
      </c>
      <c r="S22" s="255">
        <f>'Proyeksi Cashflow - Pengeluaran'!W20</f>
        <v>0</v>
      </c>
      <c r="T22" s="255">
        <f>'Proyeksi Cashflow - Pengeluaran'!X20</f>
        <v>0</v>
      </c>
      <c r="U22" s="255">
        <f>'Proyeksi Cashflow - Pengeluaran'!Y20</f>
        <v>25000000</v>
      </c>
      <c r="V22" s="255">
        <f>'Proyeksi Cashflow - Pengeluaran'!Z20</f>
        <v>0</v>
      </c>
      <c r="W22" s="255">
        <f>'Proyeksi Cashflow - Pengeluaran'!AA20</f>
        <v>0</v>
      </c>
      <c r="X22" s="255">
        <f>'Proyeksi Cashflow - Pengeluaran'!AB20</f>
        <v>25000000</v>
      </c>
      <c r="Y22" s="255">
        <f>'Proyeksi Cashflow - Pengeluaran'!AC20</f>
        <v>0</v>
      </c>
      <c r="Z22" s="255">
        <f>'Proyeksi Cashflow - Pengeluaran'!AD20</f>
        <v>0</v>
      </c>
      <c r="AA22" s="256">
        <f>'Proyeksi Cashflow - Pengeluaran'!AE20</f>
        <v>25000000</v>
      </c>
      <c r="AB22" s="255">
        <f>'Proyeksi Cashflow - Pengeluaran'!AF20</f>
        <v>25000000</v>
      </c>
      <c r="AC22" s="255">
        <f>'Proyeksi Cashflow - Pengeluaran'!AG20</f>
        <v>25000000</v>
      </c>
      <c r="AD22" s="255">
        <f>'Proyeksi Cashflow - Pengeluaran'!AH20</f>
        <v>25000000</v>
      </c>
      <c r="AE22" s="255">
        <f>'Proyeksi Cashflow - Pengeluaran'!AI20</f>
        <v>25000000</v>
      </c>
      <c r="AF22" s="255">
        <f>'Proyeksi Cashflow - Pengeluaran'!AJ20</f>
        <v>25000000</v>
      </c>
      <c r="AG22" s="255">
        <f>'Proyeksi Cashflow - Pengeluaran'!AK20</f>
        <v>25000000</v>
      </c>
      <c r="AH22" s="255">
        <f>'Proyeksi Cashflow - Pengeluaran'!AL20</f>
        <v>25000000</v>
      </c>
      <c r="AI22" s="255">
        <f>'Proyeksi Cashflow - Pengeluaran'!AM20</f>
        <v>25000000</v>
      </c>
      <c r="AJ22" s="255">
        <f>'Proyeksi Cashflow - Pengeluaran'!AN20</f>
        <v>25000000</v>
      </c>
      <c r="AK22" s="255">
        <f>'Proyeksi Cashflow - Pengeluaran'!AO20</f>
        <v>25000000</v>
      </c>
      <c r="AL22" s="255">
        <f>'Proyeksi Cashflow - Pengeluaran'!AP20</f>
        <v>25000000</v>
      </c>
      <c r="AM22" s="256">
        <f>'Proyeksi Cashflow - Pengeluaran'!AQ20</f>
        <v>25000000</v>
      </c>
      <c r="AN22" s="255">
        <f>'Proyeksi Cashflow - Pengeluaran'!AR20</f>
        <v>25000000</v>
      </c>
      <c r="AO22" s="255">
        <f>'Proyeksi Cashflow - Pengeluaran'!AS20</f>
        <v>25000000</v>
      </c>
      <c r="AP22" s="255">
        <f>'Proyeksi Cashflow - Pengeluaran'!AT20</f>
        <v>25000000</v>
      </c>
      <c r="AQ22" s="255">
        <f>'Proyeksi Cashflow - Pengeluaran'!AU20</f>
        <v>25000000</v>
      </c>
      <c r="AR22" s="255">
        <f>'Proyeksi Cashflow - Pengeluaran'!AV20</f>
        <v>25000000</v>
      </c>
      <c r="AS22" s="255">
        <f>'Proyeksi Cashflow - Pengeluaran'!AW20</f>
        <v>25000000</v>
      </c>
      <c r="AT22" s="255">
        <f>'Proyeksi Cashflow - Pengeluaran'!AX20</f>
        <v>25000000</v>
      </c>
      <c r="AU22" s="255">
        <f>'Proyeksi Cashflow - Pengeluaran'!AY20</f>
        <v>25000000</v>
      </c>
      <c r="AV22" s="255">
        <f>'Proyeksi Cashflow - Pengeluaran'!AZ20</f>
        <v>25000000</v>
      </c>
      <c r="AW22" s="255">
        <f>'Proyeksi Cashflow - Pengeluaran'!BA20</f>
        <v>25000000</v>
      </c>
      <c r="AX22" s="255">
        <f>'Proyeksi Cashflow - Pengeluaran'!BB20</f>
        <v>25000000</v>
      </c>
      <c r="AY22" s="256">
        <f>'Proyeksi Cashflow - Pengeluaran'!BC20</f>
        <v>25000000</v>
      </c>
      <c r="AZ22" s="256">
        <f>'Proyeksi Cashflow - Pengeluaran'!BD20</f>
        <v>21325000</v>
      </c>
      <c r="BA22" s="256">
        <f>'Proyeksi Cashflow - Pengeluaran'!BE20</f>
        <v>25000000</v>
      </c>
      <c r="BB22" s="256">
        <f>'Proyeksi Cashflow - Pengeluaran'!BF20</f>
        <v>25000000</v>
      </c>
      <c r="BC22" s="256">
        <f>'Proyeksi Cashflow - Pengeluaran'!BG20</f>
        <v>25000000</v>
      </c>
      <c r="BD22" s="256">
        <f>'Proyeksi Cashflow - Pengeluaran'!BH20</f>
        <v>25000000</v>
      </c>
      <c r="BE22" s="256">
        <f>'Proyeksi Cashflow - Pengeluaran'!BI20</f>
        <v>25000000</v>
      </c>
      <c r="BF22" s="256">
        <f>'Proyeksi Cashflow - Pengeluaran'!BJ20</f>
        <v>25000000</v>
      </c>
      <c r="BG22" s="256">
        <f>'Proyeksi Cashflow - Pengeluaran'!BK20</f>
        <v>25000000</v>
      </c>
      <c r="BH22" s="256">
        <f>'Proyeksi Cashflow - Pengeluaran'!BL20</f>
        <v>25000000</v>
      </c>
      <c r="BI22" s="256">
        <f>'Proyeksi Cashflow - Pengeluaran'!BM20</f>
        <v>25000000</v>
      </c>
      <c r="BJ22" s="256">
        <f>'Proyeksi Cashflow - Pengeluaran'!BN20</f>
        <v>25000000</v>
      </c>
      <c r="BK22" s="256">
        <f>'Proyeksi Cashflow - Pengeluaran'!BN20</f>
        <v>25000000</v>
      </c>
      <c r="BL22" s="256">
        <f>'Proyeksi Cashflow - Pengeluaran'!BP20</f>
        <v>25000000</v>
      </c>
      <c r="BM22" s="256">
        <f>'Proyeksi Cashflow - Pengeluaran'!BQ20</f>
        <v>25000000</v>
      </c>
      <c r="BN22" s="256">
        <f>'Proyeksi Cashflow - Pengeluaran'!BR20</f>
        <v>25000000</v>
      </c>
      <c r="BO22" s="256">
        <f>'Proyeksi Cashflow - Pengeluaran'!BS20</f>
        <v>25000000</v>
      </c>
      <c r="BP22" s="256">
        <f>'Proyeksi Cashflow - Pengeluaran'!BT20</f>
        <v>0</v>
      </c>
      <c r="BQ22" s="256">
        <f>'Proyeksi Cashflow - Pengeluaran'!BU20</f>
        <v>0</v>
      </c>
      <c r="BR22" s="256">
        <f>'Proyeksi Cashflow - Pengeluaran'!BV20</f>
        <v>0</v>
      </c>
      <c r="BS22" s="256">
        <f>'Proyeksi Cashflow - Pengeluaran'!BW20</f>
        <v>0</v>
      </c>
      <c r="BT22" s="256">
        <f>'Proyeksi Cashflow - Pengeluaran'!BX20</f>
        <v>0</v>
      </c>
      <c r="BU22" s="256">
        <f>'Proyeksi Cashflow - Pengeluaran'!BY20</f>
        <v>0</v>
      </c>
      <c r="BV22" s="256">
        <f>'Proyeksi Cashflow - Pengeluaran'!BZ20</f>
        <v>0</v>
      </c>
      <c r="BW22" s="256">
        <f>'Proyeksi Cashflow - Pengeluaran'!BZ20</f>
        <v>0</v>
      </c>
      <c r="BX22" s="256">
        <f>'Proyeksi Cashflow - Pengeluaran'!CB20</f>
        <v>0</v>
      </c>
      <c r="BY22" s="256">
        <f>'Proyeksi Cashflow - Pengeluaran'!CC20</f>
        <v>0</v>
      </c>
      <c r="BZ22" s="256">
        <f>'Proyeksi Cashflow - Pengeluaran'!CD20</f>
        <v>0</v>
      </c>
      <c r="CA22" s="256">
        <f>'Proyeksi Cashflow - Pengeluaran'!CE20</f>
        <v>0</v>
      </c>
      <c r="CB22" s="256">
        <f>'Proyeksi Cashflow - Pengeluaran'!CF20</f>
        <v>0</v>
      </c>
      <c r="CC22" s="256">
        <f>'Proyeksi Cashflow - Pengeluaran'!CG20</f>
        <v>0</v>
      </c>
      <c r="CD22" s="256">
        <f>'Proyeksi Cashflow - Pengeluaran'!CH20</f>
        <v>0</v>
      </c>
      <c r="CE22" s="256">
        <f>'Proyeksi Cashflow - Pengeluaran'!CI20</f>
        <v>0</v>
      </c>
      <c r="CF22" s="256">
        <f>'Proyeksi Cashflow - Pengeluaran'!CJ20</f>
        <v>0</v>
      </c>
      <c r="CG22" s="256">
        <f>'Proyeksi Cashflow - Pengeluaran'!CK20</f>
        <v>0</v>
      </c>
      <c r="CH22" s="256">
        <f>'Proyeksi Cashflow - Pengeluaran'!CL20</f>
        <v>0</v>
      </c>
      <c r="CI22" s="256">
        <f>'Proyeksi Cashflow - Pengeluaran'!CL20</f>
        <v>0</v>
      </c>
      <c r="CJ22" s="256">
        <f>'Proyeksi Cashflow - Pengeluaran'!CN20</f>
        <v>0</v>
      </c>
      <c r="CK22" s="256">
        <f>'Proyeksi Cashflow - Pengeluaran'!CO20</f>
        <v>0</v>
      </c>
      <c r="CL22" s="256">
        <f>'Proyeksi Cashflow - Pengeluaran'!CP20</f>
        <v>0</v>
      </c>
      <c r="CM22" s="256">
        <f>'Proyeksi Cashflow - Pengeluaran'!CQ20</f>
        <v>0</v>
      </c>
      <c r="CN22" s="256">
        <f>'Proyeksi Cashflow - Pengeluaran'!CR20</f>
        <v>0</v>
      </c>
      <c r="CO22" s="256">
        <f>'Proyeksi Cashflow - Pengeluaran'!CS20</f>
        <v>0</v>
      </c>
      <c r="CP22" s="256">
        <f>'Proyeksi Cashflow - Pengeluaran'!CT20</f>
        <v>0</v>
      </c>
      <c r="CQ22" s="256">
        <f>'Proyeksi Cashflow - Pengeluaran'!CU20</f>
        <v>0</v>
      </c>
      <c r="CR22" s="256">
        <f>'Proyeksi Cashflow - Pengeluaran'!CV20</f>
        <v>0</v>
      </c>
      <c r="CS22" s="256">
        <f>'Proyeksi Cashflow - Pengeluaran'!CW20</f>
        <v>0</v>
      </c>
      <c r="CT22" s="256">
        <f>'Proyeksi Cashflow - Pengeluaran'!CX20</f>
        <v>0</v>
      </c>
      <c r="CU22" s="256">
        <f t="shared" ref="CU22:DT22" si="12">CI22</f>
        <v>0</v>
      </c>
      <c r="CV22" s="256">
        <f>'Proyeksi Cashflow - Pengeluaran'!CZ20</f>
        <v>0</v>
      </c>
      <c r="CW22" s="256">
        <f>'Proyeksi Cashflow - Pengeluaran'!DA20</f>
        <v>0</v>
      </c>
      <c r="CX22" s="256">
        <f>'Proyeksi Cashflow - Pengeluaran'!DB20</f>
        <v>0</v>
      </c>
      <c r="CY22" s="256">
        <f>'Proyeksi Cashflow - Pengeluaran'!DC20</f>
        <v>0</v>
      </c>
      <c r="CZ22" s="256">
        <f>'Proyeksi Cashflow - Pengeluaran'!DD20</f>
        <v>0</v>
      </c>
      <c r="DA22" s="256">
        <f>'Proyeksi Cashflow - Pengeluaran'!DE20</f>
        <v>0</v>
      </c>
      <c r="DB22" s="256">
        <f>'Proyeksi Cashflow - Pengeluaran'!DF20</f>
        <v>0</v>
      </c>
      <c r="DC22" s="256">
        <f>'Proyeksi Cashflow - Pengeluaran'!DG20</f>
        <v>0</v>
      </c>
      <c r="DD22" s="256">
        <f>'Proyeksi Cashflow - Pengeluaran'!DH20</f>
        <v>0</v>
      </c>
      <c r="DE22" s="256">
        <f>'Proyeksi Cashflow - Pengeluaran'!DI20</f>
        <v>0</v>
      </c>
      <c r="DF22" s="256">
        <f>'Proyeksi Cashflow - Pengeluaran'!DJ20</f>
        <v>0</v>
      </c>
      <c r="DG22" s="256">
        <f t="shared" si="12"/>
        <v>0</v>
      </c>
      <c r="DH22" s="256">
        <f>'Proyeksi Cashflow - Pengeluaran'!DL20</f>
        <v>0</v>
      </c>
      <c r="DI22" s="256">
        <f>'Proyeksi Cashflow - Pengeluaran'!DM20</f>
        <v>0</v>
      </c>
      <c r="DJ22" s="256">
        <f>'Proyeksi Cashflow - Pengeluaran'!DN20</f>
        <v>0</v>
      </c>
      <c r="DK22" s="256">
        <f>'Proyeksi Cashflow - Pengeluaran'!DO20</f>
        <v>0</v>
      </c>
      <c r="DL22" s="256">
        <f>'Proyeksi Cashflow - Pengeluaran'!DP20</f>
        <v>0</v>
      </c>
      <c r="DM22" s="256">
        <f>'Proyeksi Cashflow - Pengeluaran'!DQ20</f>
        <v>0</v>
      </c>
      <c r="DN22" s="256">
        <f>'Proyeksi Cashflow - Pengeluaran'!DR20</f>
        <v>0</v>
      </c>
      <c r="DO22" s="256">
        <f>'Proyeksi Cashflow - Pengeluaran'!DS20</f>
        <v>0</v>
      </c>
      <c r="DP22" s="256">
        <f>'Proyeksi Cashflow - Pengeluaran'!DT20</f>
        <v>0</v>
      </c>
      <c r="DQ22" s="256">
        <f>'Proyeksi Cashflow - Pengeluaran'!DU20</f>
        <v>0</v>
      </c>
      <c r="DR22" s="256">
        <f>'Proyeksi Cashflow - Pengeluaran'!DV20</f>
        <v>0</v>
      </c>
      <c r="DS22" s="256">
        <f t="shared" si="12"/>
        <v>0</v>
      </c>
      <c r="DT22" s="256">
        <f t="shared" si="12"/>
        <v>0</v>
      </c>
      <c r="DU22" s="256">
        <f t="shared" ref="DU22" si="13">DI22</f>
        <v>0</v>
      </c>
      <c r="DV22" s="256">
        <f t="shared" ref="DV22" si="14">DJ22</f>
        <v>0</v>
      </c>
      <c r="DW22" s="256">
        <f t="shared" ref="DW22" si="15">DK22</f>
        <v>0</v>
      </c>
      <c r="DX22" s="256">
        <f t="shared" ref="DX22" si="16">DL22</f>
        <v>0</v>
      </c>
      <c r="DY22" s="256">
        <f t="shared" ref="DY22" si="17">DM22</f>
        <v>0</v>
      </c>
      <c r="DZ22" s="256">
        <f t="shared" ref="DZ22" si="18">DN22</f>
        <v>0</v>
      </c>
      <c r="EA22" s="256">
        <f t="shared" ref="EA22" si="19">DO22</f>
        <v>0</v>
      </c>
      <c r="EB22" s="256">
        <f t="shared" ref="EB22" si="20">DP22</f>
        <v>0</v>
      </c>
      <c r="EC22" s="256">
        <f t="shared" ref="EC22" si="21">DQ22</f>
        <v>0</v>
      </c>
      <c r="ED22" s="256">
        <f t="shared" ref="ED22" si="22">DR22</f>
        <v>0</v>
      </c>
    </row>
    <row r="23" spans="1:134" ht="14.4">
      <c r="A23" s="154"/>
      <c r="B23" s="155" t="s">
        <v>477</v>
      </c>
      <c r="C23" s="246">
        <f t="shared" ref="C23:C26" si="23">SUM(D23:ED23)</f>
        <v>10600000</v>
      </c>
      <c r="D23" s="151">
        <f>'Proyeksi Cashflow - Pengeluaran'!H29</f>
        <v>2600000</v>
      </c>
      <c r="E23" s="151">
        <f>'Proyeksi Cashflow - Pengeluaran'!I29</f>
        <v>8000000</v>
      </c>
      <c r="F23" s="151">
        <f>'Proyeksi Cashflow - Pengeluaran'!J29</f>
        <v>0</v>
      </c>
      <c r="G23" s="151">
        <f>'Proyeksi Cashflow - Pengeluaran'!K29</f>
        <v>0</v>
      </c>
      <c r="H23" s="151">
        <f>'Proyeksi Cashflow - Pengeluaran'!L29</f>
        <v>0</v>
      </c>
      <c r="I23" s="151">
        <f>'Proyeksi Cashflow - Pengeluaran'!M29</f>
        <v>0</v>
      </c>
      <c r="J23" s="151">
        <f>'Proyeksi Cashflow - Pengeluaran'!N29</f>
        <v>0</v>
      </c>
      <c r="K23" s="151">
        <f>'Proyeksi Cashflow - Pengeluaran'!O29</f>
        <v>0</v>
      </c>
      <c r="L23" s="151">
        <f>'Proyeksi Cashflow - Pengeluaran'!P29</f>
        <v>0</v>
      </c>
      <c r="M23" s="151">
        <f>'Proyeksi Cashflow - Pengeluaran'!Q29</f>
        <v>0</v>
      </c>
      <c r="N23" s="151">
        <f>'Proyeksi Cashflow - Pengeluaran'!R29</f>
        <v>0</v>
      </c>
      <c r="O23" s="256">
        <f>'Proyeksi Cashflow - Pengeluaran'!S29</f>
        <v>0</v>
      </c>
      <c r="P23" s="151">
        <f>'Proyeksi Cashflow - Pengeluaran'!T29</f>
        <v>0</v>
      </c>
      <c r="Q23" s="151">
        <f>'Proyeksi Cashflow - Pengeluaran'!U29</f>
        <v>0</v>
      </c>
      <c r="R23" s="151">
        <f>'Proyeksi Cashflow - Pengeluaran'!V29</f>
        <v>0</v>
      </c>
      <c r="S23" s="151">
        <f>'Proyeksi Cashflow - Pengeluaran'!W29</f>
        <v>0</v>
      </c>
      <c r="T23" s="151">
        <f>'Proyeksi Cashflow - Pengeluaran'!X29</f>
        <v>0</v>
      </c>
      <c r="U23" s="151">
        <f>'Proyeksi Cashflow - Pengeluaran'!Y29</f>
        <v>0</v>
      </c>
      <c r="V23" s="151">
        <f>'Proyeksi Cashflow - Pengeluaran'!Z29</f>
        <v>0</v>
      </c>
      <c r="W23" s="151">
        <f>'Proyeksi Cashflow - Pengeluaran'!AA29</f>
        <v>0</v>
      </c>
      <c r="X23" s="151">
        <f>'Proyeksi Cashflow - Pengeluaran'!AB29</f>
        <v>0</v>
      </c>
      <c r="Y23" s="151">
        <f>'Proyeksi Cashflow - Pengeluaran'!AC29</f>
        <v>0</v>
      </c>
      <c r="Z23" s="151">
        <f>'Proyeksi Cashflow - Pengeluaran'!AD29</f>
        <v>0</v>
      </c>
      <c r="AA23" s="256">
        <f>'Proyeksi Cashflow - Pengeluaran'!AE29</f>
        <v>0</v>
      </c>
      <c r="AB23" s="151">
        <f>'Proyeksi Cashflow - Pengeluaran'!AF29</f>
        <v>0</v>
      </c>
      <c r="AC23" s="151">
        <f>'Proyeksi Cashflow - Pengeluaran'!AG29</f>
        <v>0</v>
      </c>
      <c r="AD23" s="151">
        <f>'Proyeksi Cashflow - Pengeluaran'!AH29</f>
        <v>0</v>
      </c>
      <c r="AE23" s="151">
        <f>'Proyeksi Cashflow - Pengeluaran'!AI29</f>
        <v>0</v>
      </c>
      <c r="AF23" s="151">
        <f>'Proyeksi Cashflow - Pengeluaran'!AJ29</f>
        <v>0</v>
      </c>
      <c r="AG23" s="151">
        <f>'Proyeksi Cashflow - Pengeluaran'!AK29</f>
        <v>0</v>
      </c>
      <c r="AH23" s="151">
        <f>'Proyeksi Cashflow - Pengeluaran'!AL29</f>
        <v>0</v>
      </c>
      <c r="AI23" s="151">
        <f>'Proyeksi Cashflow - Pengeluaran'!AM29</f>
        <v>0</v>
      </c>
      <c r="AJ23" s="151">
        <f>'Proyeksi Cashflow - Pengeluaran'!AN29</f>
        <v>0</v>
      </c>
      <c r="AK23" s="151">
        <f>'Proyeksi Cashflow - Pengeluaran'!AO29</f>
        <v>0</v>
      </c>
      <c r="AL23" s="151">
        <f>'Proyeksi Cashflow - Pengeluaran'!AP29</f>
        <v>0</v>
      </c>
      <c r="AM23" s="256">
        <f>'Proyeksi Cashflow - Pengeluaran'!AQ29</f>
        <v>0</v>
      </c>
      <c r="AN23" s="151">
        <f>'Proyeksi Cashflow - Pengeluaran'!AR29</f>
        <v>0</v>
      </c>
      <c r="AO23" s="151">
        <f>'Proyeksi Cashflow - Pengeluaran'!AS29</f>
        <v>0</v>
      </c>
      <c r="AP23" s="151">
        <f>'Proyeksi Cashflow - Pengeluaran'!AT29</f>
        <v>0</v>
      </c>
      <c r="AQ23" s="151">
        <f>'Proyeksi Cashflow - Pengeluaran'!AU29</f>
        <v>0</v>
      </c>
      <c r="AR23" s="151">
        <f>'Proyeksi Cashflow - Pengeluaran'!AV29</f>
        <v>0</v>
      </c>
      <c r="AS23" s="151">
        <f>'Proyeksi Cashflow - Pengeluaran'!AW29</f>
        <v>0</v>
      </c>
      <c r="AT23" s="151">
        <f>'Proyeksi Cashflow - Pengeluaran'!AX29</f>
        <v>0</v>
      </c>
      <c r="AU23" s="151">
        <f>'Proyeksi Cashflow - Pengeluaran'!AY29</f>
        <v>0</v>
      </c>
      <c r="AV23" s="151">
        <f>'Proyeksi Cashflow - Pengeluaran'!AZ29</f>
        <v>0</v>
      </c>
      <c r="AW23" s="151">
        <f>'Proyeksi Cashflow - Pengeluaran'!BA29</f>
        <v>0</v>
      </c>
      <c r="AX23" s="151">
        <f>'Proyeksi Cashflow - Pengeluaran'!BB29</f>
        <v>0</v>
      </c>
      <c r="AY23" s="256">
        <f>'Proyeksi Cashflow - Pengeluaran'!BC29</f>
        <v>0</v>
      </c>
      <c r="AZ23" s="151" t="s">
        <v>471</v>
      </c>
      <c r="BA23" s="151">
        <f>'Proyeksi Cashflow - Pengeluaran'!BD29</f>
        <v>0</v>
      </c>
      <c r="BB23" s="151">
        <f>'Proyeksi Cashflow - Pengeluaran'!BE29</f>
        <v>0</v>
      </c>
      <c r="BC23" s="151">
        <f>'Proyeksi Cashflow - Pengeluaran'!BF29</f>
        <v>0</v>
      </c>
      <c r="BD23" s="151">
        <f>'Proyeksi Cashflow - Pengeluaran'!BG29</f>
        <v>0</v>
      </c>
      <c r="BE23" s="151">
        <f>'Proyeksi Cashflow - Pengeluaran'!BH29</f>
        <v>0</v>
      </c>
      <c r="BF23" s="151">
        <f>'Proyeksi Cashflow - Pengeluaran'!BI29</f>
        <v>0</v>
      </c>
      <c r="BG23" s="151">
        <f>'Proyeksi Cashflow - Pengeluaran'!BJ29</f>
        <v>0</v>
      </c>
      <c r="BH23" s="151">
        <f>'Proyeksi Cashflow - Pengeluaran'!BK29</f>
        <v>0</v>
      </c>
      <c r="BI23" s="151">
        <f>'Proyeksi Cashflow - Pengeluaran'!BL29</f>
        <v>0</v>
      </c>
      <c r="BJ23" s="151">
        <f>'Proyeksi Cashflow - Pengeluaran'!BM29</f>
        <v>0</v>
      </c>
      <c r="BK23" s="256">
        <f>'Proyeksi Cashflow - Pengeluaran'!BN29</f>
        <v>0</v>
      </c>
      <c r="BL23" s="151">
        <f>'Proyeksi Cashflow - Pengeluaran'!BO29</f>
        <v>0</v>
      </c>
      <c r="BM23" s="151">
        <f>'Proyeksi Cashflow - Pengeluaran'!BP29</f>
        <v>0</v>
      </c>
      <c r="BN23" s="151">
        <f>'Proyeksi Cashflow - Pengeluaran'!BQ29</f>
        <v>0</v>
      </c>
      <c r="BO23" s="151">
        <f>'Proyeksi Cashflow - Pengeluaran'!BR29</f>
        <v>0</v>
      </c>
      <c r="BP23" s="151">
        <f>'Proyeksi Cashflow - Pengeluaran'!BS29</f>
        <v>0</v>
      </c>
      <c r="BQ23" s="151">
        <f>'Proyeksi Cashflow - Pengeluaran'!BT29</f>
        <v>0</v>
      </c>
      <c r="BR23" s="151">
        <f>'Proyeksi Cashflow - Pengeluaran'!BU29</f>
        <v>0</v>
      </c>
      <c r="BS23" s="151">
        <f>'Proyeksi Cashflow - Pengeluaran'!BV29</f>
        <v>0</v>
      </c>
      <c r="BT23" s="151">
        <f>'Proyeksi Cashflow - Pengeluaran'!BW29</f>
        <v>0</v>
      </c>
      <c r="BU23" s="151">
        <f>'Proyeksi Cashflow - Pengeluaran'!BX29</f>
        <v>0</v>
      </c>
      <c r="BV23" s="151">
        <f>'Proyeksi Cashflow - Pengeluaran'!BY29</f>
        <v>0</v>
      </c>
      <c r="BW23" s="256">
        <f>'Proyeksi Cashflow - Pengeluaran'!BZ29</f>
        <v>0</v>
      </c>
      <c r="BX23" s="151">
        <f>'Proyeksi Cashflow - Pengeluaran'!CA29</f>
        <v>0</v>
      </c>
      <c r="BY23" s="151">
        <f>'Proyeksi Cashflow - Pengeluaran'!CB29</f>
        <v>0</v>
      </c>
      <c r="BZ23" s="151">
        <f>'Proyeksi Cashflow - Pengeluaran'!CC29</f>
        <v>0</v>
      </c>
      <c r="CA23" s="151">
        <f>'Proyeksi Cashflow - Pengeluaran'!CD29</f>
        <v>0</v>
      </c>
      <c r="CB23" s="151">
        <f>'Proyeksi Cashflow - Pengeluaran'!CE29</f>
        <v>0</v>
      </c>
      <c r="CC23" s="151">
        <f>'Proyeksi Cashflow - Pengeluaran'!CF29</f>
        <v>0</v>
      </c>
      <c r="CD23" s="151">
        <f>'Proyeksi Cashflow - Pengeluaran'!CG29</f>
        <v>0</v>
      </c>
      <c r="CE23" s="151">
        <f>'Proyeksi Cashflow - Pengeluaran'!CH29</f>
        <v>0</v>
      </c>
      <c r="CF23" s="151">
        <f>'Proyeksi Cashflow - Pengeluaran'!CI29</f>
        <v>0</v>
      </c>
      <c r="CG23" s="151">
        <f>'Proyeksi Cashflow - Pengeluaran'!CJ29</f>
        <v>0</v>
      </c>
      <c r="CH23" s="151">
        <f>'Proyeksi Cashflow - Pengeluaran'!CK29</f>
        <v>0</v>
      </c>
      <c r="CI23" s="256">
        <f>'Proyeksi Cashflow - Pengeluaran'!CL29</f>
        <v>0</v>
      </c>
      <c r="CJ23" s="151">
        <f>'Proyeksi Cashflow - Pengeluaran'!CM29</f>
        <v>0</v>
      </c>
      <c r="CK23" s="151">
        <f>'Proyeksi Cashflow - Pengeluaran'!CN29</f>
        <v>0</v>
      </c>
      <c r="CL23" s="151">
        <f>'Proyeksi Cashflow - Pengeluaran'!CO29</f>
        <v>0</v>
      </c>
      <c r="CM23" s="151">
        <f>'Proyeksi Cashflow - Pengeluaran'!CP29</f>
        <v>0</v>
      </c>
      <c r="CN23" s="151">
        <f>'Proyeksi Cashflow - Pengeluaran'!CQ29</f>
        <v>0</v>
      </c>
      <c r="CO23" s="151">
        <f>'Proyeksi Cashflow - Pengeluaran'!CR29</f>
        <v>0</v>
      </c>
      <c r="CP23" s="151">
        <f>'Proyeksi Cashflow - Pengeluaran'!CS29</f>
        <v>0</v>
      </c>
      <c r="CQ23" s="151">
        <f>'Proyeksi Cashflow - Pengeluaran'!CT29</f>
        <v>0</v>
      </c>
      <c r="CR23" s="151">
        <f>'Proyeksi Cashflow - Pengeluaran'!CU29</f>
        <v>0</v>
      </c>
      <c r="CS23" s="151">
        <f>'Proyeksi Cashflow - Pengeluaran'!CV29</f>
        <v>0</v>
      </c>
      <c r="CT23" s="151">
        <f>'Proyeksi Cashflow - Pengeluaran'!CW29</f>
        <v>0</v>
      </c>
      <c r="CU23" s="256">
        <f>'Proyeksi Cashflow - Pengeluaran'!CX29</f>
        <v>0</v>
      </c>
      <c r="CV23" s="151">
        <f>'Proyeksi Cashflow - Pengeluaran'!CY29</f>
        <v>0</v>
      </c>
      <c r="CW23" s="151">
        <f>'Proyeksi Cashflow - Pengeluaran'!CZ29</f>
        <v>0</v>
      </c>
      <c r="CX23" s="151">
        <f>'Proyeksi Cashflow - Pengeluaran'!DA29</f>
        <v>0</v>
      </c>
      <c r="CY23" s="151">
        <f>'Proyeksi Cashflow - Pengeluaran'!DB29</f>
        <v>0</v>
      </c>
      <c r="CZ23" s="151">
        <f>'Proyeksi Cashflow - Pengeluaran'!DC29</f>
        <v>0</v>
      </c>
      <c r="DA23" s="151">
        <f>'Proyeksi Cashflow - Pengeluaran'!DD29</f>
        <v>0</v>
      </c>
      <c r="DB23" s="151">
        <f>'Proyeksi Cashflow - Pengeluaran'!DE29</f>
        <v>0</v>
      </c>
      <c r="DC23" s="151">
        <f>'Proyeksi Cashflow - Pengeluaran'!DF29</f>
        <v>0</v>
      </c>
      <c r="DD23" s="151">
        <f>'Proyeksi Cashflow - Pengeluaran'!DG29</f>
        <v>0</v>
      </c>
      <c r="DE23" s="151">
        <f>'Proyeksi Cashflow - Pengeluaran'!DH29</f>
        <v>0</v>
      </c>
      <c r="DF23" s="151">
        <f>'Proyeksi Cashflow - Pengeluaran'!DI29</f>
        <v>0</v>
      </c>
      <c r="DG23" s="256">
        <f>'Proyeksi Cashflow - Pengeluaran'!DJ29</f>
        <v>0</v>
      </c>
      <c r="DH23" s="151">
        <f>'Proyeksi Cashflow - Pengeluaran'!DK29</f>
        <v>0</v>
      </c>
      <c r="DI23" s="151">
        <f>'Proyeksi Cashflow - Pengeluaran'!DL29</f>
        <v>0</v>
      </c>
      <c r="DJ23" s="151">
        <f>'Proyeksi Cashflow - Pengeluaran'!DM29</f>
        <v>0</v>
      </c>
      <c r="DK23" s="151">
        <f>'Proyeksi Cashflow - Pengeluaran'!DN29</f>
        <v>0</v>
      </c>
      <c r="DL23" s="151">
        <f>'Proyeksi Cashflow - Pengeluaran'!DO29</f>
        <v>0</v>
      </c>
      <c r="DM23" s="151">
        <f>'Proyeksi Cashflow - Pengeluaran'!DP29</f>
        <v>0</v>
      </c>
      <c r="DN23" s="151">
        <f>'Proyeksi Cashflow - Pengeluaran'!DQ29</f>
        <v>0</v>
      </c>
      <c r="DO23" s="151">
        <f>'Proyeksi Cashflow - Pengeluaran'!DR29</f>
        <v>0</v>
      </c>
      <c r="DP23" s="151">
        <f>'Proyeksi Cashflow - Pengeluaran'!DS29</f>
        <v>0</v>
      </c>
      <c r="DQ23" s="151">
        <f>'Proyeksi Cashflow - Pengeluaran'!DT29</f>
        <v>0</v>
      </c>
      <c r="DR23" s="151">
        <f>'Proyeksi Cashflow - Pengeluaran'!DU29</f>
        <v>0</v>
      </c>
      <c r="DS23" s="256">
        <f>'Proyeksi Cashflow - Pengeluaran'!DV29</f>
        <v>0</v>
      </c>
      <c r="DT23" s="256">
        <f>'Proyeksi Cashflow - Pengeluaran'!DW29</f>
        <v>0</v>
      </c>
      <c r="DU23" s="256">
        <f>'Proyeksi Cashflow - Pengeluaran'!DX29</f>
        <v>0</v>
      </c>
      <c r="DV23" s="256">
        <f>'Proyeksi Cashflow - Pengeluaran'!DY29</f>
        <v>0</v>
      </c>
      <c r="DW23" s="256">
        <f>'Proyeksi Cashflow - Pengeluaran'!DZ29</f>
        <v>0</v>
      </c>
      <c r="DX23" s="256">
        <f>'Proyeksi Cashflow - Pengeluaran'!EA29</f>
        <v>0</v>
      </c>
      <c r="DY23" s="256">
        <f>'Proyeksi Cashflow - Pengeluaran'!EB29</f>
        <v>0</v>
      </c>
      <c r="DZ23" s="256">
        <f>'Proyeksi Cashflow - Pengeluaran'!EC29</f>
        <v>0</v>
      </c>
      <c r="EA23" s="256">
        <f>'Proyeksi Cashflow - Pengeluaran'!ED29</f>
        <v>0</v>
      </c>
      <c r="EB23" s="256">
        <f>'Proyeksi Cashflow - Pengeluaran'!EE29</f>
        <v>0</v>
      </c>
      <c r="EC23" s="256">
        <f>'Proyeksi Cashflow - Pengeluaran'!EF29</f>
        <v>0</v>
      </c>
      <c r="ED23" s="256">
        <f>'Proyeksi Cashflow - Pengeluaran'!EG29</f>
        <v>0</v>
      </c>
    </row>
    <row r="24" spans="1:134" ht="14.4">
      <c r="A24" s="154"/>
      <c r="B24" s="155" t="s">
        <v>478</v>
      </c>
      <c r="C24" s="246">
        <f t="shared" si="23"/>
        <v>500000</v>
      </c>
      <c r="D24" s="151">
        <f>'Proyeksi Cashflow - Pengeluaran'!H33</f>
        <v>0</v>
      </c>
      <c r="E24" s="151">
        <f>'Proyeksi Cashflow - Pengeluaran'!I33</f>
        <v>500000</v>
      </c>
      <c r="F24" s="151">
        <f>'Proyeksi Cashflow - Pengeluaran'!J33</f>
        <v>0</v>
      </c>
      <c r="G24" s="151">
        <f>'Proyeksi Cashflow - Pengeluaran'!K33</f>
        <v>0</v>
      </c>
      <c r="H24" s="151">
        <f>'Proyeksi Cashflow - Pengeluaran'!L33</f>
        <v>0</v>
      </c>
      <c r="I24" s="151">
        <f>'Proyeksi Cashflow - Pengeluaran'!M33</f>
        <v>0</v>
      </c>
      <c r="J24" s="151">
        <f>'Proyeksi Cashflow - Pengeluaran'!N33</f>
        <v>0</v>
      </c>
      <c r="K24" s="151">
        <f>'Proyeksi Cashflow - Pengeluaran'!O33</f>
        <v>0</v>
      </c>
      <c r="L24" s="151">
        <f>'Proyeksi Cashflow - Pengeluaran'!P33</f>
        <v>0</v>
      </c>
      <c r="M24" s="151">
        <f>'Proyeksi Cashflow - Pengeluaran'!Q33</f>
        <v>0</v>
      </c>
      <c r="N24" s="151">
        <f>'Proyeksi Cashflow - Pengeluaran'!R33</f>
        <v>0</v>
      </c>
      <c r="O24" s="256">
        <f>'Proyeksi Cashflow - Pengeluaran'!S33</f>
        <v>0</v>
      </c>
      <c r="P24" s="151">
        <f>'Proyeksi Cashflow - Pengeluaran'!T33</f>
        <v>0</v>
      </c>
      <c r="Q24" s="151">
        <f>'Proyeksi Cashflow - Pengeluaran'!U33</f>
        <v>0</v>
      </c>
      <c r="R24" s="151">
        <f>'Proyeksi Cashflow - Pengeluaran'!V33</f>
        <v>0</v>
      </c>
      <c r="S24" s="151">
        <f>'Proyeksi Cashflow - Pengeluaran'!W33</f>
        <v>0</v>
      </c>
      <c r="T24" s="151">
        <f>'Proyeksi Cashflow - Pengeluaran'!X33</f>
        <v>0</v>
      </c>
      <c r="U24" s="151">
        <f>'Proyeksi Cashflow - Pengeluaran'!Y33</f>
        <v>0</v>
      </c>
      <c r="V24" s="151">
        <f>'Proyeksi Cashflow - Pengeluaran'!Z33</f>
        <v>0</v>
      </c>
      <c r="W24" s="151">
        <f>'Proyeksi Cashflow - Pengeluaran'!AA33</f>
        <v>0</v>
      </c>
      <c r="X24" s="151">
        <f>'Proyeksi Cashflow - Pengeluaran'!AB33</f>
        <v>0</v>
      </c>
      <c r="Y24" s="151">
        <f>'Proyeksi Cashflow - Pengeluaran'!AC33</f>
        <v>0</v>
      </c>
      <c r="Z24" s="151">
        <f>'Proyeksi Cashflow - Pengeluaran'!AD33</f>
        <v>0</v>
      </c>
      <c r="AA24" s="256">
        <f>'Proyeksi Cashflow - Pengeluaran'!AE33</f>
        <v>0</v>
      </c>
      <c r="AB24" s="151">
        <f>'Proyeksi Cashflow - Pengeluaran'!AF33</f>
        <v>0</v>
      </c>
      <c r="AC24" s="151">
        <f>'Proyeksi Cashflow - Pengeluaran'!AG33</f>
        <v>0</v>
      </c>
      <c r="AD24" s="151">
        <f>'Proyeksi Cashflow - Pengeluaran'!AH33</f>
        <v>0</v>
      </c>
      <c r="AE24" s="151">
        <f>'Proyeksi Cashflow - Pengeluaran'!AI33</f>
        <v>0</v>
      </c>
      <c r="AF24" s="151">
        <f>'Proyeksi Cashflow - Pengeluaran'!AJ33</f>
        <v>0</v>
      </c>
      <c r="AG24" s="151">
        <f>'Proyeksi Cashflow - Pengeluaran'!AK33</f>
        <v>0</v>
      </c>
      <c r="AH24" s="151">
        <f>'Proyeksi Cashflow - Pengeluaran'!AL33</f>
        <v>0</v>
      </c>
      <c r="AI24" s="151">
        <f>'Proyeksi Cashflow - Pengeluaran'!AM33</f>
        <v>0</v>
      </c>
      <c r="AJ24" s="151">
        <f>'Proyeksi Cashflow - Pengeluaran'!AN33</f>
        <v>0</v>
      </c>
      <c r="AK24" s="151">
        <f>'Proyeksi Cashflow - Pengeluaran'!AO33</f>
        <v>0</v>
      </c>
      <c r="AL24" s="151">
        <f>'Proyeksi Cashflow - Pengeluaran'!AP33</f>
        <v>0</v>
      </c>
      <c r="AM24" s="256">
        <f>'Proyeksi Cashflow - Pengeluaran'!AQ33</f>
        <v>0</v>
      </c>
      <c r="AN24" s="151">
        <f>'Proyeksi Cashflow - Pengeluaran'!AR33</f>
        <v>0</v>
      </c>
      <c r="AO24" s="151">
        <f>'Proyeksi Cashflow - Pengeluaran'!AS33</f>
        <v>0</v>
      </c>
      <c r="AP24" s="151">
        <f>'Proyeksi Cashflow - Pengeluaran'!AT33</f>
        <v>0</v>
      </c>
      <c r="AQ24" s="151">
        <f>'Proyeksi Cashflow - Pengeluaran'!AU33</f>
        <v>0</v>
      </c>
      <c r="AR24" s="151">
        <f>'Proyeksi Cashflow - Pengeluaran'!AV33</f>
        <v>0</v>
      </c>
      <c r="AS24" s="151">
        <f>'Proyeksi Cashflow - Pengeluaran'!AW33</f>
        <v>0</v>
      </c>
      <c r="AT24" s="151">
        <f>'Proyeksi Cashflow - Pengeluaran'!AX33</f>
        <v>0</v>
      </c>
      <c r="AU24" s="151">
        <f>'Proyeksi Cashflow - Pengeluaran'!AY33</f>
        <v>0</v>
      </c>
      <c r="AV24" s="151">
        <f>'Proyeksi Cashflow - Pengeluaran'!AZ33</f>
        <v>0</v>
      </c>
      <c r="AW24" s="151">
        <f>'Proyeksi Cashflow - Pengeluaran'!BA33</f>
        <v>0</v>
      </c>
      <c r="AX24" s="151">
        <f>'Proyeksi Cashflow - Pengeluaran'!BB33</f>
        <v>0</v>
      </c>
      <c r="AY24" s="256">
        <f>'Proyeksi Cashflow - Pengeluaran'!BC33</f>
        <v>0</v>
      </c>
      <c r="AZ24" s="151" t="s">
        <v>471</v>
      </c>
      <c r="BA24" s="151">
        <f>'Proyeksi Cashflow - Pengeluaran'!BD33</f>
        <v>0</v>
      </c>
      <c r="BB24" s="151">
        <f>'Proyeksi Cashflow - Pengeluaran'!BE33</f>
        <v>0</v>
      </c>
      <c r="BC24" s="151">
        <f>'Proyeksi Cashflow - Pengeluaran'!BF33</f>
        <v>0</v>
      </c>
      <c r="BD24" s="151">
        <f>'Proyeksi Cashflow - Pengeluaran'!BG33</f>
        <v>0</v>
      </c>
      <c r="BE24" s="151">
        <f>'Proyeksi Cashflow - Pengeluaran'!BH33</f>
        <v>0</v>
      </c>
      <c r="BF24" s="151">
        <f>'Proyeksi Cashflow - Pengeluaran'!BI33</f>
        <v>0</v>
      </c>
      <c r="BG24" s="151">
        <f>'Proyeksi Cashflow - Pengeluaran'!BJ33</f>
        <v>0</v>
      </c>
      <c r="BH24" s="151">
        <f>'Proyeksi Cashflow - Pengeluaran'!BK33</f>
        <v>0</v>
      </c>
      <c r="BI24" s="151">
        <f>'Proyeksi Cashflow - Pengeluaran'!BL33</f>
        <v>0</v>
      </c>
      <c r="BJ24" s="151">
        <f>'Proyeksi Cashflow - Pengeluaran'!BM33</f>
        <v>0</v>
      </c>
      <c r="BK24" s="256">
        <f>'Proyeksi Cashflow - Pengeluaran'!BN33</f>
        <v>0</v>
      </c>
      <c r="BL24" s="151">
        <f>'Proyeksi Cashflow - Pengeluaran'!BO33</f>
        <v>0</v>
      </c>
      <c r="BM24" s="151">
        <f>'Proyeksi Cashflow - Pengeluaran'!BP33</f>
        <v>0</v>
      </c>
      <c r="BN24" s="151">
        <f>'Proyeksi Cashflow - Pengeluaran'!BQ33</f>
        <v>0</v>
      </c>
      <c r="BO24" s="151">
        <f>'Proyeksi Cashflow - Pengeluaran'!BR33</f>
        <v>0</v>
      </c>
      <c r="BP24" s="151">
        <f>'Proyeksi Cashflow - Pengeluaran'!BS33</f>
        <v>0</v>
      </c>
      <c r="BQ24" s="151">
        <f>'Proyeksi Cashflow - Pengeluaran'!BT33</f>
        <v>0</v>
      </c>
      <c r="BR24" s="151">
        <f>'Proyeksi Cashflow - Pengeluaran'!BU33</f>
        <v>0</v>
      </c>
      <c r="BS24" s="151">
        <f>'Proyeksi Cashflow - Pengeluaran'!BV33</f>
        <v>0</v>
      </c>
      <c r="BT24" s="151">
        <f>'Proyeksi Cashflow - Pengeluaran'!BW33</f>
        <v>0</v>
      </c>
      <c r="BU24" s="151">
        <f>'Proyeksi Cashflow - Pengeluaran'!BX33</f>
        <v>0</v>
      </c>
      <c r="BV24" s="151">
        <f>'Proyeksi Cashflow - Pengeluaran'!BY33</f>
        <v>0</v>
      </c>
      <c r="BW24" s="256">
        <f>'Proyeksi Cashflow - Pengeluaran'!BZ33</f>
        <v>0</v>
      </c>
      <c r="BX24" s="151">
        <f>'Proyeksi Cashflow - Pengeluaran'!CA33</f>
        <v>0</v>
      </c>
      <c r="BY24" s="151">
        <f>'Proyeksi Cashflow - Pengeluaran'!CB33</f>
        <v>0</v>
      </c>
      <c r="BZ24" s="151">
        <f>'Proyeksi Cashflow - Pengeluaran'!CC33</f>
        <v>0</v>
      </c>
      <c r="CA24" s="151">
        <f>'Proyeksi Cashflow - Pengeluaran'!CD33</f>
        <v>0</v>
      </c>
      <c r="CB24" s="151">
        <f>'Proyeksi Cashflow - Pengeluaran'!CE33</f>
        <v>0</v>
      </c>
      <c r="CC24" s="151">
        <f>'Proyeksi Cashflow - Pengeluaran'!CF33</f>
        <v>0</v>
      </c>
      <c r="CD24" s="151">
        <f>'Proyeksi Cashflow - Pengeluaran'!CG33</f>
        <v>0</v>
      </c>
      <c r="CE24" s="151">
        <f>'Proyeksi Cashflow - Pengeluaran'!CH33</f>
        <v>0</v>
      </c>
      <c r="CF24" s="151">
        <f>'Proyeksi Cashflow - Pengeluaran'!CI33</f>
        <v>0</v>
      </c>
      <c r="CG24" s="151">
        <f>'Proyeksi Cashflow - Pengeluaran'!CJ33</f>
        <v>0</v>
      </c>
      <c r="CH24" s="151">
        <f>'Proyeksi Cashflow - Pengeluaran'!CK33</f>
        <v>0</v>
      </c>
      <c r="CI24" s="256">
        <f>'Proyeksi Cashflow - Pengeluaran'!CL33</f>
        <v>0</v>
      </c>
      <c r="CJ24" s="151">
        <f>'Proyeksi Cashflow - Pengeluaran'!CM33</f>
        <v>0</v>
      </c>
      <c r="CK24" s="151">
        <f>'Proyeksi Cashflow - Pengeluaran'!CN33</f>
        <v>0</v>
      </c>
      <c r="CL24" s="151">
        <f>'Proyeksi Cashflow - Pengeluaran'!CO33</f>
        <v>0</v>
      </c>
      <c r="CM24" s="151">
        <f>'Proyeksi Cashflow - Pengeluaran'!CP33</f>
        <v>0</v>
      </c>
      <c r="CN24" s="151">
        <f>'Proyeksi Cashflow - Pengeluaran'!CQ33</f>
        <v>0</v>
      </c>
      <c r="CO24" s="151">
        <f>'Proyeksi Cashflow - Pengeluaran'!CR33</f>
        <v>0</v>
      </c>
      <c r="CP24" s="151">
        <f>'Proyeksi Cashflow - Pengeluaran'!CS33</f>
        <v>0</v>
      </c>
      <c r="CQ24" s="151">
        <f>'Proyeksi Cashflow - Pengeluaran'!CT33</f>
        <v>0</v>
      </c>
      <c r="CR24" s="151">
        <f>'Proyeksi Cashflow - Pengeluaran'!CU33</f>
        <v>0</v>
      </c>
      <c r="CS24" s="151">
        <f>'Proyeksi Cashflow - Pengeluaran'!CV33</f>
        <v>0</v>
      </c>
      <c r="CT24" s="151">
        <f>'Proyeksi Cashflow - Pengeluaran'!CW33</f>
        <v>0</v>
      </c>
      <c r="CU24" s="256">
        <f>'Proyeksi Cashflow - Pengeluaran'!CX33</f>
        <v>0</v>
      </c>
      <c r="CV24" s="151">
        <f>'Proyeksi Cashflow - Pengeluaran'!CY33</f>
        <v>0</v>
      </c>
      <c r="CW24" s="151">
        <f>'Proyeksi Cashflow - Pengeluaran'!CZ33</f>
        <v>0</v>
      </c>
      <c r="CX24" s="151">
        <f>'Proyeksi Cashflow - Pengeluaran'!DA33</f>
        <v>0</v>
      </c>
      <c r="CY24" s="151">
        <f>'Proyeksi Cashflow - Pengeluaran'!DB33</f>
        <v>0</v>
      </c>
      <c r="CZ24" s="151">
        <f>'Proyeksi Cashflow - Pengeluaran'!DC33</f>
        <v>0</v>
      </c>
      <c r="DA24" s="151">
        <f>'Proyeksi Cashflow - Pengeluaran'!DD33</f>
        <v>0</v>
      </c>
      <c r="DB24" s="151">
        <f>'Proyeksi Cashflow - Pengeluaran'!DE33</f>
        <v>0</v>
      </c>
      <c r="DC24" s="151">
        <f>'Proyeksi Cashflow - Pengeluaran'!DF33</f>
        <v>0</v>
      </c>
      <c r="DD24" s="151">
        <f>'Proyeksi Cashflow - Pengeluaran'!DG33</f>
        <v>0</v>
      </c>
      <c r="DE24" s="151">
        <f>'Proyeksi Cashflow - Pengeluaran'!DH33</f>
        <v>0</v>
      </c>
      <c r="DF24" s="151">
        <f>'Proyeksi Cashflow - Pengeluaran'!DI33</f>
        <v>0</v>
      </c>
      <c r="DG24" s="256">
        <f>'Proyeksi Cashflow - Pengeluaran'!DJ33</f>
        <v>0</v>
      </c>
      <c r="DH24" s="151">
        <f>'Proyeksi Cashflow - Pengeluaran'!DK33</f>
        <v>0</v>
      </c>
      <c r="DI24" s="151">
        <f>'Proyeksi Cashflow - Pengeluaran'!DL33</f>
        <v>0</v>
      </c>
      <c r="DJ24" s="151">
        <f>'Proyeksi Cashflow - Pengeluaran'!DM33</f>
        <v>0</v>
      </c>
      <c r="DK24" s="151">
        <f>'Proyeksi Cashflow - Pengeluaran'!DN33</f>
        <v>0</v>
      </c>
      <c r="DL24" s="151">
        <f>'Proyeksi Cashflow - Pengeluaran'!DO33</f>
        <v>0</v>
      </c>
      <c r="DM24" s="151">
        <f>'Proyeksi Cashflow - Pengeluaran'!DP33</f>
        <v>0</v>
      </c>
      <c r="DN24" s="151">
        <f>'Proyeksi Cashflow - Pengeluaran'!DQ33</f>
        <v>0</v>
      </c>
      <c r="DO24" s="151">
        <f>'Proyeksi Cashflow - Pengeluaran'!DR33</f>
        <v>0</v>
      </c>
      <c r="DP24" s="151">
        <f>'Proyeksi Cashflow - Pengeluaran'!DS33</f>
        <v>0</v>
      </c>
      <c r="DQ24" s="151">
        <f>'Proyeksi Cashflow - Pengeluaran'!DT33</f>
        <v>0</v>
      </c>
      <c r="DR24" s="151">
        <f>'Proyeksi Cashflow - Pengeluaran'!DU33</f>
        <v>0</v>
      </c>
      <c r="DS24" s="256">
        <f>'Proyeksi Cashflow - Pengeluaran'!DV33</f>
        <v>0</v>
      </c>
      <c r="DT24" s="256">
        <f>'Proyeksi Cashflow - Pengeluaran'!DW33</f>
        <v>0</v>
      </c>
      <c r="DU24" s="256">
        <f>'Proyeksi Cashflow - Pengeluaran'!DX33</f>
        <v>0</v>
      </c>
      <c r="DV24" s="256">
        <f>'Proyeksi Cashflow - Pengeluaran'!DY33</f>
        <v>0</v>
      </c>
      <c r="DW24" s="256">
        <f>'Proyeksi Cashflow - Pengeluaran'!DZ33</f>
        <v>0</v>
      </c>
      <c r="DX24" s="256">
        <f>'Proyeksi Cashflow - Pengeluaran'!EA33</f>
        <v>0</v>
      </c>
      <c r="DY24" s="256">
        <f>'Proyeksi Cashflow - Pengeluaran'!EB33</f>
        <v>0</v>
      </c>
      <c r="DZ24" s="256">
        <f>'Proyeksi Cashflow - Pengeluaran'!EC33</f>
        <v>0</v>
      </c>
      <c r="EA24" s="256">
        <f>'Proyeksi Cashflow - Pengeluaran'!ED33</f>
        <v>0</v>
      </c>
      <c r="EB24" s="256">
        <f>'Proyeksi Cashflow - Pengeluaran'!EE33</f>
        <v>0</v>
      </c>
      <c r="EC24" s="256">
        <f>'Proyeksi Cashflow - Pengeluaran'!EF33</f>
        <v>0</v>
      </c>
      <c r="ED24" s="256">
        <f>'Proyeksi Cashflow - Pengeluaran'!EG33</f>
        <v>0</v>
      </c>
    </row>
    <row r="25" spans="1:134" ht="15.75" customHeight="1">
      <c r="A25" s="154"/>
      <c r="B25" s="155" t="s">
        <v>479</v>
      </c>
      <c r="C25" s="246">
        <f t="shared" si="23"/>
        <v>500000</v>
      </c>
      <c r="D25" s="151">
        <f>'Proyeksi Cashflow - Pengeluaran'!H38</f>
        <v>0</v>
      </c>
      <c r="E25" s="151">
        <f>'Proyeksi Cashflow - Pengeluaran'!I38</f>
        <v>0</v>
      </c>
      <c r="F25" s="151">
        <f>'Proyeksi Cashflow - Pengeluaran'!J38</f>
        <v>0</v>
      </c>
      <c r="G25" s="151">
        <f>'Proyeksi Cashflow - Pengeluaran'!K38</f>
        <v>0</v>
      </c>
      <c r="H25" s="151">
        <f>'Proyeksi Cashflow - Pengeluaran'!L38</f>
        <v>0</v>
      </c>
      <c r="I25" s="151">
        <f>'Proyeksi Cashflow - Pengeluaran'!M38</f>
        <v>0</v>
      </c>
      <c r="J25" s="151">
        <f>'Proyeksi Cashflow - Pengeluaran'!N38</f>
        <v>0</v>
      </c>
      <c r="K25" s="151">
        <f>'Proyeksi Cashflow - Pengeluaran'!O38</f>
        <v>0</v>
      </c>
      <c r="L25" s="151">
        <f>'Proyeksi Cashflow - Pengeluaran'!P38</f>
        <v>0</v>
      </c>
      <c r="M25" s="151">
        <f>'Proyeksi Cashflow - Pengeluaran'!Q38</f>
        <v>0</v>
      </c>
      <c r="N25" s="151">
        <f>'Proyeksi Cashflow - Pengeluaran'!R38</f>
        <v>0</v>
      </c>
      <c r="O25" s="256">
        <f>'Proyeksi Cashflow - Pengeluaran'!S38</f>
        <v>250000</v>
      </c>
      <c r="P25" s="151">
        <f>'Proyeksi Cashflow - Pengeluaran'!T38</f>
        <v>0</v>
      </c>
      <c r="Q25" s="151">
        <f>'Proyeksi Cashflow - Pengeluaran'!U38</f>
        <v>0</v>
      </c>
      <c r="R25" s="151">
        <f>'Proyeksi Cashflow - Pengeluaran'!V38</f>
        <v>0</v>
      </c>
      <c r="S25" s="151">
        <f>'Proyeksi Cashflow - Pengeluaran'!W38</f>
        <v>0</v>
      </c>
      <c r="T25" s="151">
        <f>'Proyeksi Cashflow - Pengeluaran'!X38</f>
        <v>0</v>
      </c>
      <c r="U25" s="151">
        <f>'Proyeksi Cashflow - Pengeluaran'!Y38</f>
        <v>0</v>
      </c>
      <c r="V25" s="151">
        <f>'Proyeksi Cashflow - Pengeluaran'!Z38</f>
        <v>0</v>
      </c>
      <c r="W25" s="151">
        <f>'Proyeksi Cashflow - Pengeluaran'!AA38</f>
        <v>0</v>
      </c>
      <c r="X25" s="151">
        <f>'Proyeksi Cashflow - Pengeluaran'!AB38</f>
        <v>0</v>
      </c>
      <c r="Y25" s="151">
        <f>'Proyeksi Cashflow - Pengeluaran'!AC38</f>
        <v>0</v>
      </c>
      <c r="Z25" s="151">
        <f>'Proyeksi Cashflow - Pengeluaran'!AD38</f>
        <v>0</v>
      </c>
      <c r="AA25" s="256">
        <f>'Proyeksi Cashflow - Pengeluaran'!AE38</f>
        <v>250000</v>
      </c>
      <c r="AB25" s="151">
        <f>'Proyeksi Cashflow - Pengeluaran'!AF38</f>
        <v>0</v>
      </c>
      <c r="AC25" s="151">
        <f>'Proyeksi Cashflow - Pengeluaran'!AG38</f>
        <v>0</v>
      </c>
      <c r="AD25" s="151">
        <f>'Proyeksi Cashflow - Pengeluaran'!AH38</f>
        <v>0</v>
      </c>
      <c r="AE25" s="151">
        <f>'Proyeksi Cashflow - Pengeluaran'!AI38</f>
        <v>0</v>
      </c>
      <c r="AF25" s="151">
        <f>'Proyeksi Cashflow - Pengeluaran'!AJ38</f>
        <v>0</v>
      </c>
      <c r="AG25" s="151">
        <f>'Proyeksi Cashflow - Pengeluaran'!AK38</f>
        <v>0</v>
      </c>
      <c r="AH25" s="151">
        <f>'Proyeksi Cashflow - Pengeluaran'!AL38</f>
        <v>0</v>
      </c>
      <c r="AI25" s="151">
        <f>'Proyeksi Cashflow - Pengeluaran'!AM38</f>
        <v>0</v>
      </c>
      <c r="AJ25" s="151">
        <f>'Proyeksi Cashflow - Pengeluaran'!AN38</f>
        <v>0</v>
      </c>
      <c r="AK25" s="151">
        <f>'Proyeksi Cashflow - Pengeluaran'!AO38</f>
        <v>0</v>
      </c>
      <c r="AL25" s="151">
        <f>'Proyeksi Cashflow - Pengeluaran'!AP38</f>
        <v>0</v>
      </c>
      <c r="AM25" s="256">
        <f>'Proyeksi Cashflow - Pengeluaran'!AQ38</f>
        <v>0</v>
      </c>
      <c r="AN25" s="151">
        <f>'Proyeksi Cashflow - Pengeluaran'!AR38</f>
        <v>0</v>
      </c>
      <c r="AO25" s="151">
        <f>'Proyeksi Cashflow - Pengeluaran'!AS38</f>
        <v>0</v>
      </c>
      <c r="AP25" s="151">
        <f>'Proyeksi Cashflow - Pengeluaran'!AT38</f>
        <v>0</v>
      </c>
      <c r="AQ25" s="151">
        <f>'Proyeksi Cashflow - Pengeluaran'!AU38</f>
        <v>0</v>
      </c>
      <c r="AR25" s="151">
        <f>'Proyeksi Cashflow - Pengeluaran'!AV38</f>
        <v>0</v>
      </c>
      <c r="AS25" s="151">
        <f>'Proyeksi Cashflow - Pengeluaran'!AW38</f>
        <v>0</v>
      </c>
      <c r="AT25" s="151">
        <f>'Proyeksi Cashflow - Pengeluaran'!AX38</f>
        <v>0</v>
      </c>
      <c r="AU25" s="151">
        <f>'Proyeksi Cashflow - Pengeluaran'!AY38</f>
        <v>0</v>
      </c>
      <c r="AV25" s="151">
        <f>'Proyeksi Cashflow - Pengeluaran'!AZ38</f>
        <v>0</v>
      </c>
      <c r="AW25" s="151">
        <f>'Proyeksi Cashflow - Pengeluaran'!BA38</f>
        <v>0</v>
      </c>
      <c r="AX25" s="151">
        <f>'Proyeksi Cashflow - Pengeluaran'!BB38</f>
        <v>0</v>
      </c>
      <c r="AY25" s="256">
        <f>'Proyeksi Cashflow - Pengeluaran'!BC38</f>
        <v>0</v>
      </c>
      <c r="AZ25" s="151" t="s">
        <v>471</v>
      </c>
      <c r="BA25" s="151">
        <f>'Proyeksi Cashflow - Pengeluaran'!BD38</f>
        <v>0</v>
      </c>
      <c r="BB25" s="151">
        <f>'Proyeksi Cashflow - Pengeluaran'!BE38</f>
        <v>0</v>
      </c>
      <c r="BC25" s="151">
        <f>'Proyeksi Cashflow - Pengeluaran'!BF38</f>
        <v>0</v>
      </c>
      <c r="BD25" s="151">
        <f>'Proyeksi Cashflow - Pengeluaran'!BG38</f>
        <v>0</v>
      </c>
      <c r="BE25" s="151">
        <f>'Proyeksi Cashflow - Pengeluaran'!BH38</f>
        <v>0</v>
      </c>
      <c r="BF25" s="151">
        <f>'Proyeksi Cashflow - Pengeluaran'!BI38</f>
        <v>0</v>
      </c>
      <c r="BG25" s="151">
        <f>'Proyeksi Cashflow - Pengeluaran'!BJ38</f>
        <v>0</v>
      </c>
      <c r="BH25" s="151">
        <f>'Proyeksi Cashflow - Pengeluaran'!BK38</f>
        <v>0</v>
      </c>
      <c r="BI25" s="151">
        <f>'Proyeksi Cashflow - Pengeluaran'!BL38</f>
        <v>0</v>
      </c>
      <c r="BJ25" s="151">
        <f>'Proyeksi Cashflow - Pengeluaran'!BM38</f>
        <v>0</v>
      </c>
      <c r="BK25" s="256">
        <f>'Proyeksi Cashflow - Pengeluaran'!BN38</f>
        <v>0</v>
      </c>
      <c r="BL25" s="151">
        <f>'Proyeksi Cashflow - Pengeluaran'!BO38</f>
        <v>0</v>
      </c>
      <c r="BM25" s="151">
        <f>'Proyeksi Cashflow - Pengeluaran'!BP38</f>
        <v>0</v>
      </c>
      <c r="BN25" s="151">
        <f>'Proyeksi Cashflow - Pengeluaran'!BQ38</f>
        <v>0</v>
      </c>
      <c r="BO25" s="151">
        <f>'Proyeksi Cashflow - Pengeluaran'!BR38</f>
        <v>0</v>
      </c>
      <c r="BP25" s="151">
        <f>'Proyeksi Cashflow - Pengeluaran'!BS38</f>
        <v>0</v>
      </c>
      <c r="BQ25" s="151">
        <f>'Proyeksi Cashflow - Pengeluaran'!BT38</f>
        <v>0</v>
      </c>
      <c r="BR25" s="151">
        <f>'Proyeksi Cashflow - Pengeluaran'!BU38</f>
        <v>0</v>
      </c>
      <c r="BS25" s="151">
        <f>'Proyeksi Cashflow - Pengeluaran'!BV38</f>
        <v>0</v>
      </c>
      <c r="BT25" s="151">
        <f>'Proyeksi Cashflow - Pengeluaran'!BW38</f>
        <v>0</v>
      </c>
      <c r="BU25" s="151">
        <f>'Proyeksi Cashflow - Pengeluaran'!BX38</f>
        <v>0</v>
      </c>
      <c r="BV25" s="151">
        <f>'Proyeksi Cashflow - Pengeluaran'!BY38</f>
        <v>0</v>
      </c>
      <c r="BW25" s="256">
        <f>'Proyeksi Cashflow - Pengeluaran'!BZ38</f>
        <v>0</v>
      </c>
      <c r="BX25" s="151">
        <f>'Proyeksi Cashflow - Pengeluaran'!CA38</f>
        <v>0</v>
      </c>
      <c r="BY25" s="151">
        <f>'Proyeksi Cashflow - Pengeluaran'!CB38</f>
        <v>0</v>
      </c>
      <c r="BZ25" s="151">
        <f>'Proyeksi Cashflow - Pengeluaran'!CC38</f>
        <v>0</v>
      </c>
      <c r="CA25" s="151">
        <f>'Proyeksi Cashflow - Pengeluaran'!CD38</f>
        <v>0</v>
      </c>
      <c r="CB25" s="151">
        <f>'Proyeksi Cashflow - Pengeluaran'!CE38</f>
        <v>0</v>
      </c>
      <c r="CC25" s="151">
        <f>'Proyeksi Cashflow - Pengeluaran'!CF38</f>
        <v>0</v>
      </c>
      <c r="CD25" s="151">
        <f>'Proyeksi Cashflow - Pengeluaran'!CG38</f>
        <v>0</v>
      </c>
      <c r="CE25" s="151">
        <f>'Proyeksi Cashflow - Pengeluaran'!CH38</f>
        <v>0</v>
      </c>
      <c r="CF25" s="151">
        <f>'Proyeksi Cashflow - Pengeluaran'!CI38</f>
        <v>0</v>
      </c>
      <c r="CG25" s="151">
        <f>'Proyeksi Cashflow - Pengeluaran'!CJ38</f>
        <v>0</v>
      </c>
      <c r="CH25" s="151">
        <f>'Proyeksi Cashflow - Pengeluaran'!CK38</f>
        <v>0</v>
      </c>
      <c r="CI25" s="256">
        <f>'Proyeksi Cashflow - Pengeluaran'!CL38</f>
        <v>0</v>
      </c>
      <c r="CJ25" s="151">
        <f>'Proyeksi Cashflow - Pengeluaran'!CM38</f>
        <v>0</v>
      </c>
      <c r="CK25" s="151">
        <f>'Proyeksi Cashflow - Pengeluaran'!CN38</f>
        <v>0</v>
      </c>
      <c r="CL25" s="151">
        <f>'Proyeksi Cashflow - Pengeluaran'!CO38</f>
        <v>0</v>
      </c>
      <c r="CM25" s="151">
        <f>'Proyeksi Cashflow - Pengeluaran'!CP38</f>
        <v>0</v>
      </c>
      <c r="CN25" s="151">
        <f>'Proyeksi Cashflow - Pengeluaran'!CQ38</f>
        <v>0</v>
      </c>
      <c r="CO25" s="151">
        <f>'Proyeksi Cashflow - Pengeluaran'!CR38</f>
        <v>0</v>
      </c>
      <c r="CP25" s="151">
        <f>'Proyeksi Cashflow - Pengeluaran'!CS38</f>
        <v>0</v>
      </c>
      <c r="CQ25" s="151">
        <f>'Proyeksi Cashflow - Pengeluaran'!CT38</f>
        <v>0</v>
      </c>
      <c r="CR25" s="151">
        <f>'Proyeksi Cashflow - Pengeluaran'!CU38</f>
        <v>0</v>
      </c>
      <c r="CS25" s="151">
        <f>'Proyeksi Cashflow - Pengeluaran'!CV38</f>
        <v>0</v>
      </c>
      <c r="CT25" s="151">
        <f>'Proyeksi Cashflow - Pengeluaran'!CW38</f>
        <v>0</v>
      </c>
      <c r="CU25" s="256">
        <f>'Proyeksi Cashflow - Pengeluaran'!CX38</f>
        <v>0</v>
      </c>
      <c r="CV25" s="151">
        <f>'Proyeksi Cashflow - Pengeluaran'!CY38</f>
        <v>0</v>
      </c>
      <c r="CW25" s="151">
        <f>'Proyeksi Cashflow - Pengeluaran'!CZ38</f>
        <v>0</v>
      </c>
      <c r="CX25" s="151">
        <f>'Proyeksi Cashflow - Pengeluaran'!DA38</f>
        <v>0</v>
      </c>
      <c r="CY25" s="151">
        <f>'Proyeksi Cashflow - Pengeluaran'!DB38</f>
        <v>0</v>
      </c>
      <c r="CZ25" s="151">
        <f>'Proyeksi Cashflow - Pengeluaran'!DC38</f>
        <v>0</v>
      </c>
      <c r="DA25" s="151">
        <f>'Proyeksi Cashflow - Pengeluaran'!DD38</f>
        <v>0</v>
      </c>
      <c r="DB25" s="151">
        <f>'Proyeksi Cashflow - Pengeluaran'!DE38</f>
        <v>0</v>
      </c>
      <c r="DC25" s="151">
        <f>'Proyeksi Cashflow - Pengeluaran'!DF38</f>
        <v>0</v>
      </c>
      <c r="DD25" s="151">
        <f>'Proyeksi Cashflow - Pengeluaran'!DG38</f>
        <v>0</v>
      </c>
      <c r="DE25" s="151">
        <f>'Proyeksi Cashflow - Pengeluaran'!DH38</f>
        <v>0</v>
      </c>
      <c r="DF25" s="151">
        <f>'Proyeksi Cashflow - Pengeluaran'!DI38</f>
        <v>0</v>
      </c>
      <c r="DG25" s="256">
        <f>'Proyeksi Cashflow - Pengeluaran'!DJ38</f>
        <v>0</v>
      </c>
      <c r="DH25" s="151">
        <f>'Proyeksi Cashflow - Pengeluaran'!DK38</f>
        <v>0</v>
      </c>
      <c r="DI25" s="151">
        <f>'Proyeksi Cashflow - Pengeluaran'!DL38</f>
        <v>0</v>
      </c>
      <c r="DJ25" s="151">
        <f>'Proyeksi Cashflow - Pengeluaran'!DM38</f>
        <v>0</v>
      </c>
      <c r="DK25" s="151">
        <f>'Proyeksi Cashflow - Pengeluaran'!DN38</f>
        <v>0</v>
      </c>
      <c r="DL25" s="151">
        <f>'Proyeksi Cashflow - Pengeluaran'!DO38</f>
        <v>0</v>
      </c>
      <c r="DM25" s="151">
        <f>'Proyeksi Cashflow - Pengeluaran'!DP38</f>
        <v>0</v>
      </c>
      <c r="DN25" s="151">
        <f>'Proyeksi Cashflow - Pengeluaran'!DQ38</f>
        <v>0</v>
      </c>
      <c r="DO25" s="151">
        <f>'Proyeksi Cashflow - Pengeluaran'!DR38</f>
        <v>0</v>
      </c>
      <c r="DP25" s="151">
        <f>'Proyeksi Cashflow - Pengeluaran'!DS38</f>
        <v>0</v>
      </c>
      <c r="DQ25" s="151">
        <f>'Proyeksi Cashflow - Pengeluaran'!DT38</f>
        <v>0</v>
      </c>
      <c r="DR25" s="151">
        <f>'Proyeksi Cashflow - Pengeluaran'!DU38</f>
        <v>0</v>
      </c>
      <c r="DS25" s="256">
        <f>'Proyeksi Cashflow - Pengeluaran'!DV38</f>
        <v>0</v>
      </c>
      <c r="DT25" s="256">
        <f>'Proyeksi Cashflow - Pengeluaran'!DW38</f>
        <v>0</v>
      </c>
      <c r="DU25" s="256">
        <f>'Proyeksi Cashflow - Pengeluaran'!DX38</f>
        <v>0</v>
      </c>
      <c r="DV25" s="256">
        <f>'Proyeksi Cashflow - Pengeluaran'!DY38</f>
        <v>0</v>
      </c>
      <c r="DW25" s="256">
        <f>'Proyeksi Cashflow - Pengeluaran'!DZ38</f>
        <v>0</v>
      </c>
      <c r="DX25" s="256">
        <f>'Proyeksi Cashflow - Pengeluaran'!EA38</f>
        <v>0</v>
      </c>
      <c r="DY25" s="256">
        <f>'Proyeksi Cashflow - Pengeluaran'!EB38</f>
        <v>0</v>
      </c>
      <c r="DZ25" s="256">
        <f>'Proyeksi Cashflow - Pengeluaran'!EC38</f>
        <v>0</v>
      </c>
      <c r="EA25" s="256">
        <f>'Proyeksi Cashflow - Pengeluaran'!ED38</f>
        <v>0</v>
      </c>
      <c r="EB25" s="256">
        <f>'Proyeksi Cashflow - Pengeluaran'!EE38</f>
        <v>0</v>
      </c>
      <c r="EC25" s="256">
        <f>'Proyeksi Cashflow - Pengeluaran'!EF38</f>
        <v>0</v>
      </c>
      <c r="ED25" s="256">
        <f>'Proyeksi Cashflow - Pengeluaran'!EG38</f>
        <v>0</v>
      </c>
    </row>
    <row r="26" spans="1:134" ht="15.75" customHeight="1">
      <c r="A26" s="154"/>
      <c r="B26" s="144" t="s">
        <v>480</v>
      </c>
      <c r="C26" s="246">
        <f t="shared" si="23"/>
        <v>15500000</v>
      </c>
      <c r="D26" s="151">
        <f>'Proyeksi Cashflow - Pengeluaran'!H50</f>
        <v>0</v>
      </c>
      <c r="E26" s="151">
        <f>'Proyeksi Cashflow - Pengeluaran'!I50</f>
        <v>15500000</v>
      </c>
      <c r="F26" s="151">
        <f>'Proyeksi Cashflow - Pengeluaran'!J50</f>
        <v>0</v>
      </c>
      <c r="G26" s="151">
        <f>'Proyeksi Cashflow - Pengeluaran'!K50</f>
        <v>0</v>
      </c>
      <c r="H26" s="151">
        <f>'Proyeksi Cashflow - Pengeluaran'!L50</f>
        <v>0</v>
      </c>
      <c r="I26" s="151">
        <f>'Proyeksi Cashflow - Pengeluaran'!M50</f>
        <v>0</v>
      </c>
      <c r="J26" s="151">
        <f>'Proyeksi Cashflow - Pengeluaran'!N50</f>
        <v>0</v>
      </c>
      <c r="K26" s="151">
        <f>'Proyeksi Cashflow - Pengeluaran'!O50</f>
        <v>0</v>
      </c>
      <c r="L26" s="151">
        <f>'Proyeksi Cashflow - Pengeluaran'!P50</f>
        <v>0</v>
      </c>
      <c r="M26" s="151">
        <f>'Proyeksi Cashflow - Pengeluaran'!Q50</f>
        <v>0</v>
      </c>
      <c r="N26" s="151">
        <f>'Proyeksi Cashflow - Pengeluaran'!R50</f>
        <v>0</v>
      </c>
      <c r="O26" s="256">
        <f>'Proyeksi Cashflow - Pengeluaran'!S50</f>
        <v>0</v>
      </c>
      <c r="P26" s="151">
        <f>'Proyeksi Cashflow - Pengeluaran'!T50</f>
        <v>0</v>
      </c>
      <c r="Q26" s="151">
        <f>'Proyeksi Cashflow - Pengeluaran'!U50</f>
        <v>0</v>
      </c>
      <c r="R26" s="151">
        <f>'Proyeksi Cashflow - Pengeluaran'!V50</f>
        <v>0</v>
      </c>
      <c r="S26" s="151">
        <f>'Proyeksi Cashflow - Pengeluaran'!W50</f>
        <v>0</v>
      </c>
      <c r="T26" s="151">
        <f>'Proyeksi Cashflow - Pengeluaran'!X50</f>
        <v>0</v>
      </c>
      <c r="U26" s="151">
        <f>'Proyeksi Cashflow - Pengeluaran'!Y50</f>
        <v>0</v>
      </c>
      <c r="V26" s="151">
        <f>'Proyeksi Cashflow - Pengeluaran'!Z50</f>
        <v>0</v>
      </c>
      <c r="W26" s="151">
        <f>'Proyeksi Cashflow - Pengeluaran'!AA50</f>
        <v>0</v>
      </c>
      <c r="X26" s="151">
        <f>'Proyeksi Cashflow - Pengeluaran'!AB50</f>
        <v>0</v>
      </c>
      <c r="Y26" s="151">
        <f>'Proyeksi Cashflow - Pengeluaran'!AC50</f>
        <v>0</v>
      </c>
      <c r="Z26" s="151">
        <f>'Proyeksi Cashflow - Pengeluaran'!AD50</f>
        <v>0</v>
      </c>
      <c r="AA26" s="256">
        <f>'Proyeksi Cashflow - Pengeluaran'!AE50</f>
        <v>0</v>
      </c>
      <c r="AB26" s="151">
        <f>'Proyeksi Cashflow - Pengeluaran'!AF50</f>
        <v>0</v>
      </c>
      <c r="AC26" s="151">
        <f>'Proyeksi Cashflow - Pengeluaran'!AG50</f>
        <v>0</v>
      </c>
      <c r="AD26" s="151">
        <f>'Proyeksi Cashflow - Pengeluaran'!AH50</f>
        <v>0</v>
      </c>
      <c r="AE26" s="151">
        <f>'Proyeksi Cashflow - Pengeluaran'!AI50</f>
        <v>0</v>
      </c>
      <c r="AF26" s="151">
        <f>'Proyeksi Cashflow - Pengeluaran'!AJ50</f>
        <v>0</v>
      </c>
      <c r="AG26" s="151">
        <f>'Proyeksi Cashflow - Pengeluaran'!AK50</f>
        <v>0</v>
      </c>
      <c r="AH26" s="151">
        <f>'Proyeksi Cashflow - Pengeluaran'!AL50</f>
        <v>0</v>
      </c>
      <c r="AI26" s="151">
        <f>'Proyeksi Cashflow - Pengeluaran'!AM50</f>
        <v>0</v>
      </c>
      <c r="AJ26" s="151">
        <f>'Proyeksi Cashflow - Pengeluaran'!AN50</f>
        <v>0</v>
      </c>
      <c r="AK26" s="151">
        <f>'Proyeksi Cashflow - Pengeluaran'!AO50</f>
        <v>0</v>
      </c>
      <c r="AL26" s="151">
        <f>'Proyeksi Cashflow - Pengeluaran'!AP50</f>
        <v>0</v>
      </c>
      <c r="AM26" s="256">
        <f>'Proyeksi Cashflow - Pengeluaran'!AQ50</f>
        <v>0</v>
      </c>
      <c r="AN26" s="151">
        <f>'Proyeksi Cashflow - Pengeluaran'!AR50</f>
        <v>0</v>
      </c>
      <c r="AO26" s="151">
        <f>'Proyeksi Cashflow - Pengeluaran'!AS50</f>
        <v>0</v>
      </c>
      <c r="AP26" s="151">
        <f>'Proyeksi Cashflow - Pengeluaran'!AT50</f>
        <v>0</v>
      </c>
      <c r="AQ26" s="151">
        <f>'Proyeksi Cashflow - Pengeluaran'!AU50</f>
        <v>0</v>
      </c>
      <c r="AR26" s="151">
        <f>'Proyeksi Cashflow - Pengeluaran'!AV50</f>
        <v>0</v>
      </c>
      <c r="AS26" s="151">
        <f>'Proyeksi Cashflow - Pengeluaran'!AW50</f>
        <v>0</v>
      </c>
      <c r="AT26" s="151">
        <f>'Proyeksi Cashflow - Pengeluaran'!AX50</f>
        <v>0</v>
      </c>
      <c r="AU26" s="151">
        <f>'Proyeksi Cashflow - Pengeluaran'!AY50</f>
        <v>0</v>
      </c>
      <c r="AV26" s="151">
        <f>'Proyeksi Cashflow - Pengeluaran'!AZ50</f>
        <v>0</v>
      </c>
      <c r="AW26" s="151">
        <f>'Proyeksi Cashflow - Pengeluaran'!BA50</f>
        <v>0</v>
      </c>
      <c r="AX26" s="151">
        <f>'Proyeksi Cashflow - Pengeluaran'!BB50</f>
        <v>0</v>
      </c>
      <c r="AY26" s="256">
        <f>'Proyeksi Cashflow - Pengeluaran'!BC50</f>
        <v>0</v>
      </c>
      <c r="AZ26" s="151" t="s">
        <v>471</v>
      </c>
      <c r="BA26" s="151">
        <f>'Proyeksi Cashflow - Pengeluaran'!BD50</f>
        <v>0</v>
      </c>
      <c r="BB26" s="151">
        <f>'Proyeksi Cashflow - Pengeluaran'!BE50</f>
        <v>0</v>
      </c>
      <c r="BC26" s="151">
        <f>'Proyeksi Cashflow - Pengeluaran'!BF50</f>
        <v>0</v>
      </c>
      <c r="BD26" s="151">
        <f>'Proyeksi Cashflow - Pengeluaran'!BG50</f>
        <v>0</v>
      </c>
      <c r="BE26" s="151">
        <f>'Proyeksi Cashflow - Pengeluaran'!BH50</f>
        <v>0</v>
      </c>
      <c r="BF26" s="151">
        <f>'Proyeksi Cashflow - Pengeluaran'!BI50</f>
        <v>0</v>
      </c>
      <c r="BG26" s="151">
        <f>'Proyeksi Cashflow - Pengeluaran'!BJ50</f>
        <v>0</v>
      </c>
      <c r="BH26" s="151">
        <f>'Proyeksi Cashflow - Pengeluaran'!BK50</f>
        <v>0</v>
      </c>
      <c r="BI26" s="151">
        <f>'Proyeksi Cashflow - Pengeluaran'!BL50</f>
        <v>0</v>
      </c>
      <c r="BJ26" s="151">
        <f>'Proyeksi Cashflow - Pengeluaran'!BM50</f>
        <v>0</v>
      </c>
      <c r="BK26" s="256">
        <f>'Proyeksi Cashflow - Pengeluaran'!BN50</f>
        <v>0</v>
      </c>
      <c r="BL26" s="151">
        <f>'Proyeksi Cashflow - Pengeluaran'!BO50</f>
        <v>0</v>
      </c>
      <c r="BM26" s="151">
        <f>'Proyeksi Cashflow - Pengeluaran'!BP50</f>
        <v>0</v>
      </c>
      <c r="BN26" s="151">
        <f>'Proyeksi Cashflow - Pengeluaran'!BQ50</f>
        <v>0</v>
      </c>
      <c r="BO26" s="151">
        <f>'Proyeksi Cashflow - Pengeluaran'!BR50</f>
        <v>0</v>
      </c>
      <c r="BP26" s="151">
        <f>'Proyeksi Cashflow - Pengeluaran'!BS50</f>
        <v>0</v>
      </c>
      <c r="BQ26" s="151">
        <f>'Proyeksi Cashflow - Pengeluaran'!BT50</f>
        <v>0</v>
      </c>
      <c r="BR26" s="151">
        <f>'Proyeksi Cashflow - Pengeluaran'!BU50</f>
        <v>0</v>
      </c>
      <c r="BS26" s="151">
        <f>'Proyeksi Cashflow - Pengeluaran'!BV50</f>
        <v>0</v>
      </c>
      <c r="BT26" s="151">
        <f>'Proyeksi Cashflow - Pengeluaran'!BW50</f>
        <v>0</v>
      </c>
      <c r="BU26" s="151">
        <f>'Proyeksi Cashflow - Pengeluaran'!BX50</f>
        <v>0</v>
      </c>
      <c r="BV26" s="151">
        <f>'Proyeksi Cashflow - Pengeluaran'!BY50</f>
        <v>0</v>
      </c>
      <c r="BW26" s="256">
        <f>'Proyeksi Cashflow - Pengeluaran'!BZ50</f>
        <v>0</v>
      </c>
      <c r="BX26" s="151">
        <f>'Proyeksi Cashflow - Pengeluaran'!CA50</f>
        <v>0</v>
      </c>
      <c r="BY26" s="151">
        <f>'Proyeksi Cashflow - Pengeluaran'!CB50</f>
        <v>0</v>
      </c>
      <c r="BZ26" s="151">
        <f>'Proyeksi Cashflow - Pengeluaran'!CC50</f>
        <v>0</v>
      </c>
      <c r="CA26" s="151">
        <f>'Proyeksi Cashflow - Pengeluaran'!CD50</f>
        <v>0</v>
      </c>
      <c r="CB26" s="151">
        <f>'Proyeksi Cashflow - Pengeluaran'!CE50</f>
        <v>0</v>
      </c>
      <c r="CC26" s="151">
        <f>'Proyeksi Cashflow - Pengeluaran'!CF50</f>
        <v>0</v>
      </c>
      <c r="CD26" s="151">
        <f>'Proyeksi Cashflow - Pengeluaran'!CG50</f>
        <v>0</v>
      </c>
      <c r="CE26" s="151">
        <f>'Proyeksi Cashflow - Pengeluaran'!CH50</f>
        <v>0</v>
      </c>
      <c r="CF26" s="151">
        <f>'Proyeksi Cashflow - Pengeluaran'!CI50</f>
        <v>0</v>
      </c>
      <c r="CG26" s="151">
        <f>'Proyeksi Cashflow - Pengeluaran'!CJ50</f>
        <v>0</v>
      </c>
      <c r="CH26" s="151">
        <f>'Proyeksi Cashflow - Pengeluaran'!CK50</f>
        <v>0</v>
      </c>
      <c r="CI26" s="256">
        <f>'Proyeksi Cashflow - Pengeluaran'!CL50</f>
        <v>0</v>
      </c>
      <c r="CJ26" s="151">
        <f>'Proyeksi Cashflow - Pengeluaran'!CM50</f>
        <v>0</v>
      </c>
      <c r="CK26" s="151">
        <f>'Proyeksi Cashflow - Pengeluaran'!CN50</f>
        <v>0</v>
      </c>
      <c r="CL26" s="151">
        <f>'Proyeksi Cashflow - Pengeluaran'!CO50</f>
        <v>0</v>
      </c>
      <c r="CM26" s="151">
        <f>'Proyeksi Cashflow - Pengeluaran'!CP50</f>
        <v>0</v>
      </c>
      <c r="CN26" s="151">
        <f>'Proyeksi Cashflow - Pengeluaran'!CQ50</f>
        <v>0</v>
      </c>
      <c r="CO26" s="151">
        <f>'Proyeksi Cashflow - Pengeluaran'!CR50</f>
        <v>0</v>
      </c>
      <c r="CP26" s="151">
        <f>'Proyeksi Cashflow - Pengeluaran'!CS50</f>
        <v>0</v>
      </c>
      <c r="CQ26" s="151">
        <f>'Proyeksi Cashflow - Pengeluaran'!CT50</f>
        <v>0</v>
      </c>
      <c r="CR26" s="151">
        <f>'Proyeksi Cashflow - Pengeluaran'!CU50</f>
        <v>0</v>
      </c>
      <c r="CS26" s="151">
        <f>'Proyeksi Cashflow - Pengeluaran'!CV50</f>
        <v>0</v>
      </c>
      <c r="CT26" s="151">
        <f>'Proyeksi Cashflow - Pengeluaran'!CW50</f>
        <v>0</v>
      </c>
      <c r="CU26" s="256">
        <f>'Proyeksi Cashflow - Pengeluaran'!CX50</f>
        <v>0</v>
      </c>
      <c r="CV26" s="151">
        <f>'Proyeksi Cashflow - Pengeluaran'!CY50</f>
        <v>0</v>
      </c>
      <c r="CW26" s="151">
        <f>'Proyeksi Cashflow - Pengeluaran'!CZ50</f>
        <v>0</v>
      </c>
      <c r="CX26" s="151">
        <f>'Proyeksi Cashflow - Pengeluaran'!DA50</f>
        <v>0</v>
      </c>
      <c r="CY26" s="151">
        <f>'Proyeksi Cashflow - Pengeluaran'!DB50</f>
        <v>0</v>
      </c>
      <c r="CZ26" s="151">
        <f>'Proyeksi Cashflow - Pengeluaran'!DC50</f>
        <v>0</v>
      </c>
      <c r="DA26" s="151">
        <f>'Proyeksi Cashflow - Pengeluaran'!DD50</f>
        <v>0</v>
      </c>
      <c r="DB26" s="151">
        <f>'Proyeksi Cashflow - Pengeluaran'!DE50</f>
        <v>0</v>
      </c>
      <c r="DC26" s="151">
        <f>'Proyeksi Cashflow - Pengeluaran'!DF50</f>
        <v>0</v>
      </c>
      <c r="DD26" s="151">
        <f>'Proyeksi Cashflow - Pengeluaran'!DG50</f>
        <v>0</v>
      </c>
      <c r="DE26" s="151">
        <f>'Proyeksi Cashflow - Pengeluaran'!DH50</f>
        <v>0</v>
      </c>
      <c r="DF26" s="151">
        <f>'Proyeksi Cashflow - Pengeluaran'!DI50</f>
        <v>0</v>
      </c>
      <c r="DG26" s="256">
        <f>'Proyeksi Cashflow - Pengeluaran'!DJ50</f>
        <v>0</v>
      </c>
      <c r="DH26" s="151">
        <f>'Proyeksi Cashflow - Pengeluaran'!DK50</f>
        <v>0</v>
      </c>
      <c r="DI26" s="151">
        <f>'Proyeksi Cashflow - Pengeluaran'!DL50</f>
        <v>0</v>
      </c>
      <c r="DJ26" s="151">
        <f>'Proyeksi Cashflow - Pengeluaran'!DM50</f>
        <v>0</v>
      </c>
      <c r="DK26" s="151">
        <f>'Proyeksi Cashflow - Pengeluaran'!DN50</f>
        <v>0</v>
      </c>
      <c r="DL26" s="151">
        <f>'Proyeksi Cashflow - Pengeluaran'!DO50</f>
        <v>0</v>
      </c>
      <c r="DM26" s="151">
        <f>'Proyeksi Cashflow - Pengeluaran'!DP50</f>
        <v>0</v>
      </c>
      <c r="DN26" s="151">
        <f>'Proyeksi Cashflow - Pengeluaran'!DQ50</f>
        <v>0</v>
      </c>
      <c r="DO26" s="151">
        <f>'Proyeksi Cashflow - Pengeluaran'!DR50</f>
        <v>0</v>
      </c>
      <c r="DP26" s="151">
        <f>'Proyeksi Cashflow - Pengeluaran'!DS50</f>
        <v>0</v>
      </c>
      <c r="DQ26" s="151">
        <f>'Proyeksi Cashflow - Pengeluaran'!DT50</f>
        <v>0</v>
      </c>
      <c r="DR26" s="151">
        <f>'Proyeksi Cashflow - Pengeluaran'!DU50</f>
        <v>0</v>
      </c>
      <c r="DS26" s="256">
        <f>'Proyeksi Cashflow - Pengeluaran'!DV50</f>
        <v>0</v>
      </c>
      <c r="DT26" s="256">
        <f>'Proyeksi Cashflow - Pengeluaran'!DW50</f>
        <v>0</v>
      </c>
      <c r="DU26" s="256">
        <f>'Proyeksi Cashflow - Pengeluaran'!DX50</f>
        <v>0</v>
      </c>
      <c r="DV26" s="256">
        <f>'Proyeksi Cashflow - Pengeluaran'!DY50</f>
        <v>0</v>
      </c>
      <c r="DW26" s="256">
        <f>'Proyeksi Cashflow - Pengeluaran'!DZ50</f>
        <v>0</v>
      </c>
      <c r="DX26" s="256">
        <f>'Proyeksi Cashflow - Pengeluaran'!EA50</f>
        <v>0</v>
      </c>
      <c r="DY26" s="256">
        <f>'Proyeksi Cashflow - Pengeluaran'!EB50</f>
        <v>0</v>
      </c>
      <c r="DZ26" s="256">
        <f>'Proyeksi Cashflow - Pengeluaran'!EC50</f>
        <v>0</v>
      </c>
      <c r="EA26" s="256">
        <f>'Proyeksi Cashflow - Pengeluaran'!ED50</f>
        <v>0</v>
      </c>
      <c r="EB26" s="256">
        <f>'Proyeksi Cashflow - Pengeluaran'!EE50</f>
        <v>0</v>
      </c>
      <c r="EC26" s="256">
        <f>'Proyeksi Cashflow - Pengeluaran'!EF50</f>
        <v>0</v>
      </c>
      <c r="ED26" s="256">
        <f>'Proyeksi Cashflow - Pengeluaran'!EG50</f>
        <v>0</v>
      </c>
    </row>
    <row r="27" spans="1:134" ht="15.75" customHeight="1">
      <c r="A27" s="154"/>
      <c r="B27" s="144" t="s">
        <v>481</v>
      </c>
      <c r="C27" s="246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256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256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256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256"/>
      <c r="AZ27" s="151" t="s">
        <v>471</v>
      </c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256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256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256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256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256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256"/>
      <c r="DT27" s="256"/>
      <c r="DU27" s="256"/>
      <c r="DV27" s="256"/>
      <c r="DW27" s="256"/>
      <c r="DX27" s="256"/>
      <c r="DY27" s="256"/>
      <c r="DZ27" s="256"/>
      <c r="EA27" s="256"/>
      <c r="EB27" s="256"/>
      <c r="EC27" s="256"/>
      <c r="ED27" s="256"/>
    </row>
    <row r="28" spans="1:134" ht="15.75" customHeight="1">
      <c r="A28" s="154"/>
      <c r="B28" s="155" t="s">
        <v>482</v>
      </c>
      <c r="C28" s="246">
        <f t="shared" ref="C28:C31" si="24">SUM(D28:ED28)</f>
        <v>180330000</v>
      </c>
      <c r="D28" s="151">
        <f>'Proyeksi Cashflow - Pengeluaran'!H77</f>
        <v>0</v>
      </c>
      <c r="E28" s="151">
        <f>'Proyeksi Cashflow - Pengeluaran'!I77</f>
        <v>7000000</v>
      </c>
      <c r="F28" s="151">
        <f>'Proyeksi Cashflow - Pengeluaran'!J77</f>
        <v>13500000</v>
      </c>
      <c r="G28" s="151">
        <f>'Proyeksi Cashflow - Pengeluaran'!K77</f>
        <v>21437500</v>
      </c>
      <c r="H28" s="151">
        <f>'Proyeksi Cashflow - Pengeluaran'!L77</f>
        <v>21817500</v>
      </c>
      <c r="I28" s="151">
        <f>'Proyeksi Cashflow - Pengeluaran'!M77</f>
        <v>23110000</v>
      </c>
      <c r="J28" s="151">
        <f>'Proyeksi Cashflow - Pengeluaran'!N77</f>
        <v>32400000</v>
      </c>
      <c r="K28" s="151">
        <f>'Proyeksi Cashflow - Pengeluaran'!O77</f>
        <v>21825000</v>
      </c>
      <c r="L28" s="151">
        <f>'Proyeksi Cashflow - Pengeluaran'!P77</f>
        <v>21825000</v>
      </c>
      <c r="M28" s="151">
        <f>'Proyeksi Cashflow - Pengeluaran'!Q77</f>
        <v>15052500</v>
      </c>
      <c r="N28" s="151">
        <f>'Proyeksi Cashflow - Pengeluaran'!R77</f>
        <v>2362500</v>
      </c>
      <c r="O28" s="256">
        <f>'Proyeksi Cashflow - Pengeluaran'!S77</f>
        <v>0</v>
      </c>
      <c r="P28" s="151">
        <f>'Proyeksi Cashflow - Pengeluaran'!T77</f>
        <v>0</v>
      </c>
      <c r="Q28" s="151">
        <f>'Proyeksi Cashflow - Pengeluaran'!U77</f>
        <v>0</v>
      </c>
      <c r="R28" s="151">
        <f>'Proyeksi Cashflow - Pengeluaran'!V77</f>
        <v>0</v>
      </c>
      <c r="S28" s="151">
        <f>'Proyeksi Cashflow - Pengeluaran'!W77</f>
        <v>0</v>
      </c>
      <c r="T28" s="151">
        <f>'Proyeksi Cashflow - Pengeluaran'!X77</f>
        <v>0</v>
      </c>
      <c r="U28" s="151">
        <f>'Proyeksi Cashflow - Pengeluaran'!Y77</f>
        <v>0</v>
      </c>
      <c r="V28" s="151">
        <f>'Proyeksi Cashflow - Pengeluaran'!Z77</f>
        <v>0</v>
      </c>
      <c r="W28" s="151">
        <f>'Proyeksi Cashflow - Pengeluaran'!AA77</f>
        <v>0</v>
      </c>
      <c r="X28" s="151">
        <f>'Proyeksi Cashflow - Pengeluaran'!AB77</f>
        <v>0</v>
      </c>
      <c r="Y28" s="151">
        <f>'Proyeksi Cashflow - Pengeluaran'!AC77</f>
        <v>0</v>
      </c>
      <c r="Z28" s="151">
        <f>'Proyeksi Cashflow - Pengeluaran'!AD77</f>
        <v>0</v>
      </c>
      <c r="AA28" s="256">
        <f>'Proyeksi Cashflow - Pengeluaran'!AE77</f>
        <v>0</v>
      </c>
      <c r="AB28" s="151">
        <f>'Proyeksi Cashflow - Pengeluaran'!AF77</f>
        <v>0</v>
      </c>
      <c r="AC28" s="151">
        <f>'Proyeksi Cashflow - Pengeluaran'!AG77</f>
        <v>0</v>
      </c>
      <c r="AD28" s="151">
        <f>'Proyeksi Cashflow - Pengeluaran'!AH77</f>
        <v>0</v>
      </c>
      <c r="AE28" s="151">
        <f>'Proyeksi Cashflow - Pengeluaran'!AI77</f>
        <v>0</v>
      </c>
      <c r="AF28" s="151">
        <f>'Proyeksi Cashflow - Pengeluaran'!AJ77</f>
        <v>0</v>
      </c>
      <c r="AG28" s="151">
        <f>'Proyeksi Cashflow - Pengeluaran'!AK77</f>
        <v>0</v>
      </c>
      <c r="AH28" s="151">
        <f>'Proyeksi Cashflow - Pengeluaran'!AL77</f>
        <v>0</v>
      </c>
      <c r="AI28" s="151">
        <f>'Proyeksi Cashflow - Pengeluaran'!AM77</f>
        <v>0</v>
      </c>
      <c r="AJ28" s="151">
        <f>'Proyeksi Cashflow - Pengeluaran'!AN77</f>
        <v>0</v>
      </c>
      <c r="AK28" s="151">
        <f>'Proyeksi Cashflow - Pengeluaran'!AO77</f>
        <v>0</v>
      </c>
      <c r="AL28" s="151">
        <f>'Proyeksi Cashflow - Pengeluaran'!AP77</f>
        <v>0</v>
      </c>
      <c r="AM28" s="256">
        <f>'Proyeksi Cashflow - Pengeluaran'!AQ77</f>
        <v>0</v>
      </c>
      <c r="AN28" s="151">
        <f>'Proyeksi Cashflow - Pengeluaran'!AR77</f>
        <v>0</v>
      </c>
      <c r="AO28" s="151">
        <f>'Proyeksi Cashflow - Pengeluaran'!AS77</f>
        <v>0</v>
      </c>
      <c r="AP28" s="151">
        <f>'Proyeksi Cashflow - Pengeluaran'!AT77</f>
        <v>0</v>
      </c>
      <c r="AQ28" s="151">
        <f>'Proyeksi Cashflow - Pengeluaran'!AU77</f>
        <v>0</v>
      </c>
      <c r="AR28" s="151">
        <f>'Proyeksi Cashflow - Pengeluaran'!AV77</f>
        <v>0</v>
      </c>
      <c r="AS28" s="151">
        <f>'Proyeksi Cashflow - Pengeluaran'!AW77</f>
        <v>0</v>
      </c>
      <c r="AT28" s="151">
        <f>'Proyeksi Cashflow - Pengeluaran'!AX77</f>
        <v>0</v>
      </c>
      <c r="AU28" s="151">
        <f>'Proyeksi Cashflow - Pengeluaran'!AY77</f>
        <v>0</v>
      </c>
      <c r="AV28" s="151">
        <f>'Proyeksi Cashflow - Pengeluaran'!AZ77</f>
        <v>0</v>
      </c>
      <c r="AW28" s="151">
        <f>'Proyeksi Cashflow - Pengeluaran'!BA77</f>
        <v>0</v>
      </c>
      <c r="AX28" s="151">
        <f>'Proyeksi Cashflow - Pengeluaran'!BB77</f>
        <v>0</v>
      </c>
      <c r="AY28" s="256">
        <f>'Proyeksi Cashflow - Pengeluaran'!BC77</f>
        <v>0</v>
      </c>
      <c r="AZ28" s="151" t="s">
        <v>471</v>
      </c>
      <c r="BA28" s="151">
        <f>'Proyeksi Cashflow - Pengeluaran'!BD77</f>
        <v>0</v>
      </c>
      <c r="BB28" s="151">
        <f>'Proyeksi Cashflow - Pengeluaran'!BE77</f>
        <v>0</v>
      </c>
      <c r="BC28" s="151">
        <f>'Proyeksi Cashflow - Pengeluaran'!BF77</f>
        <v>0</v>
      </c>
      <c r="BD28" s="151">
        <f>'Proyeksi Cashflow - Pengeluaran'!BG77</f>
        <v>0</v>
      </c>
      <c r="BE28" s="151">
        <f>'Proyeksi Cashflow - Pengeluaran'!BH77</f>
        <v>0</v>
      </c>
      <c r="BF28" s="151">
        <f>'Proyeksi Cashflow - Pengeluaran'!BI77</f>
        <v>0</v>
      </c>
      <c r="BG28" s="151">
        <f>'Proyeksi Cashflow - Pengeluaran'!BJ77</f>
        <v>0</v>
      </c>
      <c r="BH28" s="151">
        <f>'Proyeksi Cashflow - Pengeluaran'!BK77</f>
        <v>0</v>
      </c>
      <c r="BI28" s="151">
        <f>'Proyeksi Cashflow - Pengeluaran'!BL77</f>
        <v>0</v>
      </c>
      <c r="BJ28" s="151">
        <f>'Proyeksi Cashflow - Pengeluaran'!BM77</f>
        <v>0</v>
      </c>
      <c r="BK28" s="256">
        <f>'Proyeksi Cashflow - Pengeluaran'!BN77</f>
        <v>0</v>
      </c>
      <c r="BL28" s="151">
        <f>'Proyeksi Cashflow - Pengeluaran'!BO77</f>
        <v>0</v>
      </c>
      <c r="BM28" s="151">
        <f>'Proyeksi Cashflow - Pengeluaran'!BP77</f>
        <v>0</v>
      </c>
      <c r="BN28" s="151">
        <f>'Proyeksi Cashflow - Pengeluaran'!BQ77</f>
        <v>0</v>
      </c>
      <c r="BO28" s="151">
        <f>'Proyeksi Cashflow - Pengeluaran'!BR77</f>
        <v>0</v>
      </c>
      <c r="BP28" s="151">
        <f>'Proyeksi Cashflow - Pengeluaran'!BS77</f>
        <v>0</v>
      </c>
      <c r="BQ28" s="151">
        <f>'Proyeksi Cashflow - Pengeluaran'!BT77</f>
        <v>0</v>
      </c>
      <c r="BR28" s="151">
        <f>'Proyeksi Cashflow - Pengeluaran'!BU77</f>
        <v>0</v>
      </c>
      <c r="BS28" s="151">
        <f>'Proyeksi Cashflow - Pengeluaran'!BV77</f>
        <v>0</v>
      </c>
      <c r="BT28" s="151">
        <f>'Proyeksi Cashflow - Pengeluaran'!BW77</f>
        <v>0</v>
      </c>
      <c r="BU28" s="151">
        <f>'Proyeksi Cashflow - Pengeluaran'!BX77</f>
        <v>0</v>
      </c>
      <c r="BV28" s="151">
        <f>'Proyeksi Cashflow - Pengeluaran'!BY77</f>
        <v>0</v>
      </c>
      <c r="BW28" s="256">
        <f>'Proyeksi Cashflow - Pengeluaran'!BZ77</f>
        <v>0</v>
      </c>
      <c r="BX28" s="151">
        <f>'Proyeksi Cashflow - Pengeluaran'!CA77</f>
        <v>0</v>
      </c>
      <c r="BY28" s="151">
        <f>'Proyeksi Cashflow - Pengeluaran'!CB77</f>
        <v>0</v>
      </c>
      <c r="BZ28" s="151">
        <f>'Proyeksi Cashflow - Pengeluaran'!CC77</f>
        <v>0</v>
      </c>
      <c r="CA28" s="151">
        <f>'Proyeksi Cashflow - Pengeluaran'!CD77</f>
        <v>0</v>
      </c>
      <c r="CB28" s="151">
        <f>'Proyeksi Cashflow - Pengeluaran'!CE77</f>
        <v>0</v>
      </c>
      <c r="CC28" s="151">
        <f>'Proyeksi Cashflow - Pengeluaran'!CF77</f>
        <v>0</v>
      </c>
      <c r="CD28" s="151">
        <f>'Proyeksi Cashflow - Pengeluaran'!CG77</f>
        <v>0</v>
      </c>
      <c r="CE28" s="151">
        <f>'Proyeksi Cashflow - Pengeluaran'!CH77</f>
        <v>0</v>
      </c>
      <c r="CF28" s="151">
        <f>'Proyeksi Cashflow - Pengeluaran'!CI77</f>
        <v>0</v>
      </c>
      <c r="CG28" s="151">
        <f>'Proyeksi Cashflow - Pengeluaran'!CJ77</f>
        <v>0</v>
      </c>
      <c r="CH28" s="151">
        <f>'Proyeksi Cashflow - Pengeluaran'!CK77</f>
        <v>0</v>
      </c>
      <c r="CI28" s="256">
        <f>'Proyeksi Cashflow - Pengeluaran'!CL77</f>
        <v>0</v>
      </c>
      <c r="CJ28" s="151">
        <f>'Proyeksi Cashflow - Pengeluaran'!CM77</f>
        <v>0</v>
      </c>
      <c r="CK28" s="151">
        <f>'Proyeksi Cashflow - Pengeluaran'!CN77</f>
        <v>0</v>
      </c>
      <c r="CL28" s="151">
        <f>'Proyeksi Cashflow - Pengeluaran'!CO77</f>
        <v>0</v>
      </c>
      <c r="CM28" s="151">
        <f>'Proyeksi Cashflow - Pengeluaran'!CP77</f>
        <v>0</v>
      </c>
      <c r="CN28" s="151">
        <f>'Proyeksi Cashflow - Pengeluaran'!CQ77</f>
        <v>0</v>
      </c>
      <c r="CO28" s="151">
        <f>'Proyeksi Cashflow - Pengeluaran'!CR77</f>
        <v>0</v>
      </c>
      <c r="CP28" s="151">
        <f>'Proyeksi Cashflow - Pengeluaran'!CS77</f>
        <v>0</v>
      </c>
      <c r="CQ28" s="151">
        <f>'Proyeksi Cashflow - Pengeluaran'!CT77</f>
        <v>0</v>
      </c>
      <c r="CR28" s="151">
        <f>'Proyeksi Cashflow - Pengeluaran'!CU77</f>
        <v>0</v>
      </c>
      <c r="CS28" s="151">
        <f>'Proyeksi Cashflow - Pengeluaran'!CV77</f>
        <v>0</v>
      </c>
      <c r="CT28" s="151">
        <f>'Proyeksi Cashflow - Pengeluaran'!CW77</f>
        <v>0</v>
      </c>
      <c r="CU28" s="256">
        <f>'Proyeksi Cashflow - Pengeluaran'!CX77</f>
        <v>0</v>
      </c>
      <c r="CV28" s="151">
        <f>'Proyeksi Cashflow - Pengeluaran'!CY77</f>
        <v>0</v>
      </c>
      <c r="CW28" s="151">
        <f>'Proyeksi Cashflow - Pengeluaran'!CZ77</f>
        <v>0</v>
      </c>
      <c r="CX28" s="151">
        <f>'Proyeksi Cashflow - Pengeluaran'!DA77</f>
        <v>0</v>
      </c>
      <c r="CY28" s="151">
        <f>'Proyeksi Cashflow - Pengeluaran'!DB77</f>
        <v>0</v>
      </c>
      <c r="CZ28" s="151">
        <f>'Proyeksi Cashflow - Pengeluaran'!DC77</f>
        <v>0</v>
      </c>
      <c r="DA28" s="151">
        <f>'Proyeksi Cashflow - Pengeluaran'!DD77</f>
        <v>0</v>
      </c>
      <c r="DB28" s="151">
        <f>'Proyeksi Cashflow - Pengeluaran'!DE77</f>
        <v>0</v>
      </c>
      <c r="DC28" s="151">
        <f>'Proyeksi Cashflow - Pengeluaran'!DF77</f>
        <v>0</v>
      </c>
      <c r="DD28" s="151">
        <f>'Proyeksi Cashflow - Pengeluaran'!DG77</f>
        <v>0</v>
      </c>
      <c r="DE28" s="151">
        <f>'Proyeksi Cashflow - Pengeluaran'!DH77</f>
        <v>0</v>
      </c>
      <c r="DF28" s="151">
        <f>'Proyeksi Cashflow - Pengeluaran'!DI77</f>
        <v>0</v>
      </c>
      <c r="DG28" s="256">
        <f>'Proyeksi Cashflow - Pengeluaran'!DJ77</f>
        <v>0</v>
      </c>
      <c r="DH28" s="151">
        <f>'Proyeksi Cashflow - Pengeluaran'!DK77</f>
        <v>0</v>
      </c>
      <c r="DI28" s="151">
        <f>'Proyeksi Cashflow - Pengeluaran'!DL77</f>
        <v>0</v>
      </c>
      <c r="DJ28" s="151">
        <f>'Proyeksi Cashflow - Pengeluaran'!DM77</f>
        <v>0</v>
      </c>
      <c r="DK28" s="151">
        <f>'Proyeksi Cashflow - Pengeluaran'!DN77</f>
        <v>0</v>
      </c>
      <c r="DL28" s="151">
        <f>'Proyeksi Cashflow - Pengeluaran'!DO77</f>
        <v>0</v>
      </c>
      <c r="DM28" s="151">
        <f>'Proyeksi Cashflow - Pengeluaran'!DP77</f>
        <v>0</v>
      </c>
      <c r="DN28" s="151">
        <f>'Proyeksi Cashflow - Pengeluaran'!DQ77</f>
        <v>0</v>
      </c>
      <c r="DO28" s="151">
        <f>'Proyeksi Cashflow - Pengeluaran'!DR77</f>
        <v>0</v>
      </c>
      <c r="DP28" s="151">
        <f>'Proyeksi Cashflow - Pengeluaran'!DS77</f>
        <v>0</v>
      </c>
      <c r="DQ28" s="151">
        <f>'Proyeksi Cashflow - Pengeluaran'!DT77</f>
        <v>0</v>
      </c>
      <c r="DR28" s="151">
        <f>'Proyeksi Cashflow - Pengeluaran'!DU77</f>
        <v>0</v>
      </c>
      <c r="DS28" s="256">
        <f>'Proyeksi Cashflow - Pengeluaran'!DV77</f>
        <v>0</v>
      </c>
      <c r="DT28" s="256">
        <f>'Proyeksi Cashflow - Pengeluaran'!DW77</f>
        <v>0</v>
      </c>
      <c r="DU28" s="256">
        <f>'Proyeksi Cashflow - Pengeluaran'!DX77</f>
        <v>0</v>
      </c>
      <c r="DV28" s="256">
        <f>'Proyeksi Cashflow - Pengeluaran'!DY77</f>
        <v>0</v>
      </c>
      <c r="DW28" s="256">
        <f>'Proyeksi Cashflow - Pengeluaran'!DZ77</f>
        <v>0</v>
      </c>
      <c r="DX28" s="256">
        <f>'Proyeksi Cashflow - Pengeluaran'!EA77</f>
        <v>0</v>
      </c>
      <c r="DY28" s="256">
        <f>'Proyeksi Cashflow - Pengeluaran'!EB77</f>
        <v>0</v>
      </c>
      <c r="DZ28" s="256">
        <f>'Proyeksi Cashflow - Pengeluaran'!EC77</f>
        <v>0</v>
      </c>
      <c r="EA28" s="256">
        <f>'Proyeksi Cashflow - Pengeluaran'!ED77</f>
        <v>0</v>
      </c>
      <c r="EB28" s="256">
        <f>'Proyeksi Cashflow - Pengeluaran'!EE77</f>
        <v>0</v>
      </c>
      <c r="EC28" s="256">
        <f>'Proyeksi Cashflow - Pengeluaran'!EF77</f>
        <v>0</v>
      </c>
      <c r="ED28" s="256">
        <f>'Proyeksi Cashflow - Pengeluaran'!EG77</f>
        <v>0</v>
      </c>
    </row>
    <row r="29" spans="1:134" ht="15.75" customHeight="1">
      <c r="A29" s="154"/>
      <c r="B29" s="155" t="s">
        <v>483</v>
      </c>
      <c r="C29" s="246">
        <f t="shared" si="24"/>
        <v>24000000</v>
      </c>
      <c r="D29" s="151">
        <f>'Proyeksi Cashflow - Pengeluaran'!H81</f>
        <v>0</v>
      </c>
      <c r="E29" s="151">
        <f>'Proyeksi Cashflow - Pengeluaran'!I81</f>
        <v>0</v>
      </c>
      <c r="F29" s="151">
        <f>'Proyeksi Cashflow - Pengeluaran'!J81</f>
        <v>0</v>
      </c>
      <c r="G29" s="151">
        <f>'Proyeksi Cashflow - Pengeluaran'!K81</f>
        <v>0</v>
      </c>
      <c r="H29" s="151">
        <f>'Proyeksi Cashflow - Pengeluaran'!L81</f>
        <v>0</v>
      </c>
      <c r="I29" s="151">
        <f>'Proyeksi Cashflow - Pengeluaran'!M81</f>
        <v>0</v>
      </c>
      <c r="J29" s="151">
        <f>'Proyeksi Cashflow - Pengeluaran'!N81</f>
        <v>6000000</v>
      </c>
      <c r="K29" s="151">
        <f>'Proyeksi Cashflow - Pengeluaran'!O81</f>
        <v>6000000</v>
      </c>
      <c r="L29" s="151">
        <f>'Proyeksi Cashflow - Pengeluaran'!P81</f>
        <v>6000000</v>
      </c>
      <c r="M29" s="151">
        <f>'Proyeksi Cashflow - Pengeluaran'!Q81</f>
        <v>6000000</v>
      </c>
      <c r="N29" s="151">
        <f>'Proyeksi Cashflow - Pengeluaran'!R81</f>
        <v>0</v>
      </c>
      <c r="O29" s="256">
        <f>'Proyeksi Cashflow - Pengeluaran'!S81</f>
        <v>0</v>
      </c>
      <c r="P29" s="151">
        <f>'Proyeksi Cashflow - Pengeluaran'!T81</f>
        <v>0</v>
      </c>
      <c r="Q29" s="151">
        <f>'Proyeksi Cashflow - Pengeluaran'!U81</f>
        <v>0</v>
      </c>
      <c r="R29" s="151">
        <f>'Proyeksi Cashflow - Pengeluaran'!V81</f>
        <v>0</v>
      </c>
      <c r="S29" s="151">
        <f>'Proyeksi Cashflow - Pengeluaran'!W81</f>
        <v>0</v>
      </c>
      <c r="T29" s="151">
        <f>'Proyeksi Cashflow - Pengeluaran'!X81</f>
        <v>0</v>
      </c>
      <c r="U29" s="151">
        <f>'Proyeksi Cashflow - Pengeluaran'!Y81</f>
        <v>0</v>
      </c>
      <c r="V29" s="151">
        <f>'Proyeksi Cashflow - Pengeluaran'!Z81</f>
        <v>0</v>
      </c>
      <c r="W29" s="151">
        <f>'Proyeksi Cashflow - Pengeluaran'!AA81</f>
        <v>0</v>
      </c>
      <c r="X29" s="151">
        <f>'Proyeksi Cashflow - Pengeluaran'!AB81</f>
        <v>0</v>
      </c>
      <c r="Y29" s="151">
        <f>'Proyeksi Cashflow - Pengeluaran'!AC81</f>
        <v>0</v>
      </c>
      <c r="Z29" s="151">
        <f>'Proyeksi Cashflow - Pengeluaran'!AD81</f>
        <v>0</v>
      </c>
      <c r="AA29" s="256">
        <f>'Proyeksi Cashflow - Pengeluaran'!AE81</f>
        <v>0</v>
      </c>
      <c r="AB29" s="151">
        <f>'Proyeksi Cashflow - Pengeluaran'!AF81</f>
        <v>0</v>
      </c>
      <c r="AC29" s="151">
        <f>'Proyeksi Cashflow - Pengeluaran'!AG81</f>
        <v>0</v>
      </c>
      <c r="AD29" s="151">
        <f>'Proyeksi Cashflow - Pengeluaran'!AH81</f>
        <v>0</v>
      </c>
      <c r="AE29" s="151">
        <f>'Proyeksi Cashflow - Pengeluaran'!AI81</f>
        <v>0</v>
      </c>
      <c r="AF29" s="151">
        <f>'Proyeksi Cashflow - Pengeluaran'!AJ81</f>
        <v>0</v>
      </c>
      <c r="AG29" s="151">
        <f>'Proyeksi Cashflow - Pengeluaran'!AK81</f>
        <v>0</v>
      </c>
      <c r="AH29" s="151">
        <f>'Proyeksi Cashflow - Pengeluaran'!AL81</f>
        <v>0</v>
      </c>
      <c r="AI29" s="151">
        <f>'Proyeksi Cashflow - Pengeluaran'!AM81</f>
        <v>0</v>
      </c>
      <c r="AJ29" s="151">
        <f>'Proyeksi Cashflow - Pengeluaran'!AN81</f>
        <v>0</v>
      </c>
      <c r="AK29" s="151">
        <f>'Proyeksi Cashflow - Pengeluaran'!AO81</f>
        <v>0</v>
      </c>
      <c r="AL29" s="151">
        <f>'Proyeksi Cashflow - Pengeluaran'!AP81</f>
        <v>0</v>
      </c>
      <c r="AM29" s="256">
        <f>'Proyeksi Cashflow - Pengeluaran'!AQ81</f>
        <v>0</v>
      </c>
      <c r="AN29" s="151">
        <f>'Proyeksi Cashflow - Pengeluaran'!AR81</f>
        <v>0</v>
      </c>
      <c r="AO29" s="151">
        <f>'Proyeksi Cashflow - Pengeluaran'!AS81</f>
        <v>0</v>
      </c>
      <c r="AP29" s="151">
        <f>'Proyeksi Cashflow - Pengeluaran'!AT81</f>
        <v>0</v>
      </c>
      <c r="AQ29" s="151">
        <f>'Proyeksi Cashflow - Pengeluaran'!AU81</f>
        <v>0</v>
      </c>
      <c r="AR29" s="151">
        <f>'Proyeksi Cashflow - Pengeluaran'!AV81</f>
        <v>0</v>
      </c>
      <c r="AS29" s="151">
        <f>'Proyeksi Cashflow - Pengeluaran'!AW81</f>
        <v>0</v>
      </c>
      <c r="AT29" s="151">
        <f>'Proyeksi Cashflow - Pengeluaran'!AX81</f>
        <v>0</v>
      </c>
      <c r="AU29" s="151">
        <f>'Proyeksi Cashflow - Pengeluaran'!AY81</f>
        <v>0</v>
      </c>
      <c r="AV29" s="151">
        <f>'Proyeksi Cashflow - Pengeluaran'!AZ81</f>
        <v>0</v>
      </c>
      <c r="AW29" s="151">
        <f>'Proyeksi Cashflow - Pengeluaran'!BA81</f>
        <v>0</v>
      </c>
      <c r="AX29" s="151">
        <f>'Proyeksi Cashflow - Pengeluaran'!BB81</f>
        <v>0</v>
      </c>
      <c r="AY29" s="256">
        <f>'Proyeksi Cashflow - Pengeluaran'!BC81</f>
        <v>0</v>
      </c>
      <c r="AZ29" s="151" t="s">
        <v>471</v>
      </c>
      <c r="BA29" s="151">
        <f>'Proyeksi Cashflow - Pengeluaran'!BD81</f>
        <v>0</v>
      </c>
      <c r="BB29" s="151">
        <f>'Proyeksi Cashflow - Pengeluaran'!BE81</f>
        <v>0</v>
      </c>
      <c r="BC29" s="151">
        <f>'Proyeksi Cashflow - Pengeluaran'!BF81</f>
        <v>0</v>
      </c>
      <c r="BD29" s="151">
        <f>'Proyeksi Cashflow - Pengeluaran'!BG81</f>
        <v>0</v>
      </c>
      <c r="BE29" s="151">
        <f>'Proyeksi Cashflow - Pengeluaran'!BH81</f>
        <v>0</v>
      </c>
      <c r="BF29" s="151">
        <f>'Proyeksi Cashflow - Pengeluaran'!BI81</f>
        <v>0</v>
      </c>
      <c r="BG29" s="151">
        <f>'Proyeksi Cashflow - Pengeluaran'!BJ81</f>
        <v>0</v>
      </c>
      <c r="BH29" s="151">
        <f>'Proyeksi Cashflow - Pengeluaran'!BK81</f>
        <v>0</v>
      </c>
      <c r="BI29" s="151">
        <f>'Proyeksi Cashflow - Pengeluaran'!BL81</f>
        <v>0</v>
      </c>
      <c r="BJ29" s="151">
        <f>'Proyeksi Cashflow - Pengeluaran'!BM81</f>
        <v>0</v>
      </c>
      <c r="BK29" s="256">
        <f>'Proyeksi Cashflow - Pengeluaran'!BN81</f>
        <v>0</v>
      </c>
      <c r="BL29" s="151">
        <f>'Proyeksi Cashflow - Pengeluaran'!BO81</f>
        <v>0</v>
      </c>
      <c r="BM29" s="151">
        <f>'Proyeksi Cashflow - Pengeluaran'!BP81</f>
        <v>0</v>
      </c>
      <c r="BN29" s="151">
        <f>'Proyeksi Cashflow - Pengeluaran'!BQ81</f>
        <v>0</v>
      </c>
      <c r="BO29" s="151">
        <f>'Proyeksi Cashflow - Pengeluaran'!BR81</f>
        <v>0</v>
      </c>
      <c r="BP29" s="151">
        <f>'Proyeksi Cashflow - Pengeluaran'!BS81</f>
        <v>0</v>
      </c>
      <c r="BQ29" s="151">
        <f>'Proyeksi Cashflow - Pengeluaran'!BT81</f>
        <v>0</v>
      </c>
      <c r="BR29" s="151">
        <f>'Proyeksi Cashflow - Pengeluaran'!BU81</f>
        <v>0</v>
      </c>
      <c r="BS29" s="151">
        <f>'Proyeksi Cashflow - Pengeluaran'!BV81</f>
        <v>0</v>
      </c>
      <c r="BT29" s="151">
        <f>'Proyeksi Cashflow - Pengeluaran'!BW81</f>
        <v>0</v>
      </c>
      <c r="BU29" s="151">
        <f>'Proyeksi Cashflow - Pengeluaran'!BX81</f>
        <v>0</v>
      </c>
      <c r="BV29" s="151">
        <f>'Proyeksi Cashflow - Pengeluaran'!BY81</f>
        <v>0</v>
      </c>
      <c r="BW29" s="256">
        <f>'Proyeksi Cashflow - Pengeluaran'!BZ81</f>
        <v>0</v>
      </c>
      <c r="BX29" s="151">
        <f>'Proyeksi Cashflow - Pengeluaran'!CA81</f>
        <v>0</v>
      </c>
      <c r="BY29" s="151">
        <f>'Proyeksi Cashflow - Pengeluaran'!CB81</f>
        <v>0</v>
      </c>
      <c r="BZ29" s="151">
        <f>'Proyeksi Cashflow - Pengeluaran'!CC81</f>
        <v>0</v>
      </c>
      <c r="CA29" s="151">
        <f>'Proyeksi Cashflow - Pengeluaran'!CD81</f>
        <v>0</v>
      </c>
      <c r="CB29" s="151">
        <f>'Proyeksi Cashflow - Pengeluaran'!CE81</f>
        <v>0</v>
      </c>
      <c r="CC29" s="151">
        <f>'Proyeksi Cashflow - Pengeluaran'!CF81</f>
        <v>0</v>
      </c>
      <c r="CD29" s="151">
        <f>'Proyeksi Cashflow - Pengeluaran'!CG81</f>
        <v>0</v>
      </c>
      <c r="CE29" s="151">
        <f>'Proyeksi Cashflow - Pengeluaran'!CH81</f>
        <v>0</v>
      </c>
      <c r="CF29" s="151">
        <f>'Proyeksi Cashflow - Pengeluaran'!CI81</f>
        <v>0</v>
      </c>
      <c r="CG29" s="151">
        <f>'Proyeksi Cashflow - Pengeluaran'!CJ81</f>
        <v>0</v>
      </c>
      <c r="CH29" s="151">
        <f>'Proyeksi Cashflow - Pengeluaran'!CK81</f>
        <v>0</v>
      </c>
      <c r="CI29" s="256">
        <f>'Proyeksi Cashflow - Pengeluaran'!CL81</f>
        <v>0</v>
      </c>
      <c r="CJ29" s="151">
        <f>'Proyeksi Cashflow - Pengeluaran'!CM81</f>
        <v>0</v>
      </c>
      <c r="CK29" s="151">
        <f>'Proyeksi Cashflow - Pengeluaran'!CN81</f>
        <v>0</v>
      </c>
      <c r="CL29" s="151">
        <f>'Proyeksi Cashflow - Pengeluaran'!CO81</f>
        <v>0</v>
      </c>
      <c r="CM29" s="151">
        <f>'Proyeksi Cashflow - Pengeluaran'!CP81</f>
        <v>0</v>
      </c>
      <c r="CN29" s="151">
        <f>'Proyeksi Cashflow - Pengeluaran'!CQ81</f>
        <v>0</v>
      </c>
      <c r="CO29" s="151">
        <f>'Proyeksi Cashflow - Pengeluaran'!CR81</f>
        <v>0</v>
      </c>
      <c r="CP29" s="151">
        <f>'Proyeksi Cashflow - Pengeluaran'!CS81</f>
        <v>0</v>
      </c>
      <c r="CQ29" s="151">
        <f>'Proyeksi Cashflow - Pengeluaran'!CT81</f>
        <v>0</v>
      </c>
      <c r="CR29" s="151">
        <f>'Proyeksi Cashflow - Pengeluaran'!CU81</f>
        <v>0</v>
      </c>
      <c r="CS29" s="151">
        <f>'Proyeksi Cashflow - Pengeluaran'!CV81</f>
        <v>0</v>
      </c>
      <c r="CT29" s="151">
        <f>'Proyeksi Cashflow - Pengeluaran'!CW81</f>
        <v>0</v>
      </c>
      <c r="CU29" s="256">
        <f>'Proyeksi Cashflow - Pengeluaran'!CX81</f>
        <v>0</v>
      </c>
      <c r="CV29" s="151">
        <f>'Proyeksi Cashflow - Pengeluaran'!CY81</f>
        <v>0</v>
      </c>
      <c r="CW29" s="151">
        <f>'Proyeksi Cashflow - Pengeluaran'!CZ81</f>
        <v>0</v>
      </c>
      <c r="CX29" s="151">
        <f>'Proyeksi Cashflow - Pengeluaran'!DA81</f>
        <v>0</v>
      </c>
      <c r="CY29" s="151">
        <f>'Proyeksi Cashflow - Pengeluaran'!DB81</f>
        <v>0</v>
      </c>
      <c r="CZ29" s="151">
        <f>'Proyeksi Cashflow - Pengeluaran'!DC81</f>
        <v>0</v>
      </c>
      <c r="DA29" s="151">
        <f>'Proyeksi Cashflow - Pengeluaran'!DD81</f>
        <v>0</v>
      </c>
      <c r="DB29" s="151">
        <f>'Proyeksi Cashflow - Pengeluaran'!DE81</f>
        <v>0</v>
      </c>
      <c r="DC29" s="151">
        <f>'Proyeksi Cashflow - Pengeluaran'!DF81</f>
        <v>0</v>
      </c>
      <c r="DD29" s="151">
        <f>'Proyeksi Cashflow - Pengeluaran'!DG81</f>
        <v>0</v>
      </c>
      <c r="DE29" s="151">
        <f>'Proyeksi Cashflow - Pengeluaran'!DH81</f>
        <v>0</v>
      </c>
      <c r="DF29" s="151">
        <f>'Proyeksi Cashflow - Pengeluaran'!DI81</f>
        <v>0</v>
      </c>
      <c r="DG29" s="256">
        <f>'Proyeksi Cashflow - Pengeluaran'!DJ81</f>
        <v>0</v>
      </c>
      <c r="DH29" s="151">
        <f>'Proyeksi Cashflow - Pengeluaran'!DK81</f>
        <v>0</v>
      </c>
      <c r="DI29" s="151">
        <f>'Proyeksi Cashflow - Pengeluaran'!DL81</f>
        <v>0</v>
      </c>
      <c r="DJ29" s="151">
        <f>'Proyeksi Cashflow - Pengeluaran'!DM81</f>
        <v>0</v>
      </c>
      <c r="DK29" s="151">
        <f>'Proyeksi Cashflow - Pengeluaran'!DN81</f>
        <v>0</v>
      </c>
      <c r="DL29" s="151">
        <f>'Proyeksi Cashflow - Pengeluaran'!DO81</f>
        <v>0</v>
      </c>
      <c r="DM29" s="151">
        <f>'Proyeksi Cashflow - Pengeluaran'!DP81</f>
        <v>0</v>
      </c>
      <c r="DN29" s="151">
        <f>'Proyeksi Cashflow - Pengeluaran'!DQ81</f>
        <v>0</v>
      </c>
      <c r="DO29" s="151">
        <f>'Proyeksi Cashflow - Pengeluaran'!DR81</f>
        <v>0</v>
      </c>
      <c r="DP29" s="151">
        <f>'Proyeksi Cashflow - Pengeluaran'!DS81</f>
        <v>0</v>
      </c>
      <c r="DQ29" s="151">
        <f>'Proyeksi Cashflow - Pengeluaran'!DT81</f>
        <v>0</v>
      </c>
      <c r="DR29" s="151">
        <f>'Proyeksi Cashflow - Pengeluaran'!DU81</f>
        <v>0</v>
      </c>
      <c r="DS29" s="256">
        <f>'Proyeksi Cashflow - Pengeluaran'!DV81</f>
        <v>0</v>
      </c>
      <c r="DT29" s="256">
        <f>'Proyeksi Cashflow - Pengeluaran'!DW81</f>
        <v>0</v>
      </c>
      <c r="DU29" s="256">
        <f>'Proyeksi Cashflow - Pengeluaran'!DX81</f>
        <v>0</v>
      </c>
      <c r="DV29" s="256">
        <f>'Proyeksi Cashflow - Pengeluaran'!DY81</f>
        <v>0</v>
      </c>
      <c r="DW29" s="256">
        <f>'Proyeksi Cashflow - Pengeluaran'!DZ81</f>
        <v>0</v>
      </c>
      <c r="DX29" s="256">
        <f>'Proyeksi Cashflow - Pengeluaran'!EA81</f>
        <v>0</v>
      </c>
      <c r="DY29" s="256">
        <f>'Proyeksi Cashflow - Pengeluaran'!EB81</f>
        <v>0</v>
      </c>
      <c r="DZ29" s="256">
        <f>'Proyeksi Cashflow - Pengeluaran'!EC81</f>
        <v>0</v>
      </c>
      <c r="EA29" s="256">
        <f>'Proyeksi Cashflow - Pengeluaran'!ED81</f>
        <v>0</v>
      </c>
      <c r="EB29" s="256">
        <f>'Proyeksi Cashflow - Pengeluaran'!EE81</f>
        <v>0</v>
      </c>
      <c r="EC29" s="256">
        <f>'Proyeksi Cashflow - Pengeluaran'!EF81</f>
        <v>0</v>
      </c>
      <c r="ED29" s="256">
        <f>'Proyeksi Cashflow - Pengeluaran'!EG81</f>
        <v>0</v>
      </c>
    </row>
    <row r="30" spans="1:134" ht="15.75" customHeight="1">
      <c r="A30" s="154"/>
      <c r="B30" s="155" t="s">
        <v>484</v>
      </c>
      <c r="C30" s="246">
        <f t="shared" si="24"/>
        <v>10000000</v>
      </c>
      <c r="D30" s="151">
        <f>'Proyeksi Cashflow - Pengeluaran'!H87</f>
        <v>0</v>
      </c>
      <c r="E30" s="151">
        <f>'Proyeksi Cashflow - Pengeluaran'!I87</f>
        <v>5000000</v>
      </c>
      <c r="F30" s="151">
        <f>'Proyeksi Cashflow - Pengeluaran'!J87</f>
        <v>5000000</v>
      </c>
      <c r="G30" s="151">
        <f>'Proyeksi Cashflow - Pengeluaran'!K87</f>
        <v>0</v>
      </c>
      <c r="H30" s="151">
        <f>'Proyeksi Cashflow - Pengeluaran'!L87</f>
        <v>0</v>
      </c>
      <c r="I30" s="151">
        <f>'Proyeksi Cashflow - Pengeluaran'!M87</f>
        <v>0</v>
      </c>
      <c r="J30" s="151">
        <f>'Proyeksi Cashflow - Pengeluaran'!N87</f>
        <v>0</v>
      </c>
      <c r="K30" s="151">
        <f>'Proyeksi Cashflow - Pengeluaran'!O87</f>
        <v>0</v>
      </c>
      <c r="L30" s="151">
        <f>'Proyeksi Cashflow - Pengeluaran'!P87</f>
        <v>0</v>
      </c>
      <c r="M30" s="151">
        <f>'Proyeksi Cashflow - Pengeluaran'!Q87</f>
        <v>0</v>
      </c>
      <c r="N30" s="151">
        <f>'Proyeksi Cashflow - Pengeluaran'!R87</f>
        <v>0</v>
      </c>
      <c r="O30" s="256">
        <f>'Proyeksi Cashflow - Pengeluaran'!S87</f>
        <v>0</v>
      </c>
      <c r="P30" s="151">
        <f>'Proyeksi Cashflow - Pengeluaran'!T87</f>
        <v>0</v>
      </c>
      <c r="Q30" s="151">
        <f>'Proyeksi Cashflow - Pengeluaran'!U87</f>
        <v>0</v>
      </c>
      <c r="R30" s="151">
        <f>'Proyeksi Cashflow - Pengeluaran'!V87</f>
        <v>0</v>
      </c>
      <c r="S30" s="151">
        <f>'Proyeksi Cashflow - Pengeluaran'!W87</f>
        <v>0</v>
      </c>
      <c r="T30" s="151">
        <f>'Proyeksi Cashflow - Pengeluaran'!X87</f>
        <v>0</v>
      </c>
      <c r="U30" s="151">
        <f>'Proyeksi Cashflow - Pengeluaran'!Y87</f>
        <v>0</v>
      </c>
      <c r="V30" s="151">
        <f>'Proyeksi Cashflow - Pengeluaran'!Z87</f>
        <v>0</v>
      </c>
      <c r="W30" s="151">
        <f>'Proyeksi Cashflow - Pengeluaran'!AA87</f>
        <v>0</v>
      </c>
      <c r="X30" s="151">
        <f>'Proyeksi Cashflow - Pengeluaran'!AB87</f>
        <v>0</v>
      </c>
      <c r="Y30" s="151">
        <f>'Proyeksi Cashflow - Pengeluaran'!AC87</f>
        <v>0</v>
      </c>
      <c r="Z30" s="151">
        <f>'Proyeksi Cashflow - Pengeluaran'!AD87</f>
        <v>0</v>
      </c>
      <c r="AA30" s="256">
        <f>'Proyeksi Cashflow - Pengeluaran'!AE87</f>
        <v>0</v>
      </c>
      <c r="AB30" s="151">
        <f>'Proyeksi Cashflow - Pengeluaran'!AF87</f>
        <v>0</v>
      </c>
      <c r="AC30" s="151">
        <f>'Proyeksi Cashflow - Pengeluaran'!AG87</f>
        <v>0</v>
      </c>
      <c r="AD30" s="151">
        <f>'Proyeksi Cashflow - Pengeluaran'!AH87</f>
        <v>0</v>
      </c>
      <c r="AE30" s="151">
        <f>'Proyeksi Cashflow - Pengeluaran'!AI87</f>
        <v>0</v>
      </c>
      <c r="AF30" s="151">
        <f>'Proyeksi Cashflow - Pengeluaran'!AJ87</f>
        <v>0</v>
      </c>
      <c r="AG30" s="151">
        <f>'Proyeksi Cashflow - Pengeluaran'!AK87</f>
        <v>0</v>
      </c>
      <c r="AH30" s="151">
        <f>'Proyeksi Cashflow - Pengeluaran'!AL87</f>
        <v>0</v>
      </c>
      <c r="AI30" s="151">
        <f>'Proyeksi Cashflow - Pengeluaran'!AM87</f>
        <v>0</v>
      </c>
      <c r="AJ30" s="151">
        <f>'Proyeksi Cashflow - Pengeluaran'!AN87</f>
        <v>0</v>
      </c>
      <c r="AK30" s="151">
        <f>'Proyeksi Cashflow - Pengeluaran'!AO87</f>
        <v>0</v>
      </c>
      <c r="AL30" s="151">
        <f>'Proyeksi Cashflow - Pengeluaran'!AP87</f>
        <v>0</v>
      </c>
      <c r="AM30" s="256">
        <f>'Proyeksi Cashflow - Pengeluaran'!AQ87</f>
        <v>0</v>
      </c>
      <c r="AN30" s="151">
        <f>'Proyeksi Cashflow - Pengeluaran'!AR87</f>
        <v>0</v>
      </c>
      <c r="AO30" s="151">
        <f>'Proyeksi Cashflow - Pengeluaran'!AS87</f>
        <v>0</v>
      </c>
      <c r="AP30" s="151">
        <f>'Proyeksi Cashflow - Pengeluaran'!AT87</f>
        <v>0</v>
      </c>
      <c r="AQ30" s="151">
        <f>'Proyeksi Cashflow - Pengeluaran'!AU87</f>
        <v>0</v>
      </c>
      <c r="AR30" s="151">
        <f>'Proyeksi Cashflow - Pengeluaran'!AV87</f>
        <v>0</v>
      </c>
      <c r="AS30" s="151">
        <f>'Proyeksi Cashflow - Pengeluaran'!AW87</f>
        <v>0</v>
      </c>
      <c r="AT30" s="151">
        <f>'Proyeksi Cashflow - Pengeluaran'!AX87</f>
        <v>0</v>
      </c>
      <c r="AU30" s="151">
        <f>'Proyeksi Cashflow - Pengeluaran'!AY87</f>
        <v>0</v>
      </c>
      <c r="AV30" s="151">
        <f>'Proyeksi Cashflow - Pengeluaran'!AZ87</f>
        <v>0</v>
      </c>
      <c r="AW30" s="151">
        <f>'Proyeksi Cashflow - Pengeluaran'!BA87</f>
        <v>0</v>
      </c>
      <c r="AX30" s="151">
        <f>'Proyeksi Cashflow - Pengeluaran'!BB87</f>
        <v>0</v>
      </c>
      <c r="AY30" s="256">
        <f>'Proyeksi Cashflow - Pengeluaran'!BC87</f>
        <v>0</v>
      </c>
      <c r="AZ30" s="151" t="s">
        <v>471</v>
      </c>
      <c r="BA30" s="151">
        <f>'Proyeksi Cashflow - Pengeluaran'!BD87</f>
        <v>0</v>
      </c>
      <c r="BB30" s="151">
        <f>'Proyeksi Cashflow - Pengeluaran'!BE87</f>
        <v>0</v>
      </c>
      <c r="BC30" s="151">
        <f>'Proyeksi Cashflow - Pengeluaran'!BF87</f>
        <v>0</v>
      </c>
      <c r="BD30" s="151">
        <f>'Proyeksi Cashflow - Pengeluaran'!BG87</f>
        <v>0</v>
      </c>
      <c r="BE30" s="151">
        <f>'Proyeksi Cashflow - Pengeluaran'!BH87</f>
        <v>0</v>
      </c>
      <c r="BF30" s="151">
        <f>'Proyeksi Cashflow - Pengeluaran'!BI87</f>
        <v>0</v>
      </c>
      <c r="BG30" s="151">
        <f>'Proyeksi Cashflow - Pengeluaran'!BJ87</f>
        <v>0</v>
      </c>
      <c r="BH30" s="151">
        <f>'Proyeksi Cashflow - Pengeluaran'!BK87</f>
        <v>0</v>
      </c>
      <c r="BI30" s="151">
        <f>'Proyeksi Cashflow - Pengeluaran'!BL87</f>
        <v>0</v>
      </c>
      <c r="BJ30" s="151">
        <f>'Proyeksi Cashflow - Pengeluaran'!BM87</f>
        <v>0</v>
      </c>
      <c r="BK30" s="256">
        <f>'Proyeksi Cashflow - Pengeluaran'!BN87</f>
        <v>0</v>
      </c>
      <c r="BL30" s="151">
        <f>'Proyeksi Cashflow - Pengeluaran'!BO87</f>
        <v>0</v>
      </c>
      <c r="BM30" s="151">
        <f>'Proyeksi Cashflow - Pengeluaran'!BP87</f>
        <v>0</v>
      </c>
      <c r="BN30" s="151">
        <f>'Proyeksi Cashflow - Pengeluaran'!BQ87</f>
        <v>0</v>
      </c>
      <c r="BO30" s="151">
        <f>'Proyeksi Cashflow - Pengeluaran'!BR87</f>
        <v>0</v>
      </c>
      <c r="BP30" s="151">
        <f>'Proyeksi Cashflow - Pengeluaran'!BS87</f>
        <v>0</v>
      </c>
      <c r="BQ30" s="151">
        <f>'Proyeksi Cashflow - Pengeluaran'!BT87</f>
        <v>0</v>
      </c>
      <c r="BR30" s="151">
        <f>'Proyeksi Cashflow - Pengeluaran'!BU87</f>
        <v>0</v>
      </c>
      <c r="BS30" s="151">
        <f>'Proyeksi Cashflow - Pengeluaran'!BV87</f>
        <v>0</v>
      </c>
      <c r="BT30" s="151">
        <f>'Proyeksi Cashflow - Pengeluaran'!BW87</f>
        <v>0</v>
      </c>
      <c r="BU30" s="151">
        <f>'Proyeksi Cashflow - Pengeluaran'!BX87</f>
        <v>0</v>
      </c>
      <c r="BV30" s="151">
        <f>'Proyeksi Cashflow - Pengeluaran'!BY87</f>
        <v>0</v>
      </c>
      <c r="BW30" s="256">
        <f>'Proyeksi Cashflow - Pengeluaran'!BZ87</f>
        <v>0</v>
      </c>
      <c r="BX30" s="151">
        <f>'Proyeksi Cashflow - Pengeluaran'!CA87</f>
        <v>0</v>
      </c>
      <c r="BY30" s="151">
        <f>'Proyeksi Cashflow - Pengeluaran'!CB87</f>
        <v>0</v>
      </c>
      <c r="BZ30" s="151">
        <f>'Proyeksi Cashflow - Pengeluaran'!CC87</f>
        <v>0</v>
      </c>
      <c r="CA30" s="151">
        <f>'Proyeksi Cashflow - Pengeluaran'!CD87</f>
        <v>0</v>
      </c>
      <c r="CB30" s="151">
        <f>'Proyeksi Cashflow - Pengeluaran'!CE87</f>
        <v>0</v>
      </c>
      <c r="CC30" s="151">
        <f>'Proyeksi Cashflow - Pengeluaran'!CF87</f>
        <v>0</v>
      </c>
      <c r="CD30" s="151">
        <f>'Proyeksi Cashflow - Pengeluaran'!CG87</f>
        <v>0</v>
      </c>
      <c r="CE30" s="151">
        <f>'Proyeksi Cashflow - Pengeluaran'!CH87</f>
        <v>0</v>
      </c>
      <c r="CF30" s="151">
        <f>'Proyeksi Cashflow - Pengeluaran'!CI87</f>
        <v>0</v>
      </c>
      <c r="CG30" s="151">
        <f>'Proyeksi Cashflow - Pengeluaran'!CJ87</f>
        <v>0</v>
      </c>
      <c r="CH30" s="151">
        <f>'Proyeksi Cashflow - Pengeluaran'!CK87</f>
        <v>0</v>
      </c>
      <c r="CI30" s="256">
        <f>'Proyeksi Cashflow - Pengeluaran'!CL87</f>
        <v>0</v>
      </c>
      <c r="CJ30" s="151">
        <f>'Proyeksi Cashflow - Pengeluaran'!CM87</f>
        <v>0</v>
      </c>
      <c r="CK30" s="151">
        <f>'Proyeksi Cashflow - Pengeluaran'!CN87</f>
        <v>0</v>
      </c>
      <c r="CL30" s="151">
        <f>'Proyeksi Cashflow - Pengeluaran'!CO87</f>
        <v>0</v>
      </c>
      <c r="CM30" s="151">
        <f>'Proyeksi Cashflow - Pengeluaran'!CP87</f>
        <v>0</v>
      </c>
      <c r="CN30" s="151">
        <f>'Proyeksi Cashflow - Pengeluaran'!CQ87</f>
        <v>0</v>
      </c>
      <c r="CO30" s="151">
        <f>'Proyeksi Cashflow - Pengeluaran'!CR87</f>
        <v>0</v>
      </c>
      <c r="CP30" s="151">
        <f>'Proyeksi Cashflow - Pengeluaran'!CS87</f>
        <v>0</v>
      </c>
      <c r="CQ30" s="151">
        <f>'Proyeksi Cashflow - Pengeluaran'!CT87</f>
        <v>0</v>
      </c>
      <c r="CR30" s="151">
        <f>'Proyeksi Cashflow - Pengeluaran'!CU87</f>
        <v>0</v>
      </c>
      <c r="CS30" s="151">
        <f>'Proyeksi Cashflow - Pengeluaran'!CV87</f>
        <v>0</v>
      </c>
      <c r="CT30" s="151">
        <f>'Proyeksi Cashflow - Pengeluaran'!CW87</f>
        <v>0</v>
      </c>
      <c r="CU30" s="256">
        <f>'Proyeksi Cashflow - Pengeluaran'!CX87</f>
        <v>0</v>
      </c>
      <c r="CV30" s="151">
        <f>'Proyeksi Cashflow - Pengeluaran'!CY87</f>
        <v>0</v>
      </c>
      <c r="CW30" s="151">
        <f>'Proyeksi Cashflow - Pengeluaran'!CZ87</f>
        <v>0</v>
      </c>
      <c r="CX30" s="151">
        <f>'Proyeksi Cashflow - Pengeluaran'!DA87</f>
        <v>0</v>
      </c>
      <c r="CY30" s="151">
        <f>'Proyeksi Cashflow - Pengeluaran'!DB87</f>
        <v>0</v>
      </c>
      <c r="CZ30" s="151">
        <f>'Proyeksi Cashflow - Pengeluaran'!DC87</f>
        <v>0</v>
      </c>
      <c r="DA30" s="151">
        <f>'Proyeksi Cashflow - Pengeluaran'!DD87</f>
        <v>0</v>
      </c>
      <c r="DB30" s="151">
        <f>'Proyeksi Cashflow - Pengeluaran'!DE87</f>
        <v>0</v>
      </c>
      <c r="DC30" s="151">
        <f>'Proyeksi Cashflow - Pengeluaran'!DF87</f>
        <v>0</v>
      </c>
      <c r="DD30" s="151">
        <f>'Proyeksi Cashflow - Pengeluaran'!DG87</f>
        <v>0</v>
      </c>
      <c r="DE30" s="151">
        <f>'Proyeksi Cashflow - Pengeluaran'!DH87</f>
        <v>0</v>
      </c>
      <c r="DF30" s="151">
        <f>'Proyeksi Cashflow - Pengeluaran'!DI87</f>
        <v>0</v>
      </c>
      <c r="DG30" s="256">
        <f>'Proyeksi Cashflow - Pengeluaran'!DJ87</f>
        <v>0</v>
      </c>
      <c r="DH30" s="151">
        <f>'Proyeksi Cashflow - Pengeluaran'!DK87</f>
        <v>0</v>
      </c>
      <c r="DI30" s="151">
        <f>'Proyeksi Cashflow - Pengeluaran'!DL87</f>
        <v>0</v>
      </c>
      <c r="DJ30" s="151">
        <f>'Proyeksi Cashflow - Pengeluaran'!DM87</f>
        <v>0</v>
      </c>
      <c r="DK30" s="151">
        <f>'Proyeksi Cashflow - Pengeluaran'!DN87</f>
        <v>0</v>
      </c>
      <c r="DL30" s="151">
        <f>'Proyeksi Cashflow - Pengeluaran'!DO87</f>
        <v>0</v>
      </c>
      <c r="DM30" s="151">
        <f>'Proyeksi Cashflow - Pengeluaran'!DP87</f>
        <v>0</v>
      </c>
      <c r="DN30" s="151">
        <f>'Proyeksi Cashflow - Pengeluaran'!DQ87</f>
        <v>0</v>
      </c>
      <c r="DO30" s="151">
        <f>'Proyeksi Cashflow - Pengeluaran'!DR87</f>
        <v>0</v>
      </c>
      <c r="DP30" s="151">
        <f>'Proyeksi Cashflow - Pengeluaran'!DS87</f>
        <v>0</v>
      </c>
      <c r="DQ30" s="151">
        <f>'Proyeksi Cashflow - Pengeluaran'!DT87</f>
        <v>0</v>
      </c>
      <c r="DR30" s="151">
        <f>'Proyeksi Cashflow - Pengeluaran'!DU87</f>
        <v>0</v>
      </c>
      <c r="DS30" s="256">
        <f>'Proyeksi Cashflow - Pengeluaran'!DV87</f>
        <v>0</v>
      </c>
      <c r="DT30" s="256">
        <f>'Proyeksi Cashflow - Pengeluaran'!DW87</f>
        <v>0</v>
      </c>
      <c r="DU30" s="256">
        <f>'Proyeksi Cashflow - Pengeluaran'!DX87</f>
        <v>0</v>
      </c>
      <c r="DV30" s="256">
        <f>'Proyeksi Cashflow - Pengeluaran'!DY87</f>
        <v>0</v>
      </c>
      <c r="DW30" s="256">
        <f>'Proyeksi Cashflow - Pengeluaran'!DZ87</f>
        <v>0</v>
      </c>
      <c r="DX30" s="256">
        <f>'Proyeksi Cashflow - Pengeluaran'!EA87</f>
        <v>0</v>
      </c>
      <c r="DY30" s="256">
        <f>'Proyeksi Cashflow - Pengeluaran'!EB87</f>
        <v>0</v>
      </c>
      <c r="DZ30" s="256">
        <f>'Proyeksi Cashflow - Pengeluaran'!EC87</f>
        <v>0</v>
      </c>
      <c r="EA30" s="256">
        <f>'Proyeksi Cashflow - Pengeluaran'!ED87</f>
        <v>0</v>
      </c>
      <c r="EB30" s="256">
        <f>'Proyeksi Cashflow - Pengeluaran'!EE87</f>
        <v>0</v>
      </c>
      <c r="EC30" s="256">
        <f>'Proyeksi Cashflow - Pengeluaran'!EF87</f>
        <v>0</v>
      </c>
      <c r="ED30" s="256">
        <f>'Proyeksi Cashflow - Pengeluaran'!EG87</f>
        <v>0</v>
      </c>
    </row>
    <row r="31" spans="1:134" ht="15.75" customHeight="1">
      <c r="A31" s="154"/>
      <c r="B31" s="155" t="s">
        <v>485</v>
      </c>
      <c r="C31" s="246">
        <f t="shared" si="24"/>
        <v>24000000</v>
      </c>
      <c r="D31" s="151">
        <f>'Proyeksi Cashflow - Pengeluaran'!H91</f>
        <v>0</v>
      </c>
      <c r="E31" s="151">
        <f>'Proyeksi Cashflow - Pengeluaran'!I91</f>
        <v>1000000</v>
      </c>
      <c r="F31" s="151">
        <f>'Proyeksi Cashflow - Pengeluaran'!J91</f>
        <v>1000000</v>
      </c>
      <c r="G31" s="151">
        <f>'Proyeksi Cashflow - Pengeluaran'!K91</f>
        <v>1000000</v>
      </c>
      <c r="H31" s="151">
        <f>'Proyeksi Cashflow - Pengeluaran'!L91</f>
        <v>1000000</v>
      </c>
      <c r="I31" s="151">
        <f>'Proyeksi Cashflow - Pengeluaran'!M91</f>
        <v>1000000</v>
      </c>
      <c r="J31" s="151">
        <f>'Proyeksi Cashflow - Pengeluaran'!N91</f>
        <v>1000000</v>
      </c>
      <c r="K31" s="151">
        <f>'Proyeksi Cashflow - Pengeluaran'!O91</f>
        <v>1000000</v>
      </c>
      <c r="L31" s="151">
        <f>'Proyeksi Cashflow - Pengeluaran'!P91</f>
        <v>1000000</v>
      </c>
      <c r="M31" s="151">
        <f>'Proyeksi Cashflow - Pengeluaran'!Q91</f>
        <v>1000000</v>
      </c>
      <c r="N31" s="151">
        <f>'Proyeksi Cashflow - Pengeluaran'!R91</f>
        <v>1000000</v>
      </c>
      <c r="O31" s="256">
        <f>'Proyeksi Cashflow - Pengeluaran'!S91</f>
        <v>1000000</v>
      </c>
      <c r="P31" s="151">
        <f>'Proyeksi Cashflow - Pengeluaran'!T91</f>
        <v>1000000</v>
      </c>
      <c r="Q31" s="151">
        <f>'Proyeksi Cashflow - Pengeluaran'!U91</f>
        <v>1000000</v>
      </c>
      <c r="R31" s="151">
        <f>'Proyeksi Cashflow - Pengeluaran'!V91</f>
        <v>1000000</v>
      </c>
      <c r="S31" s="151">
        <f>'Proyeksi Cashflow - Pengeluaran'!W91</f>
        <v>1000000</v>
      </c>
      <c r="T31" s="151">
        <f>'Proyeksi Cashflow - Pengeluaran'!X91</f>
        <v>1000000</v>
      </c>
      <c r="U31" s="151">
        <f>'Proyeksi Cashflow - Pengeluaran'!Y91</f>
        <v>1000000</v>
      </c>
      <c r="V31" s="151">
        <f>'Proyeksi Cashflow - Pengeluaran'!Z91</f>
        <v>1000000</v>
      </c>
      <c r="W31" s="151">
        <f>'Proyeksi Cashflow - Pengeluaran'!AA91</f>
        <v>1000000</v>
      </c>
      <c r="X31" s="151">
        <f>'Proyeksi Cashflow - Pengeluaran'!AB91</f>
        <v>1000000</v>
      </c>
      <c r="Y31" s="151">
        <f>'Proyeksi Cashflow - Pengeluaran'!AC91</f>
        <v>1000000</v>
      </c>
      <c r="Z31" s="151">
        <f>'Proyeksi Cashflow - Pengeluaran'!AD91</f>
        <v>1000000</v>
      </c>
      <c r="AA31" s="256">
        <f>'Proyeksi Cashflow - Pengeluaran'!AE91</f>
        <v>1000000</v>
      </c>
      <c r="AB31" s="151">
        <f>'Proyeksi Cashflow - Pengeluaran'!AF91</f>
        <v>1000000</v>
      </c>
      <c r="AC31" s="151">
        <f>'Proyeksi Cashflow - Pengeluaran'!AG91</f>
        <v>0</v>
      </c>
      <c r="AD31" s="151">
        <f>'Proyeksi Cashflow - Pengeluaran'!AH91</f>
        <v>0</v>
      </c>
      <c r="AE31" s="151">
        <f>'Proyeksi Cashflow - Pengeluaran'!AI91</f>
        <v>0</v>
      </c>
      <c r="AF31" s="151">
        <f>'Proyeksi Cashflow - Pengeluaran'!AJ91</f>
        <v>0</v>
      </c>
      <c r="AG31" s="151">
        <f>'Proyeksi Cashflow - Pengeluaran'!AK91</f>
        <v>0</v>
      </c>
      <c r="AH31" s="151">
        <f>'Proyeksi Cashflow - Pengeluaran'!AL91</f>
        <v>0</v>
      </c>
      <c r="AI31" s="151">
        <f>'Proyeksi Cashflow - Pengeluaran'!AM91</f>
        <v>0</v>
      </c>
      <c r="AJ31" s="151">
        <f>'Proyeksi Cashflow - Pengeluaran'!AN91</f>
        <v>0</v>
      </c>
      <c r="AK31" s="151">
        <f>'Proyeksi Cashflow - Pengeluaran'!AO91</f>
        <v>0</v>
      </c>
      <c r="AL31" s="151">
        <f>'Proyeksi Cashflow - Pengeluaran'!AP91</f>
        <v>0</v>
      </c>
      <c r="AM31" s="256">
        <f>'Proyeksi Cashflow - Pengeluaran'!AQ91</f>
        <v>0</v>
      </c>
      <c r="AN31" s="151">
        <f>'Proyeksi Cashflow - Pengeluaran'!AR91</f>
        <v>0</v>
      </c>
      <c r="AO31" s="151">
        <f>'Proyeksi Cashflow - Pengeluaran'!AS91</f>
        <v>0</v>
      </c>
      <c r="AP31" s="151">
        <f>'Proyeksi Cashflow - Pengeluaran'!AT91</f>
        <v>0</v>
      </c>
      <c r="AQ31" s="151">
        <f>'Proyeksi Cashflow - Pengeluaran'!AU91</f>
        <v>0</v>
      </c>
      <c r="AR31" s="151">
        <f>'Proyeksi Cashflow - Pengeluaran'!AV91</f>
        <v>0</v>
      </c>
      <c r="AS31" s="151">
        <f>'Proyeksi Cashflow - Pengeluaran'!AW91</f>
        <v>0</v>
      </c>
      <c r="AT31" s="151">
        <f>'Proyeksi Cashflow - Pengeluaran'!AX91</f>
        <v>0</v>
      </c>
      <c r="AU31" s="151">
        <f>'Proyeksi Cashflow - Pengeluaran'!AY91</f>
        <v>0</v>
      </c>
      <c r="AV31" s="151">
        <f>'Proyeksi Cashflow - Pengeluaran'!AZ91</f>
        <v>0</v>
      </c>
      <c r="AW31" s="151">
        <f>'Proyeksi Cashflow - Pengeluaran'!BA91</f>
        <v>0</v>
      </c>
      <c r="AX31" s="151">
        <f>'Proyeksi Cashflow - Pengeluaran'!BB91</f>
        <v>0</v>
      </c>
      <c r="AY31" s="256">
        <f>'Proyeksi Cashflow - Pengeluaran'!BC91</f>
        <v>0</v>
      </c>
      <c r="AZ31" s="151" t="s">
        <v>471</v>
      </c>
      <c r="BA31" s="151">
        <f>'Proyeksi Cashflow - Pengeluaran'!BD91</f>
        <v>0</v>
      </c>
      <c r="BB31" s="151">
        <f>'Proyeksi Cashflow - Pengeluaran'!BE91</f>
        <v>0</v>
      </c>
      <c r="BC31" s="151">
        <f>'Proyeksi Cashflow - Pengeluaran'!BF91</f>
        <v>0</v>
      </c>
      <c r="BD31" s="151">
        <f>'Proyeksi Cashflow - Pengeluaran'!BG91</f>
        <v>0</v>
      </c>
      <c r="BE31" s="151">
        <f>'Proyeksi Cashflow - Pengeluaran'!BH91</f>
        <v>0</v>
      </c>
      <c r="BF31" s="151">
        <f>'Proyeksi Cashflow - Pengeluaran'!BI91</f>
        <v>0</v>
      </c>
      <c r="BG31" s="151">
        <f>'Proyeksi Cashflow - Pengeluaran'!BJ91</f>
        <v>0</v>
      </c>
      <c r="BH31" s="151">
        <f>'Proyeksi Cashflow - Pengeluaran'!BK91</f>
        <v>0</v>
      </c>
      <c r="BI31" s="151">
        <f>'Proyeksi Cashflow - Pengeluaran'!BL91</f>
        <v>0</v>
      </c>
      <c r="BJ31" s="151">
        <f>'Proyeksi Cashflow - Pengeluaran'!BM91</f>
        <v>0</v>
      </c>
      <c r="BK31" s="256">
        <f>'Proyeksi Cashflow - Pengeluaran'!BN91</f>
        <v>0</v>
      </c>
      <c r="BL31" s="151">
        <f>'Proyeksi Cashflow - Pengeluaran'!BO91</f>
        <v>0</v>
      </c>
      <c r="BM31" s="151">
        <f>'Proyeksi Cashflow - Pengeluaran'!BP91</f>
        <v>0</v>
      </c>
      <c r="BN31" s="151">
        <f>'Proyeksi Cashflow - Pengeluaran'!BQ91</f>
        <v>0</v>
      </c>
      <c r="BO31" s="151">
        <f>'Proyeksi Cashflow - Pengeluaran'!BR91</f>
        <v>0</v>
      </c>
      <c r="BP31" s="151">
        <f>'Proyeksi Cashflow - Pengeluaran'!BS91</f>
        <v>0</v>
      </c>
      <c r="BQ31" s="151">
        <f>'Proyeksi Cashflow - Pengeluaran'!BT91</f>
        <v>0</v>
      </c>
      <c r="BR31" s="151">
        <f>'Proyeksi Cashflow - Pengeluaran'!BU91</f>
        <v>0</v>
      </c>
      <c r="BS31" s="151">
        <f>'Proyeksi Cashflow - Pengeluaran'!BV91</f>
        <v>0</v>
      </c>
      <c r="BT31" s="151">
        <f>'Proyeksi Cashflow - Pengeluaran'!BW91</f>
        <v>0</v>
      </c>
      <c r="BU31" s="151">
        <f>'Proyeksi Cashflow - Pengeluaran'!BX91</f>
        <v>0</v>
      </c>
      <c r="BV31" s="151">
        <f>'Proyeksi Cashflow - Pengeluaran'!BY91</f>
        <v>0</v>
      </c>
      <c r="BW31" s="256">
        <f>'Proyeksi Cashflow - Pengeluaran'!BZ91</f>
        <v>0</v>
      </c>
      <c r="BX31" s="151">
        <f>'Proyeksi Cashflow - Pengeluaran'!CA91</f>
        <v>0</v>
      </c>
      <c r="BY31" s="151">
        <f>'Proyeksi Cashflow - Pengeluaran'!CB91</f>
        <v>0</v>
      </c>
      <c r="BZ31" s="151">
        <f>'Proyeksi Cashflow - Pengeluaran'!CC91</f>
        <v>0</v>
      </c>
      <c r="CA31" s="151">
        <f>'Proyeksi Cashflow - Pengeluaran'!CD91</f>
        <v>0</v>
      </c>
      <c r="CB31" s="151">
        <f>'Proyeksi Cashflow - Pengeluaran'!CE91</f>
        <v>0</v>
      </c>
      <c r="CC31" s="151">
        <f>'Proyeksi Cashflow - Pengeluaran'!CF91</f>
        <v>0</v>
      </c>
      <c r="CD31" s="151">
        <f>'Proyeksi Cashflow - Pengeluaran'!CG91</f>
        <v>0</v>
      </c>
      <c r="CE31" s="151">
        <f>'Proyeksi Cashflow - Pengeluaran'!CH91</f>
        <v>0</v>
      </c>
      <c r="CF31" s="151">
        <f>'Proyeksi Cashflow - Pengeluaran'!CI91</f>
        <v>0</v>
      </c>
      <c r="CG31" s="151">
        <f>'Proyeksi Cashflow - Pengeluaran'!CJ91</f>
        <v>0</v>
      </c>
      <c r="CH31" s="151">
        <f>'Proyeksi Cashflow - Pengeluaran'!CK91</f>
        <v>0</v>
      </c>
      <c r="CI31" s="256">
        <f>'Proyeksi Cashflow - Pengeluaran'!CL91</f>
        <v>0</v>
      </c>
      <c r="CJ31" s="151">
        <f>'Proyeksi Cashflow - Pengeluaran'!CM91</f>
        <v>0</v>
      </c>
      <c r="CK31" s="151">
        <f>'Proyeksi Cashflow - Pengeluaran'!CN91</f>
        <v>0</v>
      </c>
      <c r="CL31" s="151">
        <f>'Proyeksi Cashflow - Pengeluaran'!CO91</f>
        <v>0</v>
      </c>
      <c r="CM31" s="151">
        <f>'Proyeksi Cashflow - Pengeluaran'!CP91</f>
        <v>0</v>
      </c>
      <c r="CN31" s="151">
        <f>'Proyeksi Cashflow - Pengeluaran'!CQ91</f>
        <v>0</v>
      </c>
      <c r="CO31" s="151">
        <f>'Proyeksi Cashflow - Pengeluaran'!CR91</f>
        <v>0</v>
      </c>
      <c r="CP31" s="151">
        <f>'Proyeksi Cashflow - Pengeluaran'!CS91</f>
        <v>0</v>
      </c>
      <c r="CQ31" s="151">
        <f>'Proyeksi Cashflow - Pengeluaran'!CT91</f>
        <v>0</v>
      </c>
      <c r="CR31" s="151">
        <f>'Proyeksi Cashflow - Pengeluaran'!CU91</f>
        <v>0</v>
      </c>
      <c r="CS31" s="151">
        <f>'Proyeksi Cashflow - Pengeluaran'!CV91</f>
        <v>0</v>
      </c>
      <c r="CT31" s="151">
        <f>'Proyeksi Cashflow - Pengeluaran'!CW91</f>
        <v>0</v>
      </c>
      <c r="CU31" s="256">
        <f>'Proyeksi Cashflow - Pengeluaran'!CX91</f>
        <v>0</v>
      </c>
      <c r="CV31" s="151">
        <f>'Proyeksi Cashflow - Pengeluaran'!CY91</f>
        <v>0</v>
      </c>
      <c r="CW31" s="151">
        <f>'Proyeksi Cashflow - Pengeluaran'!CZ91</f>
        <v>0</v>
      </c>
      <c r="CX31" s="151">
        <f>'Proyeksi Cashflow - Pengeluaran'!DA91</f>
        <v>0</v>
      </c>
      <c r="CY31" s="151">
        <f>'Proyeksi Cashflow - Pengeluaran'!DB91</f>
        <v>0</v>
      </c>
      <c r="CZ31" s="151">
        <f>'Proyeksi Cashflow - Pengeluaran'!DC91</f>
        <v>0</v>
      </c>
      <c r="DA31" s="151">
        <f>'Proyeksi Cashflow - Pengeluaran'!DD91</f>
        <v>0</v>
      </c>
      <c r="DB31" s="151">
        <f>'Proyeksi Cashflow - Pengeluaran'!DE91</f>
        <v>0</v>
      </c>
      <c r="DC31" s="151">
        <f>'Proyeksi Cashflow - Pengeluaran'!DF91</f>
        <v>0</v>
      </c>
      <c r="DD31" s="151">
        <f>'Proyeksi Cashflow - Pengeluaran'!DG91</f>
        <v>0</v>
      </c>
      <c r="DE31" s="151">
        <f>'Proyeksi Cashflow - Pengeluaran'!DH91</f>
        <v>0</v>
      </c>
      <c r="DF31" s="151">
        <f>'Proyeksi Cashflow - Pengeluaran'!DI91</f>
        <v>0</v>
      </c>
      <c r="DG31" s="256">
        <f>'Proyeksi Cashflow - Pengeluaran'!DJ91</f>
        <v>0</v>
      </c>
      <c r="DH31" s="151">
        <f>'Proyeksi Cashflow - Pengeluaran'!DK91</f>
        <v>0</v>
      </c>
      <c r="DI31" s="151">
        <f>'Proyeksi Cashflow - Pengeluaran'!DL91</f>
        <v>0</v>
      </c>
      <c r="DJ31" s="151">
        <f>'Proyeksi Cashflow - Pengeluaran'!DM91</f>
        <v>0</v>
      </c>
      <c r="DK31" s="151">
        <f>'Proyeksi Cashflow - Pengeluaran'!DN91</f>
        <v>0</v>
      </c>
      <c r="DL31" s="151">
        <f>'Proyeksi Cashflow - Pengeluaran'!DO91</f>
        <v>0</v>
      </c>
      <c r="DM31" s="151">
        <f>'Proyeksi Cashflow - Pengeluaran'!DP91</f>
        <v>0</v>
      </c>
      <c r="DN31" s="151">
        <f>'Proyeksi Cashflow - Pengeluaran'!DQ91</f>
        <v>0</v>
      </c>
      <c r="DO31" s="151">
        <f>'Proyeksi Cashflow - Pengeluaran'!DR91</f>
        <v>0</v>
      </c>
      <c r="DP31" s="151">
        <f>'Proyeksi Cashflow - Pengeluaran'!DS91</f>
        <v>0</v>
      </c>
      <c r="DQ31" s="151">
        <f>'Proyeksi Cashflow - Pengeluaran'!DT91</f>
        <v>0</v>
      </c>
      <c r="DR31" s="151">
        <f>'Proyeksi Cashflow - Pengeluaran'!DU91</f>
        <v>0</v>
      </c>
      <c r="DS31" s="256">
        <f>'Proyeksi Cashflow - Pengeluaran'!DV91</f>
        <v>0</v>
      </c>
      <c r="DT31" s="256">
        <f>'Proyeksi Cashflow - Pengeluaran'!DW91</f>
        <v>0</v>
      </c>
      <c r="DU31" s="256">
        <f>'Proyeksi Cashflow - Pengeluaran'!DX91</f>
        <v>0</v>
      </c>
      <c r="DV31" s="256">
        <f>'Proyeksi Cashflow - Pengeluaran'!DY91</f>
        <v>0</v>
      </c>
      <c r="DW31" s="256">
        <f>'Proyeksi Cashflow - Pengeluaran'!DZ91</f>
        <v>0</v>
      </c>
      <c r="DX31" s="256">
        <f>'Proyeksi Cashflow - Pengeluaran'!EA91</f>
        <v>0</v>
      </c>
      <c r="DY31" s="256">
        <f>'Proyeksi Cashflow - Pengeluaran'!EB91</f>
        <v>0</v>
      </c>
      <c r="DZ31" s="256">
        <f>'Proyeksi Cashflow - Pengeluaran'!EC91</f>
        <v>0</v>
      </c>
      <c r="EA31" s="256">
        <f>'Proyeksi Cashflow - Pengeluaran'!ED91</f>
        <v>0</v>
      </c>
      <c r="EB31" s="256">
        <f>'Proyeksi Cashflow - Pengeluaran'!EE91</f>
        <v>0</v>
      </c>
      <c r="EC31" s="256">
        <f>'Proyeksi Cashflow - Pengeluaran'!EF91</f>
        <v>0</v>
      </c>
      <c r="ED31" s="256">
        <f>'Proyeksi Cashflow - Pengeluaran'!EG91</f>
        <v>0</v>
      </c>
    </row>
    <row r="32" spans="1:134" ht="15.75" customHeight="1">
      <c r="A32" s="154"/>
      <c r="B32" s="144" t="s">
        <v>486</v>
      </c>
      <c r="C32" s="248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256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256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256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256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256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256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256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256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256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256"/>
      <c r="DT32" s="256"/>
      <c r="DU32" s="256"/>
      <c r="DV32" s="256"/>
      <c r="DW32" s="256"/>
      <c r="DX32" s="256"/>
      <c r="DY32" s="256"/>
      <c r="DZ32" s="256"/>
      <c r="EA32" s="256"/>
      <c r="EB32" s="256"/>
      <c r="EC32" s="256"/>
      <c r="ED32" s="256"/>
    </row>
    <row r="33" spans="1:134" ht="15.75" customHeight="1">
      <c r="A33" s="154"/>
      <c r="B33" s="155" t="s">
        <v>675</v>
      </c>
      <c r="C33" s="246">
        <f t="shared" ref="C33:C36" si="25">SUM(D33:ED33)</f>
        <v>43800000</v>
      </c>
      <c r="D33" s="151">
        <f>'Proyeksi Cashflow - Pengeluaran'!H107</f>
        <v>2000000</v>
      </c>
      <c r="E33" s="151">
        <f>'Proyeksi Cashflow - Pengeluaran'!I107</f>
        <v>8800000</v>
      </c>
      <c r="F33" s="151">
        <f>'Proyeksi Cashflow - Pengeluaran'!J107</f>
        <v>6000000</v>
      </c>
      <c r="G33" s="151">
        <f>'Proyeksi Cashflow - Pengeluaran'!K107</f>
        <v>6000000</v>
      </c>
      <c r="H33" s="151">
        <f>'Proyeksi Cashflow - Pengeluaran'!L107</f>
        <v>7000000</v>
      </c>
      <c r="I33" s="151">
        <f>'Proyeksi Cashflow - Pengeluaran'!M107</f>
        <v>2000000</v>
      </c>
      <c r="J33" s="151">
        <f>'Proyeksi Cashflow - Pengeluaran'!N107</f>
        <v>2000000</v>
      </c>
      <c r="K33" s="151">
        <f>'Proyeksi Cashflow - Pengeluaran'!O107</f>
        <v>2000000</v>
      </c>
      <c r="L33" s="151">
        <f>'Proyeksi Cashflow - Pengeluaran'!P107</f>
        <v>2000000</v>
      </c>
      <c r="M33" s="151">
        <f>'Proyeksi Cashflow - Pengeluaran'!Q107</f>
        <v>2000000</v>
      </c>
      <c r="N33" s="151">
        <f>'Proyeksi Cashflow - Pengeluaran'!R107</f>
        <v>2000000</v>
      </c>
      <c r="O33" s="256">
        <f>'Proyeksi Cashflow - Pengeluaran'!S107</f>
        <v>2000000</v>
      </c>
      <c r="P33" s="151">
        <f>'Proyeksi Cashflow - Pengeluaran'!T107</f>
        <v>0</v>
      </c>
      <c r="Q33" s="151">
        <f>'Proyeksi Cashflow - Pengeluaran'!U107</f>
        <v>0</v>
      </c>
      <c r="R33" s="151">
        <f>'Proyeksi Cashflow - Pengeluaran'!V107</f>
        <v>0</v>
      </c>
      <c r="S33" s="151">
        <f>'Proyeksi Cashflow - Pengeluaran'!W107</f>
        <v>0</v>
      </c>
      <c r="T33" s="151">
        <f>'Proyeksi Cashflow - Pengeluaran'!X107</f>
        <v>0</v>
      </c>
      <c r="U33" s="151">
        <f>'Proyeksi Cashflow - Pengeluaran'!Y107</f>
        <v>0</v>
      </c>
      <c r="V33" s="151">
        <f>'Proyeksi Cashflow - Pengeluaran'!Z107</f>
        <v>0</v>
      </c>
      <c r="W33" s="151">
        <f>'Proyeksi Cashflow - Pengeluaran'!AA107</f>
        <v>0</v>
      </c>
      <c r="X33" s="151">
        <f>'Proyeksi Cashflow - Pengeluaran'!AB107</f>
        <v>0</v>
      </c>
      <c r="Y33" s="151">
        <f>'Proyeksi Cashflow - Pengeluaran'!AC107</f>
        <v>0</v>
      </c>
      <c r="Z33" s="151">
        <f>'Proyeksi Cashflow - Pengeluaran'!AD107</f>
        <v>0</v>
      </c>
      <c r="AA33" s="256">
        <f>'Proyeksi Cashflow - Pengeluaran'!AE107</f>
        <v>0</v>
      </c>
      <c r="AB33" s="151">
        <f>'Proyeksi Cashflow - Pengeluaran'!AF107</f>
        <v>0</v>
      </c>
      <c r="AC33" s="151">
        <f>'Proyeksi Cashflow - Pengeluaran'!AG107</f>
        <v>0</v>
      </c>
      <c r="AD33" s="151">
        <f>'Proyeksi Cashflow - Pengeluaran'!AH107</f>
        <v>0</v>
      </c>
      <c r="AE33" s="151">
        <f>'Proyeksi Cashflow - Pengeluaran'!AI107</f>
        <v>0</v>
      </c>
      <c r="AF33" s="151">
        <f>'Proyeksi Cashflow - Pengeluaran'!AJ107</f>
        <v>0</v>
      </c>
      <c r="AG33" s="151">
        <f>'Proyeksi Cashflow - Pengeluaran'!AK107</f>
        <v>0</v>
      </c>
      <c r="AH33" s="151">
        <f>'Proyeksi Cashflow - Pengeluaran'!AL107</f>
        <v>0</v>
      </c>
      <c r="AI33" s="151">
        <f>'Proyeksi Cashflow - Pengeluaran'!AM107</f>
        <v>0</v>
      </c>
      <c r="AJ33" s="151">
        <f>'Proyeksi Cashflow - Pengeluaran'!AN107</f>
        <v>0</v>
      </c>
      <c r="AK33" s="151">
        <f>'Proyeksi Cashflow - Pengeluaran'!AO107</f>
        <v>0</v>
      </c>
      <c r="AL33" s="151">
        <f>'Proyeksi Cashflow - Pengeluaran'!AP107</f>
        <v>0</v>
      </c>
      <c r="AM33" s="256">
        <f>'Proyeksi Cashflow - Pengeluaran'!AQ107</f>
        <v>0</v>
      </c>
      <c r="AN33" s="151">
        <f>'Proyeksi Cashflow - Pengeluaran'!AR107</f>
        <v>0</v>
      </c>
      <c r="AO33" s="151">
        <f>'Proyeksi Cashflow - Pengeluaran'!AS107</f>
        <v>0</v>
      </c>
      <c r="AP33" s="151">
        <f>'Proyeksi Cashflow - Pengeluaran'!AT107</f>
        <v>0</v>
      </c>
      <c r="AQ33" s="151">
        <f>'Proyeksi Cashflow - Pengeluaran'!AU107</f>
        <v>0</v>
      </c>
      <c r="AR33" s="151">
        <f>'Proyeksi Cashflow - Pengeluaran'!AV107</f>
        <v>0</v>
      </c>
      <c r="AS33" s="151">
        <f>'Proyeksi Cashflow - Pengeluaran'!AW107</f>
        <v>0</v>
      </c>
      <c r="AT33" s="151">
        <f>'Proyeksi Cashflow - Pengeluaran'!AX107</f>
        <v>0</v>
      </c>
      <c r="AU33" s="151">
        <f>'Proyeksi Cashflow - Pengeluaran'!AY107</f>
        <v>0</v>
      </c>
      <c r="AV33" s="151">
        <f>'Proyeksi Cashflow - Pengeluaran'!AZ107</f>
        <v>0</v>
      </c>
      <c r="AW33" s="151">
        <f>'Proyeksi Cashflow - Pengeluaran'!BA107</f>
        <v>0</v>
      </c>
      <c r="AX33" s="151">
        <f>'Proyeksi Cashflow - Pengeluaran'!BB107</f>
        <v>0</v>
      </c>
      <c r="AY33" s="256">
        <f>'Proyeksi Cashflow - Pengeluaran'!BC107</f>
        <v>0</v>
      </c>
      <c r="AZ33" s="151" t="s">
        <v>471</v>
      </c>
      <c r="BA33" s="151">
        <f>'Proyeksi Cashflow - Pengeluaran'!BD107</f>
        <v>0</v>
      </c>
      <c r="BB33" s="151">
        <f>'Proyeksi Cashflow - Pengeluaran'!BE107</f>
        <v>0</v>
      </c>
      <c r="BC33" s="151">
        <f>'Proyeksi Cashflow - Pengeluaran'!BF107</f>
        <v>0</v>
      </c>
      <c r="BD33" s="151">
        <f>'Proyeksi Cashflow - Pengeluaran'!BG107</f>
        <v>0</v>
      </c>
      <c r="BE33" s="151">
        <f>'Proyeksi Cashflow - Pengeluaran'!BH107</f>
        <v>0</v>
      </c>
      <c r="BF33" s="151">
        <f>'Proyeksi Cashflow - Pengeluaran'!BI107</f>
        <v>0</v>
      </c>
      <c r="BG33" s="151">
        <f>'Proyeksi Cashflow - Pengeluaran'!BJ107</f>
        <v>0</v>
      </c>
      <c r="BH33" s="151">
        <f>'Proyeksi Cashflow - Pengeluaran'!BK107</f>
        <v>0</v>
      </c>
      <c r="BI33" s="151">
        <f>'Proyeksi Cashflow - Pengeluaran'!BL107</f>
        <v>0</v>
      </c>
      <c r="BJ33" s="151">
        <f>'Proyeksi Cashflow - Pengeluaran'!BM107</f>
        <v>0</v>
      </c>
      <c r="BK33" s="256">
        <f>'Proyeksi Cashflow - Pengeluaran'!BN107</f>
        <v>0</v>
      </c>
      <c r="BL33" s="151">
        <f>'Proyeksi Cashflow - Pengeluaran'!BO107</f>
        <v>0</v>
      </c>
      <c r="BM33" s="151">
        <f>'Proyeksi Cashflow - Pengeluaran'!BP107</f>
        <v>0</v>
      </c>
      <c r="BN33" s="151">
        <f>'Proyeksi Cashflow - Pengeluaran'!BQ107</f>
        <v>0</v>
      </c>
      <c r="BO33" s="151">
        <f>'Proyeksi Cashflow - Pengeluaran'!BR107</f>
        <v>0</v>
      </c>
      <c r="BP33" s="151">
        <f>'Proyeksi Cashflow - Pengeluaran'!BS107</f>
        <v>0</v>
      </c>
      <c r="BQ33" s="151">
        <f>'Proyeksi Cashflow - Pengeluaran'!BT107</f>
        <v>0</v>
      </c>
      <c r="BR33" s="151">
        <f>'Proyeksi Cashflow - Pengeluaran'!BU107</f>
        <v>0</v>
      </c>
      <c r="BS33" s="151">
        <f>'Proyeksi Cashflow - Pengeluaran'!BV107</f>
        <v>0</v>
      </c>
      <c r="BT33" s="151">
        <f>'Proyeksi Cashflow - Pengeluaran'!BW107</f>
        <v>0</v>
      </c>
      <c r="BU33" s="151">
        <f>'Proyeksi Cashflow - Pengeluaran'!BX107</f>
        <v>0</v>
      </c>
      <c r="BV33" s="151">
        <f>'Proyeksi Cashflow - Pengeluaran'!BY107</f>
        <v>0</v>
      </c>
      <c r="BW33" s="256">
        <f>'Proyeksi Cashflow - Pengeluaran'!BZ107</f>
        <v>0</v>
      </c>
      <c r="BX33" s="151">
        <f>'Proyeksi Cashflow - Pengeluaran'!CA107</f>
        <v>0</v>
      </c>
      <c r="BY33" s="151">
        <f>'Proyeksi Cashflow - Pengeluaran'!CB107</f>
        <v>0</v>
      </c>
      <c r="BZ33" s="151">
        <f>'Proyeksi Cashflow - Pengeluaran'!CC107</f>
        <v>0</v>
      </c>
      <c r="CA33" s="151">
        <f>'Proyeksi Cashflow - Pengeluaran'!CD107</f>
        <v>0</v>
      </c>
      <c r="CB33" s="151">
        <f>'Proyeksi Cashflow - Pengeluaran'!CE107</f>
        <v>0</v>
      </c>
      <c r="CC33" s="151">
        <f>'Proyeksi Cashflow - Pengeluaran'!CF107</f>
        <v>0</v>
      </c>
      <c r="CD33" s="151">
        <f>'Proyeksi Cashflow - Pengeluaran'!CG107</f>
        <v>0</v>
      </c>
      <c r="CE33" s="151">
        <f>'Proyeksi Cashflow - Pengeluaran'!CH107</f>
        <v>0</v>
      </c>
      <c r="CF33" s="151">
        <f>'Proyeksi Cashflow - Pengeluaran'!CI107</f>
        <v>0</v>
      </c>
      <c r="CG33" s="151">
        <f>'Proyeksi Cashflow - Pengeluaran'!CJ107</f>
        <v>0</v>
      </c>
      <c r="CH33" s="151">
        <f>'Proyeksi Cashflow - Pengeluaran'!CK107</f>
        <v>0</v>
      </c>
      <c r="CI33" s="256">
        <f>'Proyeksi Cashflow - Pengeluaran'!CL107</f>
        <v>0</v>
      </c>
      <c r="CJ33" s="151">
        <f>'Proyeksi Cashflow - Pengeluaran'!CM107</f>
        <v>0</v>
      </c>
      <c r="CK33" s="151">
        <f>'Proyeksi Cashflow - Pengeluaran'!CN107</f>
        <v>0</v>
      </c>
      <c r="CL33" s="151">
        <f>'Proyeksi Cashflow - Pengeluaran'!CO107</f>
        <v>0</v>
      </c>
      <c r="CM33" s="151">
        <f>'Proyeksi Cashflow - Pengeluaran'!CP107</f>
        <v>0</v>
      </c>
      <c r="CN33" s="151">
        <f>'Proyeksi Cashflow - Pengeluaran'!CQ107</f>
        <v>0</v>
      </c>
      <c r="CO33" s="151">
        <f>'Proyeksi Cashflow - Pengeluaran'!CR107</f>
        <v>0</v>
      </c>
      <c r="CP33" s="151">
        <f>'Proyeksi Cashflow - Pengeluaran'!CS107</f>
        <v>0</v>
      </c>
      <c r="CQ33" s="151">
        <f>'Proyeksi Cashflow - Pengeluaran'!CT107</f>
        <v>0</v>
      </c>
      <c r="CR33" s="151">
        <f>'Proyeksi Cashflow - Pengeluaran'!CU107</f>
        <v>0</v>
      </c>
      <c r="CS33" s="151">
        <f>'Proyeksi Cashflow - Pengeluaran'!CV107</f>
        <v>0</v>
      </c>
      <c r="CT33" s="151">
        <f>'Proyeksi Cashflow - Pengeluaran'!CW107</f>
        <v>0</v>
      </c>
      <c r="CU33" s="256">
        <f>'Proyeksi Cashflow - Pengeluaran'!CX107</f>
        <v>0</v>
      </c>
      <c r="CV33" s="151">
        <f>'Proyeksi Cashflow - Pengeluaran'!CY107</f>
        <v>0</v>
      </c>
      <c r="CW33" s="151">
        <f>'Proyeksi Cashflow - Pengeluaran'!CZ107</f>
        <v>0</v>
      </c>
      <c r="CX33" s="151">
        <f>'Proyeksi Cashflow - Pengeluaran'!DA107</f>
        <v>0</v>
      </c>
      <c r="CY33" s="151">
        <f>'Proyeksi Cashflow - Pengeluaran'!DB107</f>
        <v>0</v>
      </c>
      <c r="CZ33" s="151">
        <f>'Proyeksi Cashflow - Pengeluaran'!DC107</f>
        <v>0</v>
      </c>
      <c r="DA33" s="151">
        <f>'Proyeksi Cashflow - Pengeluaran'!DD107</f>
        <v>0</v>
      </c>
      <c r="DB33" s="151">
        <f>'Proyeksi Cashflow - Pengeluaran'!DE107</f>
        <v>0</v>
      </c>
      <c r="DC33" s="151">
        <f>'Proyeksi Cashflow - Pengeluaran'!DF107</f>
        <v>0</v>
      </c>
      <c r="DD33" s="151">
        <f>'Proyeksi Cashflow - Pengeluaran'!DG107</f>
        <v>0</v>
      </c>
      <c r="DE33" s="151">
        <f>'Proyeksi Cashflow - Pengeluaran'!DH107</f>
        <v>0</v>
      </c>
      <c r="DF33" s="151">
        <f>'Proyeksi Cashflow - Pengeluaran'!DI107</f>
        <v>0</v>
      </c>
      <c r="DG33" s="256">
        <f>'Proyeksi Cashflow - Pengeluaran'!DJ107</f>
        <v>0</v>
      </c>
      <c r="DH33" s="151">
        <f>'Proyeksi Cashflow - Pengeluaran'!DK107</f>
        <v>0</v>
      </c>
      <c r="DI33" s="151">
        <f>'Proyeksi Cashflow - Pengeluaran'!DL107</f>
        <v>0</v>
      </c>
      <c r="DJ33" s="151">
        <f>'Proyeksi Cashflow - Pengeluaran'!DM107</f>
        <v>0</v>
      </c>
      <c r="DK33" s="151">
        <f>'Proyeksi Cashflow - Pengeluaran'!DN107</f>
        <v>0</v>
      </c>
      <c r="DL33" s="151">
        <f>'Proyeksi Cashflow - Pengeluaran'!DO107</f>
        <v>0</v>
      </c>
      <c r="DM33" s="151">
        <f>'Proyeksi Cashflow - Pengeluaran'!DP107</f>
        <v>0</v>
      </c>
      <c r="DN33" s="151">
        <f>'Proyeksi Cashflow - Pengeluaran'!DQ107</f>
        <v>0</v>
      </c>
      <c r="DO33" s="151">
        <f>'Proyeksi Cashflow - Pengeluaran'!DR107</f>
        <v>0</v>
      </c>
      <c r="DP33" s="151">
        <f>'Proyeksi Cashflow - Pengeluaran'!DS107</f>
        <v>0</v>
      </c>
      <c r="DQ33" s="151">
        <f>'Proyeksi Cashflow - Pengeluaran'!DT107</f>
        <v>0</v>
      </c>
      <c r="DR33" s="151">
        <f>'Proyeksi Cashflow - Pengeluaran'!DU107</f>
        <v>0</v>
      </c>
      <c r="DS33" s="256">
        <f>'Proyeksi Cashflow - Pengeluaran'!DV107</f>
        <v>0</v>
      </c>
      <c r="DT33" s="256">
        <f>'Proyeksi Cashflow - Pengeluaran'!DW107</f>
        <v>0</v>
      </c>
      <c r="DU33" s="256">
        <f>'Proyeksi Cashflow - Pengeluaran'!DX107</f>
        <v>0</v>
      </c>
      <c r="DV33" s="256">
        <f>'Proyeksi Cashflow - Pengeluaran'!DY107</f>
        <v>0</v>
      </c>
      <c r="DW33" s="256">
        <f>'Proyeksi Cashflow - Pengeluaran'!DZ107</f>
        <v>0</v>
      </c>
      <c r="DX33" s="256">
        <f>'Proyeksi Cashflow - Pengeluaran'!EA107</f>
        <v>0</v>
      </c>
      <c r="DY33" s="256">
        <f>'Proyeksi Cashflow - Pengeluaran'!EB107</f>
        <v>0</v>
      </c>
      <c r="DZ33" s="256">
        <f>'Proyeksi Cashflow - Pengeluaran'!EC107</f>
        <v>0</v>
      </c>
      <c r="EA33" s="256">
        <f>'Proyeksi Cashflow - Pengeluaran'!ED107</f>
        <v>0</v>
      </c>
      <c r="EB33" s="256">
        <f>'Proyeksi Cashflow - Pengeluaran'!EE107</f>
        <v>0</v>
      </c>
      <c r="EC33" s="256">
        <f>'Proyeksi Cashflow - Pengeluaran'!EF107</f>
        <v>0</v>
      </c>
      <c r="ED33" s="256">
        <f>'Proyeksi Cashflow - Pengeluaran'!EG107</f>
        <v>0</v>
      </c>
    </row>
    <row r="34" spans="1:134" ht="15.75" customHeight="1">
      <c r="A34" s="154"/>
      <c r="B34" s="155" t="s">
        <v>674</v>
      </c>
      <c r="C34" s="246">
        <f t="shared" si="25"/>
        <v>5280000</v>
      </c>
      <c r="D34" s="151">
        <f>'Proyeksi Cashflow - Pengeluaran'!H114</f>
        <v>440000</v>
      </c>
      <c r="E34" s="151">
        <f>'Proyeksi Cashflow - Pengeluaran'!I114</f>
        <v>440000</v>
      </c>
      <c r="F34" s="151">
        <f>'Proyeksi Cashflow - Pengeluaran'!J114</f>
        <v>440000</v>
      </c>
      <c r="G34" s="151">
        <f>'Proyeksi Cashflow - Pengeluaran'!K114</f>
        <v>440000</v>
      </c>
      <c r="H34" s="151">
        <f>'Proyeksi Cashflow - Pengeluaran'!L114</f>
        <v>440000</v>
      </c>
      <c r="I34" s="151">
        <f>'Proyeksi Cashflow - Pengeluaran'!M114</f>
        <v>440000</v>
      </c>
      <c r="J34" s="151">
        <f>'Proyeksi Cashflow - Pengeluaran'!N114</f>
        <v>440000</v>
      </c>
      <c r="K34" s="151">
        <f>'Proyeksi Cashflow - Pengeluaran'!O114</f>
        <v>440000</v>
      </c>
      <c r="L34" s="151">
        <f>'Proyeksi Cashflow - Pengeluaran'!P114</f>
        <v>440000</v>
      </c>
      <c r="M34" s="151">
        <f>'Proyeksi Cashflow - Pengeluaran'!Q114</f>
        <v>440000</v>
      </c>
      <c r="N34" s="151">
        <f>'Proyeksi Cashflow - Pengeluaran'!R114</f>
        <v>440000</v>
      </c>
      <c r="O34" s="256">
        <f>'Proyeksi Cashflow - Pengeluaran'!S114</f>
        <v>440000</v>
      </c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256"/>
      <c r="AB34" s="151"/>
      <c r="AC34" s="151"/>
      <c r="AD34" s="151"/>
      <c r="AE34" s="151"/>
      <c r="AF34" s="151"/>
      <c r="AG34" s="151"/>
      <c r="AH34" s="151"/>
      <c r="AI34" s="151"/>
      <c r="AJ34" s="151">
        <f>'Proyeksi Cashflow - Pengeluaran'!AN114</f>
        <v>0</v>
      </c>
      <c r="AK34" s="151">
        <f>'Proyeksi Cashflow - Pengeluaran'!AO114</f>
        <v>0</v>
      </c>
      <c r="AL34" s="151">
        <f>'Proyeksi Cashflow - Pengeluaran'!AP114</f>
        <v>0</v>
      </c>
      <c r="AM34" s="256">
        <f>'Proyeksi Cashflow - Pengeluaran'!AQ114</f>
        <v>0</v>
      </c>
      <c r="AN34" s="151">
        <f>'Proyeksi Cashflow - Pengeluaran'!AR114</f>
        <v>0</v>
      </c>
      <c r="AO34" s="151">
        <f>'Proyeksi Cashflow - Pengeluaran'!AS114</f>
        <v>0</v>
      </c>
      <c r="AP34" s="151">
        <f>'Proyeksi Cashflow - Pengeluaran'!AT114</f>
        <v>0</v>
      </c>
      <c r="AQ34" s="151">
        <f>'Proyeksi Cashflow - Pengeluaran'!AU114</f>
        <v>0</v>
      </c>
      <c r="AR34" s="151">
        <f>'Proyeksi Cashflow - Pengeluaran'!AV114</f>
        <v>0</v>
      </c>
      <c r="AS34" s="151">
        <f>'Proyeksi Cashflow - Pengeluaran'!AW114</f>
        <v>0</v>
      </c>
      <c r="AT34" s="151">
        <f>'Proyeksi Cashflow - Pengeluaran'!AX114</f>
        <v>0</v>
      </c>
      <c r="AU34" s="151">
        <f>'Proyeksi Cashflow - Pengeluaran'!AY114</f>
        <v>0</v>
      </c>
      <c r="AV34" s="151">
        <f>'Proyeksi Cashflow - Pengeluaran'!AZ114</f>
        <v>0</v>
      </c>
      <c r="AW34" s="151">
        <f>'Proyeksi Cashflow - Pengeluaran'!BA114</f>
        <v>0</v>
      </c>
      <c r="AX34" s="151">
        <f>'Proyeksi Cashflow - Pengeluaran'!BB114</f>
        <v>0</v>
      </c>
      <c r="AY34" s="256">
        <f>'Proyeksi Cashflow - Pengeluaran'!BC114</f>
        <v>0</v>
      </c>
      <c r="AZ34" s="151" t="s">
        <v>471</v>
      </c>
      <c r="BA34" s="151">
        <f>'Proyeksi Cashflow - Pengeluaran'!BD114</f>
        <v>0</v>
      </c>
      <c r="BB34" s="151">
        <f>'Proyeksi Cashflow - Pengeluaran'!BE114</f>
        <v>0</v>
      </c>
      <c r="BC34" s="151">
        <f>'Proyeksi Cashflow - Pengeluaran'!BF114</f>
        <v>0</v>
      </c>
      <c r="BD34" s="151">
        <f>'Proyeksi Cashflow - Pengeluaran'!BG114</f>
        <v>0</v>
      </c>
      <c r="BE34" s="151">
        <f>'Proyeksi Cashflow - Pengeluaran'!BH114</f>
        <v>0</v>
      </c>
      <c r="BF34" s="151">
        <f>'Proyeksi Cashflow - Pengeluaran'!BI114</f>
        <v>0</v>
      </c>
      <c r="BG34" s="151">
        <f>'Proyeksi Cashflow - Pengeluaran'!BJ114</f>
        <v>0</v>
      </c>
      <c r="BH34" s="151">
        <f>'Proyeksi Cashflow - Pengeluaran'!BK114</f>
        <v>0</v>
      </c>
      <c r="BI34" s="151">
        <f>'Proyeksi Cashflow - Pengeluaran'!BL114</f>
        <v>0</v>
      </c>
      <c r="BJ34" s="151">
        <f>'Proyeksi Cashflow - Pengeluaran'!BM114</f>
        <v>0</v>
      </c>
      <c r="BK34" s="256">
        <f>'Proyeksi Cashflow - Pengeluaran'!BN114</f>
        <v>0</v>
      </c>
      <c r="BL34" s="151">
        <f>'Proyeksi Cashflow - Pengeluaran'!BO114</f>
        <v>0</v>
      </c>
      <c r="BM34" s="151">
        <f>'Proyeksi Cashflow - Pengeluaran'!BP114</f>
        <v>0</v>
      </c>
      <c r="BN34" s="151">
        <f>'Proyeksi Cashflow - Pengeluaran'!BQ114</f>
        <v>0</v>
      </c>
      <c r="BO34" s="151">
        <f>'Proyeksi Cashflow - Pengeluaran'!BR114</f>
        <v>0</v>
      </c>
      <c r="BP34" s="151">
        <f>'Proyeksi Cashflow - Pengeluaran'!BS114</f>
        <v>0</v>
      </c>
      <c r="BQ34" s="151">
        <f>'Proyeksi Cashflow - Pengeluaran'!BT114</f>
        <v>0</v>
      </c>
      <c r="BR34" s="151">
        <f>'Proyeksi Cashflow - Pengeluaran'!BU114</f>
        <v>0</v>
      </c>
      <c r="BS34" s="151">
        <f>'Proyeksi Cashflow - Pengeluaran'!BV114</f>
        <v>0</v>
      </c>
      <c r="BT34" s="151">
        <f>'Proyeksi Cashflow - Pengeluaran'!BW114</f>
        <v>0</v>
      </c>
      <c r="BU34" s="151">
        <f>'Proyeksi Cashflow - Pengeluaran'!BX114</f>
        <v>0</v>
      </c>
      <c r="BV34" s="151">
        <f>'Proyeksi Cashflow - Pengeluaran'!BY114</f>
        <v>0</v>
      </c>
      <c r="BW34" s="256">
        <f>'Proyeksi Cashflow - Pengeluaran'!BZ114</f>
        <v>0</v>
      </c>
      <c r="BX34" s="151">
        <f>'Proyeksi Cashflow - Pengeluaran'!CA114</f>
        <v>0</v>
      </c>
      <c r="BY34" s="151">
        <f>'Proyeksi Cashflow - Pengeluaran'!CB114</f>
        <v>0</v>
      </c>
      <c r="BZ34" s="151">
        <f>'Proyeksi Cashflow - Pengeluaran'!CC114</f>
        <v>0</v>
      </c>
      <c r="CA34" s="151">
        <f>'Proyeksi Cashflow - Pengeluaran'!CD114</f>
        <v>0</v>
      </c>
      <c r="CB34" s="151">
        <f>'Proyeksi Cashflow - Pengeluaran'!CE114</f>
        <v>0</v>
      </c>
      <c r="CC34" s="151">
        <f>'Proyeksi Cashflow - Pengeluaran'!CF114</f>
        <v>0</v>
      </c>
      <c r="CD34" s="151">
        <f>'Proyeksi Cashflow - Pengeluaran'!CG114</f>
        <v>0</v>
      </c>
      <c r="CE34" s="151">
        <f>'Proyeksi Cashflow - Pengeluaran'!CH114</f>
        <v>0</v>
      </c>
      <c r="CF34" s="151">
        <f>'Proyeksi Cashflow - Pengeluaran'!CI114</f>
        <v>0</v>
      </c>
      <c r="CG34" s="151">
        <f>'Proyeksi Cashflow - Pengeluaran'!CJ114</f>
        <v>0</v>
      </c>
      <c r="CH34" s="151">
        <f>'Proyeksi Cashflow - Pengeluaran'!CK114</f>
        <v>0</v>
      </c>
      <c r="CI34" s="256">
        <f>'Proyeksi Cashflow - Pengeluaran'!CL114</f>
        <v>0</v>
      </c>
      <c r="CJ34" s="151">
        <f>'Proyeksi Cashflow - Pengeluaran'!CM114</f>
        <v>0</v>
      </c>
      <c r="CK34" s="151">
        <f>'Proyeksi Cashflow - Pengeluaran'!CN114</f>
        <v>0</v>
      </c>
      <c r="CL34" s="151">
        <f>'Proyeksi Cashflow - Pengeluaran'!CO114</f>
        <v>0</v>
      </c>
      <c r="CM34" s="151">
        <f>'Proyeksi Cashflow - Pengeluaran'!CP114</f>
        <v>0</v>
      </c>
      <c r="CN34" s="151">
        <f>'Proyeksi Cashflow - Pengeluaran'!CQ114</f>
        <v>0</v>
      </c>
      <c r="CO34" s="151">
        <f>'Proyeksi Cashflow - Pengeluaran'!CR114</f>
        <v>0</v>
      </c>
      <c r="CP34" s="151">
        <f>'Proyeksi Cashflow - Pengeluaran'!CS114</f>
        <v>0</v>
      </c>
      <c r="CQ34" s="151">
        <f>'Proyeksi Cashflow - Pengeluaran'!CT114</f>
        <v>0</v>
      </c>
      <c r="CR34" s="151">
        <f>'Proyeksi Cashflow - Pengeluaran'!CU114</f>
        <v>0</v>
      </c>
      <c r="CS34" s="151">
        <f>'Proyeksi Cashflow - Pengeluaran'!CV114</f>
        <v>0</v>
      </c>
      <c r="CT34" s="151">
        <f>'Proyeksi Cashflow - Pengeluaran'!CW114</f>
        <v>0</v>
      </c>
      <c r="CU34" s="256">
        <f>'Proyeksi Cashflow - Pengeluaran'!CX114</f>
        <v>0</v>
      </c>
      <c r="CV34" s="151">
        <f>'Proyeksi Cashflow - Pengeluaran'!CY114</f>
        <v>0</v>
      </c>
      <c r="CW34" s="151">
        <f>'Proyeksi Cashflow - Pengeluaran'!CZ114</f>
        <v>0</v>
      </c>
      <c r="CX34" s="151">
        <f>'Proyeksi Cashflow - Pengeluaran'!DA114</f>
        <v>0</v>
      </c>
      <c r="CY34" s="151">
        <f>'Proyeksi Cashflow - Pengeluaran'!DB114</f>
        <v>0</v>
      </c>
      <c r="CZ34" s="151">
        <f>'Proyeksi Cashflow - Pengeluaran'!DC114</f>
        <v>0</v>
      </c>
      <c r="DA34" s="151">
        <f>'Proyeksi Cashflow - Pengeluaran'!DD114</f>
        <v>0</v>
      </c>
      <c r="DB34" s="151">
        <f>'Proyeksi Cashflow - Pengeluaran'!DE114</f>
        <v>0</v>
      </c>
      <c r="DC34" s="151">
        <f>'Proyeksi Cashflow - Pengeluaran'!DF114</f>
        <v>0</v>
      </c>
      <c r="DD34" s="151">
        <f>'Proyeksi Cashflow - Pengeluaran'!DG114</f>
        <v>0</v>
      </c>
      <c r="DE34" s="151">
        <f>'Proyeksi Cashflow - Pengeluaran'!DH114</f>
        <v>0</v>
      </c>
      <c r="DF34" s="151">
        <f>'Proyeksi Cashflow - Pengeluaran'!DI114</f>
        <v>0</v>
      </c>
      <c r="DG34" s="256">
        <f>'Proyeksi Cashflow - Pengeluaran'!DJ114</f>
        <v>0</v>
      </c>
      <c r="DH34" s="151">
        <f>'Proyeksi Cashflow - Pengeluaran'!DK114</f>
        <v>0</v>
      </c>
      <c r="DI34" s="151">
        <f>'Proyeksi Cashflow - Pengeluaran'!DL114</f>
        <v>0</v>
      </c>
      <c r="DJ34" s="151">
        <f>'Proyeksi Cashflow - Pengeluaran'!DM114</f>
        <v>0</v>
      </c>
      <c r="DK34" s="151">
        <f>'Proyeksi Cashflow - Pengeluaran'!DN114</f>
        <v>0</v>
      </c>
      <c r="DL34" s="151">
        <f>'Proyeksi Cashflow - Pengeluaran'!DO114</f>
        <v>0</v>
      </c>
      <c r="DM34" s="151">
        <f>'Proyeksi Cashflow - Pengeluaran'!DP114</f>
        <v>0</v>
      </c>
      <c r="DN34" s="151">
        <f>'Proyeksi Cashflow - Pengeluaran'!DQ114</f>
        <v>0</v>
      </c>
      <c r="DO34" s="151">
        <f>'Proyeksi Cashflow - Pengeluaran'!DR114</f>
        <v>0</v>
      </c>
      <c r="DP34" s="151">
        <f>'Proyeksi Cashflow - Pengeluaran'!DS114</f>
        <v>0</v>
      </c>
      <c r="DQ34" s="151">
        <f>'Proyeksi Cashflow - Pengeluaran'!DT114</f>
        <v>0</v>
      </c>
      <c r="DR34" s="151">
        <f>'Proyeksi Cashflow - Pengeluaran'!DU114</f>
        <v>0</v>
      </c>
      <c r="DS34" s="256">
        <f>'Proyeksi Cashflow - Pengeluaran'!DV114</f>
        <v>0</v>
      </c>
      <c r="DT34" s="256">
        <f>'Proyeksi Cashflow - Pengeluaran'!DW114</f>
        <v>0</v>
      </c>
      <c r="DU34" s="256">
        <f>'Proyeksi Cashflow - Pengeluaran'!DX114</f>
        <v>0</v>
      </c>
      <c r="DV34" s="256">
        <f>'Proyeksi Cashflow - Pengeluaran'!DY114</f>
        <v>0</v>
      </c>
      <c r="DW34" s="256">
        <f>'Proyeksi Cashflow - Pengeluaran'!DZ114</f>
        <v>0</v>
      </c>
      <c r="DX34" s="256">
        <f>'Proyeksi Cashflow - Pengeluaran'!EA114</f>
        <v>0</v>
      </c>
      <c r="DY34" s="256">
        <f>'Proyeksi Cashflow - Pengeluaran'!EB114</f>
        <v>0</v>
      </c>
      <c r="DZ34" s="256">
        <f>'Proyeksi Cashflow - Pengeluaran'!EC114</f>
        <v>0</v>
      </c>
      <c r="EA34" s="256">
        <f>'Proyeksi Cashflow - Pengeluaran'!ED114</f>
        <v>0</v>
      </c>
      <c r="EB34" s="256">
        <f>'Proyeksi Cashflow - Pengeluaran'!EE114</f>
        <v>0</v>
      </c>
      <c r="EC34" s="256">
        <f>'Proyeksi Cashflow - Pengeluaran'!EF114</f>
        <v>0</v>
      </c>
      <c r="ED34" s="256">
        <f>'Proyeksi Cashflow - Pengeluaran'!EG114</f>
        <v>0</v>
      </c>
    </row>
    <row r="35" spans="1:134" ht="15.75" customHeight="1">
      <c r="A35" s="154"/>
      <c r="B35" s="155" t="s">
        <v>487</v>
      </c>
      <c r="C35" s="246">
        <f t="shared" si="25"/>
        <v>48000000</v>
      </c>
      <c r="D35" s="151">
        <f>'Proyeksi Cashflow - Pengeluaran'!H118</f>
        <v>2000000</v>
      </c>
      <c r="E35" s="151">
        <f>'Proyeksi Cashflow - Pengeluaran'!I118</f>
        <v>2000000</v>
      </c>
      <c r="F35" s="151">
        <f>'Proyeksi Cashflow - Pengeluaran'!J118</f>
        <v>2000000</v>
      </c>
      <c r="G35" s="151">
        <f>'Proyeksi Cashflow - Pengeluaran'!K118</f>
        <v>2000000</v>
      </c>
      <c r="H35" s="151">
        <f>'Proyeksi Cashflow - Pengeluaran'!L118</f>
        <v>2000000</v>
      </c>
      <c r="I35" s="151">
        <f>'Proyeksi Cashflow - Pengeluaran'!M118</f>
        <v>2000000</v>
      </c>
      <c r="J35" s="151">
        <f>'Proyeksi Cashflow - Pengeluaran'!N118</f>
        <v>2000000</v>
      </c>
      <c r="K35" s="151">
        <f>'Proyeksi Cashflow - Pengeluaran'!O118</f>
        <v>2000000</v>
      </c>
      <c r="L35" s="151">
        <f>'Proyeksi Cashflow - Pengeluaran'!P118</f>
        <v>2000000</v>
      </c>
      <c r="M35" s="151">
        <f>'Proyeksi Cashflow - Pengeluaran'!Q118</f>
        <v>2000000</v>
      </c>
      <c r="N35" s="151">
        <f>'Proyeksi Cashflow - Pengeluaran'!R118</f>
        <v>2000000</v>
      </c>
      <c r="O35" s="256">
        <f>'Proyeksi Cashflow - Pengeluaran'!S118</f>
        <v>2000000</v>
      </c>
      <c r="P35" s="151">
        <f>'Proyeksi Cashflow - Pengeluaran'!T118</f>
        <v>2000000</v>
      </c>
      <c r="Q35" s="151">
        <f>'Proyeksi Cashflow - Pengeluaran'!U118</f>
        <v>2000000</v>
      </c>
      <c r="R35" s="151">
        <f>'Proyeksi Cashflow - Pengeluaran'!V118</f>
        <v>2000000</v>
      </c>
      <c r="S35" s="151">
        <f>'Proyeksi Cashflow - Pengeluaran'!W118</f>
        <v>2000000</v>
      </c>
      <c r="T35" s="151">
        <f>'Proyeksi Cashflow - Pengeluaran'!X118</f>
        <v>2000000</v>
      </c>
      <c r="U35" s="151">
        <f>'Proyeksi Cashflow - Pengeluaran'!Y118</f>
        <v>2000000</v>
      </c>
      <c r="V35" s="151">
        <f>'Proyeksi Cashflow - Pengeluaran'!Z118</f>
        <v>2000000</v>
      </c>
      <c r="W35" s="151">
        <f>'Proyeksi Cashflow - Pengeluaran'!AA118</f>
        <v>2000000</v>
      </c>
      <c r="X35" s="151">
        <f>'Proyeksi Cashflow - Pengeluaran'!AB118</f>
        <v>2000000</v>
      </c>
      <c r="Y35" s="151">
        <f>'Proyeksi Cashflow - Pengeluaran'!AC118</f>
        <v>2000000</v>
      </c>
      <c r="Z35" s="151">
        <f>'Proyeksi Cashflow - Pengeluaran'!AD118</f>
        <v>2000000</v>
      </c>
      <c r="AA35" s="256">
        <f>'Proyeksi Cashflow - Pengeluaran'!AE118</f>
        <v>2000000</v>
      </c>
      <c r="AB35" s="151">
        <f>'Proyeksi Cashflow - Pengeluaran'!AF118</f>
        <v>0</v>
      </c>
      <c r="AC35" s="151">
        <f>'Proyeksi Cashflow - Pengeluaran'!AG118</f>
        <v>0</v>
      </c>
      <c r="AD35" s="151">
        <f>'Proyeksi Cashflow - Pengeluaran'!AH118</f>
        <v>0</v>
      </c>
      <c r="AE35" s="151">
        <f>'Proyeksi Cashflow - Pengeluaran'!AI118</f>
        <v>0</v>
      </c>
      <c r="AF35" s="151">
        <f>'Proyeksi Cashflow - Pengeluaran'!AJ118</f>
        <v>0</v>
      </c>
      <c r="AG35" s="151">
        <f>'Proyeksi Cashflow - Pengeluaran'!AK118</f>
        <v>0</v>
      </c>
      <c r="AH35" s="151">
        <f>'Proyeksi Cashflow - Pengeluaran'!AL118</f>
        <v>0</v>
      </c>
      <c r="AI35" s="151">
        <f>'Proyeksi Cashflow - Pengeluaran'!AM118</f>
        <v>0</v>
      </c>
      <c r="AJ35" s="151">
        <f>'Proyeksi Cashflow - Pengeluaran'!AN118</f>
        <v>0</v>
      </c>
      <c r="AK35" s="151">
        <f>'Proyeksi Cashflow - Pengeluaran'!AO118</f>
        <v>0</v>
      </c>
      <c r="AL35" s="151">
        <f>'Proyeksi Cashflow - Pengeluaran'!AP118</f>
        <v>0</v>
      </c>
      <c r="AM35" s="256">
        <f>'Proyeksi Cashflow - Pengeluaran'!AQ118</f>
        <v>0</v>
      </c>
      <c r="AN35" s="151">
        <f>'Proyeksi Cashflow - Pengeluaran'!AR118</f>
        <v>0</v>
      </c>
      <c r="AO35" s="151">
        <f>'Proyeksi Cashflow - Pengeluaran'!AS118</f>
        <v>0</v>
      </c>
      <c r="AP35" s="151">
        <f>'Proyeksi Cashflow - Pengeluaran'!AT118</f>
        <v>0</v>
      </c>
      <c r="AQ35" s="151">
        <f>'Proyeksi Cashflow - Pengeluaran'!AU118</f>
        <v>0</v>
      </c>
      <c r="AR35" s="151">
        <f>'Proyeksi Cashflow - Pengeluaran'!AV118</f>
        <v>0</v>
      </c>
      <c r="AS35" s="151">
        <f>'Proyeksi Cashflow - Pengeluaran'!AW118</f>
        <v>0</v>
      </c>
      <c r="AT35" s="151">
        <f>'Proyeksi Cashflow - Pengeluaran'!AX118</f>
        <v>0</v>
      </c>
      <c r="AU35" s="151">
        <f>'Proyeksi Cashflow - Pengeluaran'!AY118</f>
        <v>0</v>
      </c>
      <c r="AV35" s="151">
        <f>'Proyeksi Cashflow - Pengeluaran'!AZ118</f>
        <v>0</v>
      </c>
      <c r="AW35" s="151">
        <f>'Proyeksi Cashflow - Pengeluaran'!BA118</f>
        <v>0</v>
      </c>
      <c r="AX35" s="151">
        <f>'Proyeksi Cashflow - Pengeluaran'!BB118</f>
        <v>0</v>
      </c>
      <c r="AY35" s="256">
        <f>'Proyeksi Cashflow - Pengeluaran'!BC118</f>
        <v>0</v>
      </c>
      <c r="AZ35" s="151" t="s">
        <v>471</v>
      </c>
      <c r="BA35" s="151">
        <f>'Proyeksi Cashflow - Pengeluaran'!BD118</f>
        <v>0</v>
      </c>
      <c r="BB35" s="151">
        <f>'Proyeksi Cashflow - Pengeluaran'!BE118</f>
        <v>0</v>
      </c>
      <c r="BC35" s="151">
        <f>'Proyeksi Cashflow - Pengeluaran'!BF118</f>
        <v>0</v>
      </c>
      <c r="BD35" s="151">
        <f>'Proyeksi Cashflow - Pengeluaran'!BG118</f>
        <v>0</v>
      </c>
      <c r="BE35" s="151">
        <f>'Proyeksi Cashflow - Pengeluaran'!BH118</f>
        <v>0</v>
      </c>
      <c r="BF35" s="151">
        <f>'Proyeksi Cashflow - Pengeluaran'!BI118</f>
        <v>0</v>
      </c>
      <c r="BG35" s="151">
        <f>'Proyeksi Cashflow - Pengeluaran'!BJ118</f>
        <v>0</v>
      </c>
      <c r="BH35" s="151">
        <f>'Proyeksi Cashflow - Pengeluaran'!BK118</f>
        <v>0</v>
      </c>
      <c r="BI35" s="151">
        <f>'Proyeksi Cashflow - Pengeluaran'!BL118</f>
        <v>0</v>
      </c>
      <c r="BJ35" s="151">
        <f>'Proyeksi Cashflow - Pengeluaran'!BM118</f>
        <v>0</v>
      </c>
      <c r="BK35" s="256">
        <f>'Proyeksi Cashflow - Pengeluaran'!BN118</f>
        <v>0</v>
      </c>
      <c r="BL35" s="151">
        <f>'Proyeksi Cashflow - Pengeluaran'!BO118</f>
        <v>0</v>
      </c>
      <c r="BM35" s="151">
        <f>'Proyeksi Cashflow - Pengeluaran'!BP118</f>
        <v>0</v>
      </c>
      <c r="BN35" s="151">
        <f>'Proyeksi Cashflow - Pengeluaran'!BQ118</f>
        <v>0</v>
      </c>
      <c r="BO35" s="151">
        <f>'Proyeksi Cashflow - Pengeluaran'!BR118</f>
        <v>0</v>
      </c>
      <c r="BP35" s="151">
        <f>'Proyeksi Cashflow - Pengeluaran'!BS118</f>
        <v>0</v>
      </c>
      <c r="BQ35" s="151">
        <f>'Proyeksi Cashflow - Pengeluaran'!BT118</f>
        <v>0</v>
      </c>
      <c r="BR35" s="151">
        <f>'Proyeksi Cashflow - Pengeluaran'!BU118</f>
        <v>0</v>
      </c>
      <c r="BS35" s="151">
        <f>'Proyeksi Cashflow - Pengeluaran'!BV118</f>
        <v>0</v>
      </c>
      <c r="BT35" s="151">
        <f>'Proyeksi Cashflow - Pengeluaran'!BW118</f>
        <v>0</v>
      </c>
      <c r="BU35" s="151">
        <f>'Proyeksi Cashflow - Pengeluaran'!BX118</f>
        <v>0</v>
      </c>
      <c r="BV35" s="151">
        <f>'Proyeksi Cashflow - Pengeluaran'!BY118</f>
        <v>0</v>
      </c>
      <c r="BW35" s="256">
        <f>'Proyeksi Cashflow - Pengeluaran'!BZ118</f>
        <v>0</v>
      </c>
      <c r="BX35" s="151">
        <f>'Proyeksi Cashflow - Pengeluaran'!CA118</f>
        <v>0</v>
      </c>
      <c r="BY35" s="151">
        <f>'Proyeksi Cashflow - Pengeluaran'!CB118</f>
        <v>0</v>
      </c>
      <c r="BZ35" s="151">
        <f>'Proyeksi Cashflow - Pengeluaran'!CC118</f>
        <v>0</v>
      </c>
      <c r="CA35" s="151">
        <f>'Proyeksi Cashflow - Pengeluaran'!CD118</f>
        <v>0</v>
      </c>
      <c r="CB35" s="151">
        <f>'Proyeksi Cashflow - Pengeluaran'!CE118</f>
        <v>0</v>
      </c>
      <c r="CC35" s="151">
        <f>'Proyeksi Cashflow - Pengeluaran'!CF118</f>
        <v>0</v>
      </c>
      <c r="CD35" s="151">
        <f>'Proyeksi Cashflow - Pengeluaran'!CG118</f>
        <v>0</v>
      </c>
      <c r="CE35" s="151">
        <f>'Proyeksi Cashflow - Pengeluaran'!CH118</f>
        <v>0</v>
      </c>
      <c r="CF35" s="151">
        <f>'Proyeksi Cashflow - Pengeluaran'!CI118</f>
        <v>0</v>
      </c>
      <c r="CG35" s="151">
        <f>'Proyeksi Cashflow - Pengeluaran'!CJ118</f>
        <v>0</v>
      </c>
      <c r="CH35" s="151">
        <f>'Proyeksi Cashflow - Pengeluaran'!CK118</f>
        <v>0</v>
      </c>
      <c r="CI35" s="256">
        <f>'Proyeksi Cashflow - Pengeluaran'!CL118</f>
        <v>0</v>
      </c>
      <c r="CJ35" s="151">
        <f>'Proyeksi Cashflow - Pengeluaran'!CM118</f>
        <v>0</v>
      </c>
      <c r="CK35" s="151">
        <f>'Proyeksi Cashflow - Pengeluaran'!CN118</f>
        <v>0</v>
      </c>
      <c r="CL35" s="151">
        <f>'Proyeksi Cashflow - Pengeluaran'!CO118</f>
        <v>0</v>
      </c>
      <c r="CM35" s="151">
        <f>'Proyeksi Cashflow - Pengeluaran'!CP118</f>
        <v>0</v>
      </c>
      <c r="CN35" s="151">
        <f>'Proyeksi Cashflow - Pengeluaran'!CQ118</f>
        <v>0</v>
      </c>
      <c r="CO35" s="151">
        <f>'Proyeksi Cashflow - Pengeluaran'!CR118</f>
        <v>0</v>
      </c>
      <c r="CP35" s="151">
        <f>'Proyeksi Cashflow - Pengeluaran'!CS118</f>
        <v>0</v>
      </c>
      <c r="CQ35" s="151">
        <f>'Proyeksi Cashflow - Pengeluaran'!CT118</f>
        <v>0</v>
      </c>
      <c r="CR35" s="151">
        <f>'Proyeksi Cashflow - Pengeluaran'!CU118</f>
        <v>0</v>
      </c>
      <c r="CS35" s="151">
        <f>'Proyeksi Cashflow - Pengeluaran'!CV118</f>
        <v>0</v>
      </c>
      <c r="CT35" s="151">
        <f>'Proyeksi Cashflow - Pengeluaran'!CW118</f>
        <v>0</v>
      </c>
      <c r="CU35" s="256">
        <f>'Proyeksi Cashflow - Pengeluaran'!CX118</f>
        <v>0</v>
      </c>
      <c r="CV35" s="151">
        <f>'Proyeksi Cashflow - Pengeluaran'!CY118</f>
        <v>0</v>
      </c>
      <c r="CW35" s="151">
        <f>'Proyeksi Cashflow - Pengeluaran'!CZ118</f>
        <v>0</v>
      </c>
      <c r="CX35" s="151">
        <f>'Proyeksi Cashflow - Pengeluaran'!DA118</f>
        <v>0</v>
      </c>
      <c r="CY35" s="151">
        <f>'Proyeksi Cashflow - Pengeluaran'!DB118</f>
        <v>0</v>
      </c>
      <c r="CZ35" s="151">
        <f>'Proyeksi Cashflow - Pengeluaran'!DC118</f>
        <v>0</v>
      </c>
      <c r="DA35" s="151">
        <f>'Proyeksi Cashflow - Pengeluaran'!DD118</f>
        <v>0</v>
      </c>
      <c r="DB35" s="151">
        <f>'Proyeksi Cashflow - Pengeluaran'!DE118</f>
        <v>0</v>
      </c>
      <c r="DC35" s="151">
        <f>'Proyeksi Cashflow - Pengeluaran'!DF118</f>
        <v>0</v>
      </c>
      <c r="DD35" s="151">
        <f>'Proyeksi Cashflow - Pengeluaran'!DG118</f>
        <v>0</v>
      </c>
      <c r="DE35" s="151">
        <f>'Proyeksi Cashflow - Pengeluaran'!DH118</f>
        <v>0</v>
      </c>
      <c r="DF35" s="151">
        <f>'Proyeksi Cashflow - Pengeluaran'!DI118</f>
        <v>0</v>
      </c>
      <c r="DG35" s="256">
        <f>'Proyeksi Cashflow - Pengeluaran'!DJ118</f>
        <v>0</v>
      </c>
      <c r="DH35" s="151">
        <f>'Proyeksi Cashflow - Pengeluaran'!DK118</f>
        <v>0</v>
      </c>
      <c r="DI35" s="151">
        <f>'Proyeksi Cashflow - Pengeluaran'!DL118</f>
        <v>0</v>
      </c>
      <c r="DJ35" s="151">
        <f>'Proyeksi Cashflow - Pengeluaran'!DM118</f>
        <v>0</v>
      </c>
      <c r="DK35" s="151">
        <f>'Proyeksi Cashflow - Pengeluaran'!DN118</f>
        <v>0</v>
      </c>
      <c r="DL35" s="151">
        <f>'Proyeksi Cashflow - Pengeluaran'!DO118</f>
        <v>0</v>
      </c>
      <c r="DM35" s="151">
        <f>'Proyeksi Cashflow - Pengeluaran'!DP118</f>
        <v>0</v>
      </c>
      <c r="DN35" s="151">
        <f>'Proyeksi Cashflow - Pengeluaran'!DQ118</f>
        <v>0</v>
      </c>
      <c r="DO35" s="151">
        <f>'Proyeksi Cashflow - Pengeluaran'!DR118</f>
        <v>0</v>
      </c>
      <c r="DP35" s="151">
        <f>'Proyeksi Cashflow - Pengeluaran'!DS118</f>
        <v>0</v>
      </c>
      <c r="DQ35" s="151">
        <f>'Proyeksi Cashflow - Pengeluaran'!DT118</f>
        <v>0</v>
      </c>
      <c r="DR35" s="151">
        <f>'Proyeksi Cashflow - Pengeluaran'!DU118</f>
        <v>0</v>
      </c>
      <c r="DS35" s="256">
        <f>'Proyeksi Cashflow - Pengeluaran'!DV118</f>
        <v>0</v>
      </c>
      <c r="DT35" s="256">
        <f>'Proyeksi Cashflow - Pengeluaran'!DW118</f>
        <v>0</v>
      </c>
      <c r="DU35" s="256">
        <f>'Proyeksi Cashflow - Pengeluaran'!DX118</f>
        <v>0</v>
      </c>
      <c r="DV35" s="256">
        <f>'Proyeksi Cashflow - Pengeluaran'!DY118</f>
        <v>0</v>
      </c>
      <c r="DW35" s="256">
        <f>'Proyeksi Cashflow - Pengeluaran'!DZ118</f>
        <v>0</v>
      </c>
      <c r="DX35" s="256">
        <f>'Proyeksi Cashflow - Pengeluaran'!EA118</f>
        <v>0</v>
      </c>
      <c r="DY35" s="256">
        <f>'Proyeksi Cashflow - Pengeluaran'!EB118</f>
        <v>0</v>
      </c>
      <c r="DZ35" s="256">
        <f>'Proyeksi Cashflow - Pengeluaran'!EC118</f>
        <v>0</v>
      </c>
      <c r="EA35" s="256">
        <f>'Proyeksi Cashflow - Pengeluaran'!ED118</f>
        <v>0</v>
      </c>
      <c r="EB35" s="256">
        <f>'Proyeksi Cashflow - Pengeluaran'!EE118</f>
        <v>0</v>
      </c>
      <c r="EC35" s="256">
        <f>'Proyeksi Cashflow - Pengeluaran'!EF118</f>
        <v>0</v>
      </c>
      <c r="ED35" s="256">
        <f>'Proyeksi Cashflow - Pengeluaran'!EG118</f>
        <v>0</v>
      </c>
    </row>
    <row r="36" spans="1:134" ht="15.75" customHeight="1">
      <c r="A36" s="154"/>
      <c r="B36" s="144" t="s">
        <v>488</v>
      </c>
      <c r="C36" s="246">
        <f t="shared" si="25"/>
        <v>17000000</v>
      </c>
      <c r="D36" s="151">
        <f>'Proyeksi Cashflow - Pengeluaran'!H128</f>
        <v>2500000</v>
      </c>
      <c r="E36" s="151">
        <f>'Proyeksi Cashflow - Pengeluaran'!I128</f>
        <v>14500000</v>
      </c>
      <c r="F36" s="151">
        <f>'Proyeksi Cashflow - Pengeluaran'!J128</f>
        <v>0</v>
      </c>
      <c r="G36" s="151">
        <f>'Proyeksi Cashflow - Pengeluaran'!K128</f>
        <v>0</v>
      </c>
      <c r="H36" s="151">
        <f>'Proyeksi Cashflow - Pengeluaran'!L128</f>
        <v>0</v>
      </c>
      <c r="I36" s="151">
        <f>'Proyeksi Cashflow - Pengeluaran'!M128</f>
        <v>0</v>
      </c>
      <c r="J36" s="151">
        <f>'Proyeksi Cashflow - Pengeluaran'!N128</f>
        <v>0</v>
      </c>
      <c r="K36" s="151">
        <f>'Proyeksi Cashflow - Pengeluaran'!O128</f>
        <v>0</v>
      </c>
      <c r="L36" s="151">
        <f>'Proyeksi Cashflow - Pengeluaran'!P128</f>
        <v>0</v>
      </c>
      <c r="M36" s="151">
        <f>'Proyeksi Cashflow - Pengeluaran'!Q128</f>
        <v>0</v>
      </c>
      <c r="N36" s="151">
        <f>'Proyeksi Cashflow - Pengeluaran'!R128</f>
        <v>0</v>
      </c>
      <c r="O36" s="256">
        <f>'Proyeksi Cashflow - Pengeluaran'!S128</f>
        <v>0</v>
      </c>
      <c r="P36" s="151">
        <f>'Proyeksi Cashflow - Pengeluaran'!T128</f>
        <v>0</v>
      </c>
      <c r="Q36" s="151">
        <f>'Proyeksi Cashflow - Pengeluaran'!U128</f>
        <v>0</v>
      </c>
      <c r="R36" s="151">
        <f>'Proyeksi Cashflow - Pengeluaran'!V128</f>
        <v>0</v>
      </c>
      <c r="S36" s="151">
        <f>'Proyeksi Cashflow - Pengeluaran'!W128</f>
        <v>0</v>
      </c>
      <c r="T36" s="151">
        <f>'Proyeksi Cashflow - Pengeluaran'!X128</f>
        <v>0</v>
      </c>
      <c r="U36" s="151">
        <f>'Proyeksi Cashflow - Pengeluaran'!Y128</f>
        <v>0</v>
      </c>
      <c r="V36" s="151">
        <f>'Proyeksi Cashflow - Pengeluaran'!Z128</f>
        <v>0</v>
      </c>
      <c r="W36" s="151">
        <f>'Proyeksi Cashflow - Pengeluaran'!AA128</f>
        <v>0</v>
      </c>
      <c r="X36" s="151">
        <f>'Proyeksi Cashflow - Pengeluaran'!AB128</f>
        <v>0</v>
      </c>
      <c r="Y36" s="151">
        <f>'Proyeksi Cashflow - Pengeluaran'!AC128</f>
        <v>0</v>
      </c>
      <c r="Z36" s="151">
        <f>'Proyeksi Cashflow - Pengeluaran'!AD128</f>
        <v>0</v>
      </c>
      <c r="AA36" s="256">
        <f>'Proyeksi Cashflow - Pengeluaran'!AE128</f>
        <v>0</v>
      </c>
      <c r="AB36" s="151">
        <f>'Proyeksi Cashflow - Pengeluaran'!AF128</f>
        <v>0</v>
      </c>
      <c r="AC36" s="151">
        <f>'Proyeksi Cashflow - Pengeluaran'!AG128</f>
        <v>0</v>
      </c>
      <c r="AD36" s="151">
        <f>'Proyeksi Cashflow - Pengeluaran'!AH128</f>
        <v>0</v>
      </c>
      <c r="AE36" s="151">
        <f>'Proyeksi Cashflow - Pengeluaran'!AI128</f>
        <v>0</v>
      </c>
      <c r="AF36" s="151">
        <f>'Proyeksi Cashflow - Pengeluaran'!AJ128</f>
        <v>0</v>
      </c>
      <c r="AG36" s="151">
        <f>'Proyeksi Cashflow - Pengeluaran'!AK128</f>
        <v>0</v>
      </c>
      <c r="AH36" s="151">
        <f>'Proyeksi Cashflow - Pengeluaran'!AL128</f>
        <v>0</v>
      </c>
      <c r="AI36" s="151">
        <f>'Proyeksi Cashflow - Pengeluaran'!AM128</f>
        <v>0</v>
      </c>
      <c r="AJ36" s="151">
        <f>'Proyeksi Cashflow - Pengeluaran'!AN128</f>
        <v>0</v>
      </c>
      <c r="AK36" s="151">
        <f>'Proyeksi Cashflow - Pengeluaran'!AO128</f>
        <v>0</v>
      </c>
      <c r="AL36" s="151">
        <f>'Proyeksi Cashflow - Pengeluaran'!AP128</f>
        <v>0</v>
      </c>
      <c r="AM36" s="256">
        <f>'Proyeksi Cashflow - Pengeluaran'!AQ128</f>
        <v>0</v>
      </c>
      <c r="AN36" s="151">
        <f>'Proyeksi Cashflow - Pengeluaran'!AR128</f>
        <v>0</v>
      </c>
      <c r="AO36" s="151">
        <f>'Proyeksi Cashflow - Pengeluaran'!AS128</f>
        <v>0</v>
      </c>
      <c r="AP36" s="151">
        <f>'Proyeksi Cashflow - Pengeluaran'!AT128</f>
        <v>0</v>
      </c>
      <c r="AQ36" s="151">
        <f>'Proyeksi Cashflow - Pengeluaran'!AU128</f>
        <v>0</v>
      </c>
      <c r="AR36" s="151">
        <f>'Proyeksi Cashflow - Pengeluaran'!AV128</f>
        <v>0</v>
      </c>
      <c r="AS36" s="151">
        <f>'Proyeksi Cashflow - Pengeluaran'!AW128</f>
        <v>0</v>
      </c>
      <c r="AT36" s="151">
        <f>'Proyeksi Cashflow - Pengeluaran'!AX128</f>
        <v>0</v>
      </c>
      <c r="AU36" s="151">
        <f>'Proyeksi Cashflow - Pengeluaran'!AY128</f>
        <v>0</v>
      </c>
      <c r="AV36" s="151">
        <f>'Proyeksi Cashflow - Pengeluaran'!AZ128</f>
        <v>0</v>
      </c>
      <c r="AW36" s="151">
        <f>'Proyeksi Cashflow - Pengeluaran'!BA128</f>
        <v>0</v>
      </c>
      <c r="AX36" s="151">
        <f>'Proyeksi Cashflow - Pengeluaran'!BB128</f>
        <v>0</v>
      </c>
      <c r="AY36" s="256">
        <f>'Proyeksi Cashflow - Pengeluaran'!BC128</f>
        <v>0</v>
      </c>
      <c r="AZ36" s="151" t="s">
        <v>471</v>
      </c>
      <c r="BA36" s="151">
        <f>'Proyeksi Cashflow - Pengeluaran'!BD128</f>
        <v>0</v>
      </c>
      <c r="BB36" s="151">
        <f>'Proyeksi Cashflow - Pengeluaran'!BE128</f>
        <v>0</v>
      </c>
      <c r="BC36" s="151">
        <f>'Proyeksi Cashflow - Pengeluaran'!BF128</f>
        <v>0</v>
      </c>
      <c r="BD36" s="151">
        <f>'Proyeksi Cashflow - Pengeluaran'!BG128</f>
        <v>0</v>
      </c>
      <c r="BE36" s="151">
        <f>'Proyeksi Cashflow - Pengeluaran'!BH128</f>
        <v>0</v>
      </c>
      <c r="BF36" s="151">
        <f>'Proyeksi Cashflow - Pengeluaran'!BI128</f>
        <v>0</v>
      </c>
      <c r="BG36" s="151">
        <f>'Proyeksi Cashflow - Pengeluaran'!BJ128</f>
        <v>0</v>
      </c>
      <c r="BH36" s="151">
        <f>'Proyeksi Cashflow - Pengeluaran'!BK128</f>
        <v>0</v>
      </c>
      <c r="BI36" s="151">
        <f>'Proyeksi Cashflow - Pengeluaran'!BL128</f>
        <v>0</v>
      </c>
      <c r="BJ36" s="151">
        <f>'Proyeksi Cashflow - Pengeluaran'!BM128</f>
        <v>0</v>
      </c>
      <c r="BK36" s="256">
        <f>'Proyeksi Cashflow - Pengeluaran'!BN128</f>
        <v>0</v>
      </c>
      <c r="BL36" s="151">
        <f>'Proyeksi Cashflow - Pengeluaran'!BO128</f>
        <v>0</v>
      </c>
      <c r="BM36" s="151">
        <f>'Proyeksi Cashflow - Pengeluaran'!BP128</f>
        <v>0</v>
      </c>
      <c r="BN36" s="151">
        <f>'Proyeksi Cashflow - Pengeluaran'!BQ128</f>
        <v>0</v>
      </c>
      <c r="BO36" s="151">
        <f>'Proyeksi Cashflow - Pengeluaran'!BR128</f>
        <v>0</v>
      </c>
      <c r="BP36" s="151">
        <f>'Proyeksi Cashflow - Pengeluaran'!BS128</f>
        <v>0</v>
      </c>
      <c r="BQ36" s="151">
        <f>'Proyeksi Cashflow - Pengeluaran'!BT128</f>
        <v>0</v>
      </c>
      <c r="BR36" s="151">
        <f>'Proyeksi Cashflow - Pengeluaran'!BU128</f>
        <v>0</v>
      </c>
      <c r="BS36" s="151">
        <f>'Proyeksi Cashflow - Pengeluaran'!BV128</f>
        <v>0</v>
      </c>
      <c r="BT36" s="151">
        <f>'Proyeksi Cashflow - Pengeluaran'!BW128</f>
        <v>0</v>
      </c>
      <c r="BU36" s="151">
        <f>'Proyeksi Cashflow - Pengeluaran'!BX128</f>
        <v>0</v>
      </c>
      <c r="BV36" s="151">
        <f>'Proyeksi Cashflow - Pengeluaran'!BY128</f>
        <v>0</v>
      </c>
      <c r="BW36" s="256">
        <f>'Proyeksi Cashflow - Pengeluaran'!BZ128</f>
        <v>0</v>
      </c>
      <c r="BX36" s="151">
        <f>'Proyeksi Cashflow - Pengeluaran'!CA128</f>
        <v>0</v>
      </c>
      <c r="BY36" s="151">
        <f>'Proyeksi Cashflow - Pengeluaran'!CB128</f>
        <v>0</v>
      </c>
      <c r="BZ36" s="151">
        <f>'Proyeksi Cashflow - Pengeluaran'!CC128</f>
        <v>0</v>
      </c>
      <c r="CA36" s="151">
        <f>'Proyeksi Cashflow - Pengeluaran'!CD128</f>
        <v>0</v>
      </c>
      <c r="CB36" s="151">
        <f>'Proyeksi Cashflow - Pengeluaran'!CE128</f>
        <v>0</v>
      </c>
      <c r="CC36" s="151">
        <f>'Proyeksi Cashflow - Pengeluaran'!CF128</f>
        <v>0</v>
      </c>
      <c r="CD36" s="151">
        <f>'Proyeksi Cashflow - Pengeluaran'!CG128</f>
        <v>0</v>
      </c>
      <c r="CE36" s="151">
        <f>'Proyeksi Cashflow - Pengeluaran'!CH128</f>
        <v>0</v>
      </c>
      <c r="CF36" s="151">
        <f>'Proyeksi Cashflow - Pengeluaran'!CI128</f>
        <v>0</v>
      </c>
      <c r="CG36" s="151">
        <f>'Proyeksi Cashflow - Pengeluaran'!CJ128</f>
        <v>0</v>
      </c>
      <c r="CH36" s="151">
        <f>'Proyeksi Cashflow - Pengeluaran'!CK128</f>
        <v>0</v>
      </c>
      <c r="CI36" s="256">
        <f>'Proyeksi Cashflow - Pengeluaran'!CL128</f>
        <v>0</v>
      </c>
      <c r="CJ36" s="151">
        <f>'Proyeksi Cashflow - Pengeluaran'!CM128</f>
        <v>0</v>
      </c>
      <c r="CK36" s="151">
        <f>'Proyeksi Cashflow - Pengeluaran'!CN128</f>
        <v>0</v>
      </c>
      <c r="CL36" s="151">
        <f>'Proyeksi Cashflow - Pengeluaran'!CO128</f>
        <v>0</v>
      </c>
      <c r="CM36" s="151">
        <f>'Proyeksi Cashflow - Pengeluaran'!CP128</f>
        <v>0</v>
      </c>
      <c r="CN36" s="151">
        <f>'Proyeksi Cashflow - Pengeluaran'!CQ128</f>
        <v>0</v>
      </c>
      <c r="CO36" s="151">
        <f>'Proyeksi Cashflow - Pengeluaran'!CR128</f>
        <v>0</v>
      </c>
      <c r="CP36" s="151">
        <f>'Proyeksi Cashflow - Pengeluaran'!CS128</f>
        <v>0</v>
      </c>
      <c r="CQ36" s="151">
        <f>'Proyeksi Cashflow - Pengeluaran'!CT128</f>
        <v>0</v>
      </c>
      <c r="CR36" s="151">
        <f>'Proyeksi Cashflow - Pengeluaran'!CU128</f>
        <v>0</v>
      </c>
      <c r="CS36" s="151">
        <f>'Proyeksi Cashflow - Pengeluaran'!CV128</f>
        <v>0</v>
      </c>
      <c r="CT36" s="151">
        <f>'Proyeksi Cashflow - Pengeluaran'!CW128</f>
        <v>0</v>
      </c>
      <c r="CU36" s="256">
        <f>'Proyeksi Cashflow - Pengeluaran'!CX128</f>
        <v>0</v>
      </c>
      <c r="CV36" s="151">
        <f>'Proyeksi Cashflow - Pengeluaran'!CY128</f>
        <v>0</v>
      </c>
      <c r="CW36" s="151">
        <f>'Proyeksi Cashflow - Pengeluaran'!CZ128</f>
        <v>0</v>
      </c>
      <c r="CX36" s="151">
        <f>'Proyeksi Cashflow - Pengeluaran'!DA128</f>
        <v>0</v>
      </c>
      <c r="CY36" s="151">
        <f>'Proyeksi Cashflow - Pengeluaran'!DB128</f>
        <v>0</v>
      </c>
      <c r="CZ36" s="151">
        <f>'Proyeksi Cashflow - Pengeluaran'!DC128</f>
        <v>0</v>
      </c>
      <c r="DA36" s="151">
        <f>'Proyeksi Cashflow - Pengeluaran'!DD128</f>
        <v>0</v>
      </c>
      <c r="DB36" s="151">
        <f>'Proyeksi Cashflow - Pengeluaran'!DE128</f>
        <v>0</v>
      </c>
      <c r="DC36" s="151">
        <f>'Proyeksi Cashflow - Pengeluaran'!DF128</f>
        <v>0</v>
      </c>
      <c r="DD36" s="151">
        <f>'Proyeksi Cashflow - Pengeluaran'!DG128</f>
        <v>0</v>
      </c>
      <c r="DE36" s="151">
        <f>'Proyeksi Cashflow - Pengeluaran'!DH128</f>
        <v>0</v>
      </c>
      <c r="DF36" s="151">
        <f>'Proyeksi Cashflow - Pengeluaran'!DI128</f>
        <v>0</v>
      </c>
      <c r="DG36" s="256">
        <f>'Proyeksi Cashflow - Pengeluaran'!DJ128</f>
        <v>0</v>
      </c>
      <c r="DH36" s="151">
        <f>'Proyeksi Cashflow - Pengeluaran'!DK128</f>
        <v>0</v>
      </c>
      <c r="DI36" s="151">
        <f>'Proyeksi Cashflow - Pengeluaran'!DL128</f>
        <v>0</v>
      </c>
      <c r="DJ36" s="151">
        <f>'Proyeksi Cashflow - Pengeluaran'!DM128</f>
        <v>0</v>
      </c>
      <c r="DK36" s="151">
        <f>'Proyeksi Cashflow - Pengeluaran'!DN128</f>
        <v>0</v>
      </c>
      <c r="DL36" s="151">
        <f>'Proyeksi Cashflow - Pengeluaran'!DO128</f>
        <v>0</v>
      </c>
      <c r="DM36" s="151">
        <f>'Proyeksi Cashflow - Pengeluaran'!DP128</f>
        <v>0</v>
      </c>
      <c r="DN36" s="151">
        <f>'Proyeksi Cashflow - Pengeluaran'!DQ128</f>
        <v>0</v>
      </c>
      <c r="DO36" s="151">
        <f>'Proyeksi Cashflow - Pengeluaran'!DR128</f>
        <v>0</v>
      </c>
      <c r="DP36" s="151">
        <f>'Proyeksi Cashflow - Pengeluaran'!DS128</f>
        <v>0</v>
      </c>
      <c r="DQ36" s="151">
        <f>'Proyeksi Cashflow - Pengeluaran'!DT128</f>
        <v>0</v>
      </c>
      <c r="DR36" s="151">
        <f>'Proyeksi Cashflow - Pengeluaran'!DU128</f>
        <v>0</v>
      </c>
      <c r="DS36" s="256">
        <f>'Proyeksi Cashflow - Pengeluaran'!DV128</f>
        <v>0</v>
      </c>
      <c r="DT36" s="256">
        <f>'Proyeksi Cashflow - Pengeluaran'!DW128</f>
        <v>0</v>
      </c>
      <c r="DU36" s="256">
        <f>'Proyeksi Cashflow - Pengeluaran'!DX128</f>
        <v>0</v>
      </c>
      <c r="DV36" s="256">
        <f>'Proyeksi Cashflow - Pengeluaran'!DY128</f>
        <v>0</v>
      </c>
      <c r="DW36" s="256">
        <f>'Proyeksi Cashflow - Pengeluaran'!DZ128</f>
        <v>0</v>
      </c>
      <c r="DX36" s="256">
        <f>'Proyeksi Cashflow - Pengeluaran'!EA128</f>
        <v>0</v>
      </c>
      <c r="DY36" s="256">
        <f>'Proyeksi Cashflow - Pengeluaran'!EB128</f>
        <v>0</v>
      </c>
      <c r="DZ36" s="256">
        <f>'Proyeksi Cashflow - Pengeluaran'!EC128</f>
        <v>0</v>
      </c>
      <c r="EA36" s="256">
        <f>'Proyeksi Cashflow - Pengeluaran'!ED128</f>
        <v>0</v>
      </c>
      <c r="EB36" s="256">
        <f>'Proyeksi Cashflow - Pengeluaran'!EE128</f>
        <v>0</v>
      </c>
      <c r="EC36" s="256">
        <f>'Proyeksi Cashflow - Pengeluaran'!EF128</f>
        <v>0</v>
      </c>
      <c r="ED36" s="256">
        <f>'Proyeksi Cashflow - Pengeluaran'!EG128</f>
        <v>0</v>
      </c>
    </row>
    <row r="37" spans="1:134" ht="15.75" customHeight="1">
      <c r="A37" s="154"/>
      <c r="B37" s="155" t="s">
        <v>489</v>
      </c>
      <c r="C37" s="246">
        <f t="shared" ref="C37" si="26">SUM(D37:AY37)</f>
        <v>0</v>
      </c>
      <c r="D37" s="151">
        <f>'Proyeksi Cashflow - Pengeluaran'!H132</f>
        <v>0</v>
      </c>
      <c r="E37" s="151">
        <f>'Proyeksi Cashflow - Pengeluaran'!I132</f>
        <v>0</v>
      </c>
      <c r="F37" s="151">
        <f>'Proyeksi Cashflow - Pengeluaran'!J132</f>
        <v>0</v>
      </c>
      <c r="G37" s="151">
        <f>'Proyeksi Cashflow - Pengeluaran'!K132</f>
        <v>0</v>
      </c>
      <c r="H37" s="151">
        <f>'Proyeksi Cashflow - Pengeluaran'!L132</f>
        <v>0</v>
      </c>
      <c r="I37" s="151">
        <f>'Proyeksi Cashflow - Pengeluaran'!M132</f>
        <v>0</v>
      </c>
      <c r="J37" s="151">
        <f>'Proyeksi Cashflow - Pengeluaran'!N132</f>
        <v>0</v>
      </c>
      <c r="K37" s="151">
        <f>'Proyeksi Cashflow - Pengeluaran'!O132</f>
        <v>0</v>
      </c>
      <c r="L37" s="151">
        <f>'Proyeksi Cashflow - Pengeluaran'!P132</f>
        <v>0</v>
      </c>
      <c r="M37" s="151">
        <f>'Proyeksi Cashflow - Pengeluaran'!Q132</f>
        <v>0</v>
      </c>
      <c r="N37" s="151">
        <f>'Proyeksi Cashflow - Pengeluaran'!R132</f>
        <v>0</v>
      </c>
      <c r="O37" s="256">
        <f>'Proyeksi Cashflow - Pengeluaran'!S132</f>
        <v>0</v>
      </c>
      <c r="P37" s="151">
        <f>'Proyeksi Cashflow - Pengeluaran'!T132</f>
        <v>0</v>
      </c>
      <c r="Q37" s="151">
        <f>'Proyeksi Cashflow - Pengeluaran'!U132</f>
        <v>0</v>
      </c>
      <c r="R37" s="151">
        <f>'Proyeksi Cashflow - Pengeluaran'!V132</f>
        <v>0</v>
      </c>
      <c r="S37" s="151">
        <f>'Proyeksi Cashflow - Pengeluaran'!W132</f>
        <v>0</v>
      </c>
      <c r="T37" s="151">
        <f>'Proyeksi Cashflow - Pengeluaran'!X132</f>
        <v>0</v>
      </c>
      <c r="U37" s="151">
        <f>'Proyeksi Cashflow - Pengeluaran'!Y132</f>
        <v>0</v>
      </c>
      <c r="V37" s="151">
        <f>'Proyeksi Cashflow - Pengeluaran'!Z132</f>
        <v>0</v>
      </c>
      <c r="W37" s="151">
        <f>'Proyeksi Cashflow - Pengeluaran'!AA132</f>
        <v>0</v>
      </c>
      <c r="X37" s="151">
        <f>'Proyeksi Cashflow - Pengeluaran'!AB132</f>
        <v>0</v>
      </c>
      <c r="Y37" s="151">
        <f>'Proyeksi Cashflow - Pengeluaran'!AC132</f>
        <v>0</v>
      </c>
      <c r="Z37" s="151">
        <f>'Proyeksi Cashflow - Pengeluaran'!AD132</f>
        <v>0</v>
      </c>
      <c r="AA37" s="256">
        <f>'Proyeksi Cashflow - Pengeluaran'!AE132</f>
        <v>0</v>
      </c>
      <c r="AB37" s="151">
        <f>'Proyeksi Cashflow - Pengeluaran'!AF132</f>
        <v>0</v>
      </c>
      <c r="AC37" s="151">
        <f>'Proyeksi Cashflow - Pengeluaran'!AG132</f>
        <v>0</v>
      </c>
      <c r="AD37" s="151">
        <f>'Proyeksi Cashflow - Pengeluaran'!AH132</f>
        <v>0</v>
      </c>
      <c r="AE37" s="151">
        <f>'Proyeksi Cashflow - Pengeluaran'!AI132</f>
        <v>0</v>
      </c>
      <c r="AF37" s="151">
        <f>'Proyeksi Cashflow - Pengeluaran'!AJ132</f>
        <v>0</v>
      </c>
      <c r="AG37" s="151">
        <f>'Proyeksi Cashflow - Pengeluaran'!AK132</f>
        <v>0</v>
      </c>
      <c r="AH37" s="151">
        <f>'Proyeksi Cashflow - Pengeluaran'!AL132</f>
        <v>0</v>
      </c>
      <c r="AI37" s="151">
        <f>'Proyeksi Cashflow - Pengeluaran'!AM132</f>
        <v>0</v>
      </c>
      <c r="AJ37" s="151">
        <f>'Proyeksi Cashflow - Pengeluaran'!AN132</f>
        <v>0</v>
      </c>
      <c r="AK37" s="151">
        <f>'Proyeksi Cashflow - Pengeluaran'!AO132</f>
        <v>0</v>
      </c>
      <c r="AL37" s="151">
        <f>'Proyeksi Cashflow - Pengeluaran'!AP132</f>
        <v>0</v>
      </c>
      <c r="AM37" s="256">
        <f>'Proyeksi Cashflow - Pengeluaran'!AQ132</f>
        <v>0</v>
      </c>
      <c r="AN37" s="151">
        <f>'Proyeksi Cashflow - Pengeluaran'!AR132</f>
        <v>0</v>
      </c>
      <c r="AO37" s="151">
        <f>'Proyeksi Cashflow - Pengeluaran'!AS132</f>
        <v>0</v>
      </c>
      <c r="AP37" s="151">
        <f>'Proyeksi Cashflow - Pengeluaran'!AT132</f>
        <v>0</v>
      </c>
      <c r="AQ37" s="151">
        <f>'Proyeksi Cashflow - Pengeluaran'!AU132</f>
        <v>0</v>
      </c>
      <c r="AR37" s="151">
        <f>'Proyeksi Cashflow - Pengeluaran'!AV132</f>
        <v>0</v>
      </c>
      <c r="AS37" s="151">
        <f>'Proyeksi Cashflow - Pengeluaran'!AW132</f>
        <v>0</v>
      </c>
      <c r="AT37" s="151">
        <f>'Proyeksi Cashflow - Pengeluaran'!AX132</f>
        <v>0</v>
      </c>
      <c r="AU37" s="151">
        <f>'Proyeksi Cashflow - Pengeluaran'!AY132</f>
        <v>0</v>
      </c>
      <c r="AV37" s="151">
        <f>'Proyeksi Cashflow - Pengeluaran'!AZ132</f>
        <v>0</v>
      </c>
      <c r="AW37" s="151">
        <f>'Proyeksi Cashflow - Pengeluaran'!BA132</f>
        <v>0</v>
      </c>
      <c r="AX37" s="151">
        <f>'Proyeksi Cashflow - Pengeluaran'!BB132</f>
        <v>0</v>
      </c>
      <c r="AY37" s="256">
        <f>'Proyeksi Cashflow - Pengeluaran'!BC132</f>
        <v>0</v>
      </c>
      <c r="AZ37" s="151" t="s">
        <v>471</v>
      </c>
      <c r="BA37" s="151">
        <f>'Proyeksi Cashflow - Pengeluaran'!BD132</f>
        <v>0</v>
      </c>
      <c r="BB37" s="151">
        <f>'Proyeksi Cashflow - Pengeluaran'!BE132</f>
        <v>0</v>
      </c>
      <c r="BC37" s="151">
        <f>'Proyeksi Cashflow - Pengeluaran'!BF132</f>
        <v>0</v>
      </c>
      <c r="BD37" s="151">
        <f>'Proyeksi Cashflow - Pengeluaran'!BG132</f>
        <v>0</v>
      </c>
      <c r="BE37" s="151">
        <f>'Proyeksi Cashflow - Pengeluaran'!BH132</f>
        <v>0</v>
      </c>
      <c r="BF37" s="151">
        <f>'Proyeksi Cashflow - Pengeluaran'!BI132</f>
        <v>0</v>
      </c>
      <c r="BG37" s="151">
        <f>'Proyeksi Cashflow - Pengeluaran'!BJ132</f>
        <v>0</v>
      </c>
      <c r="BH37" s="151">
        <f>'Proyeksi Cashflow - Pengeluaran'!BK132</f>
        <v>0</v>
      </c>
      <c r="BI37" s="151">
        <f>'Proyeksi Cashflow - Pengeluaran'!BL132</f>
        <v>0</v>
      </c>
      <c r="BJ37" s="151">
        <f>'Proyeksi Cashflow - Pengeluaran'!BM132</f>
        <v>0</v>
      </c>
      <c r="BK37" s="256">
        <f>'Proyeksi Cashflow - Pengeluaran'!BN132</f>
        <v>0</v>
      </c>
      <c r="BL37" s="151">
        <f>'Proyeksi Cashflow - Pengeluaran'!BO132</f>
        <v>0</v>
      </c>
      <c r="BM37" s="151">
        <f>'Proyeksi Cashflow - Pengeluaran'!BP132</f>
        <v>0</v>
      </c>
      <c r="BN37" s="151">
        <f>'Proyeksi Cashflow - Pengeluaran'!BQ132</f>
        <v>0</v>
      </c>
      <c r="BO37" s="151">
        <f>'Proyeksi Cashflow - Pengeluaran'!BR132</f>
        <v>0</v>
      </c>
      <c r="BP37" s="151">
        <f>'Proyeksi Cashflow - Pengeluaran'!BS132</f>
        <v>0</v>
      </c>
      <c r="BQ37" s="151">
        <f>'Proyeksi Cashflow - Pengeluaran'!BT132</f>
        <v>0</v>
      </c>
      <c r="BR37" s="151">
        <f>'Proyeksi Cashflow - Pengeluaran'!BU132</f>
        <v>0</v>
      </c>
      <c r="BS37" s="151">
        <f>'Proyeksi Cashflow - Pengeluaran'!BV132</f>
        <v>0</v>
      </c>
      <c r="BT37" s="151">
        <f>'Proyeksi Cashflow - Pengeluaran'!BW132</f>
        <v>0</v>
      </c>
      <c r="BU37" s="151">
        <f>'Proyeksi Cashflow - Pengeluaran'!BX132</f>
        <v>0</v>
      </c>
      <c r="BV37" s="151">
        <f>'Proyeksi Cashflow - Pengeluaran'!BY132</f>
        <v>0</v>
      </c>
      <c r="BW37" s="256">
        <f>'Proyeksi Cashflow - Pengeluaran'!BZ132</f>
        <v>0</v>
      </c>
      <c r="BX37" s="151">
        <f>'Proyeksi Cashflow - Pengeluaran'!CA132</f>
        <v>0</v>
      </c>
      <c r="BY37" s="151">
        <f>'Proyeksi Cashflow - Pengeluaran'!CB132</f>
        <v>0</v>
      </c>
      <c r="BZ37" s="151">
        <f>'Proyeksi Cashflow - Pengeluaran'!CC132</f>
        <v>0</v>
      </c>
      <c r="CA37" s="151">
        <f>'Proyeksi Cashflow - Pengeluaran'!CD132</f>
        <v>0</v>
      </c>
      <c r="CB37" s="151">
        <f>'Proyeksi Cashflow - Pengeluaran'!CE132</f>
        <v>0</v>
      </c>
      <c r="CC37" s="151">
        <f>'Proyeksi Cashflow - Pengeluaran'!CF132</f>
        <v>0</v>
      </c>
      <c r="CD37" s="151">
        <f>'Proyeksi Cashflow - Pengeluaran'!CG132</f>
        <v>0</v>
      </c>
      <c r="CE37" s="151">
        <f>'Proyeksi Cashflow - Pengeluaran'!CH132</f>
        <v>0</v>
      </c>
      <c r="CF37" s="151">
        <f>'Proyeksi Cashflow - Pengeluaran'!CI132</f>
        <v>0</v>
      </c>
      <c r="CG37" s="151">
        <f>'Proyeksi Cashflow - Pengeluaran'!CJ132</f>
        <v>0</v>
      </c>
      <c r="CH37" s="151">
        <f>'Proyeksi Cashflow - Pengeluaran'!CK132</f>
        <v>0</v>
      </c>
      <c r="CI37" s="256">
        <f>'Proyeksi Cashflow - Pengeluaran'!CL132</f>
        <v>0</v>
      </c>
      <c r="CJ37" s="151">
        <f>'Proyeksi Cashflow - Pengeluaran'!CM132</f>
        <v>0</v>
      </c>
      <c r="CK37" s="151">
        <f>'Proyeksi Cashflow - Pengeluaran'!CN132</f>
        <v>0</v>
      </c>
      <c r="CL37" s="151">
        <f>'Proyeksi Cashflow - Pengeluaran'!CO132</f>
        <v>0</v>
      </c>
      <c r="CM37" s="151">
        <f>'Proyeksi Cashflow - Pengeluaran'!CP132</f>
        <v>0</v>
      </c>
      <c r="CN37" s="151">
        <f>'Proyeksi Cashflow - Pengeluaran'!CQ132</f>
        <v>0</v>
      </c>
      <c r="CO37" s="151">
        <f>'Proyeksi Cashflow - Pengeluaran'!CR132</f>
        <v>0</v>
      </c>
      <c r="CP37" s="151">
        <f>'Proyeksi Cashflow - Pengeluaran'!CS132</f>
        <v>0</v>
      </c>
      <c r="CQ37" s="151">
        <f>'Proyeksi Cashflow - Pengeluaran'!CT132</f>
        <v>0</v>
      </c>
      <c r="CR37" s="151">
        <f>'Proyeksi Cashflow - Pengeluaran'!CU132</f>
        <v>0</v>
      </c>
      <c r="CS37" s="151">
        <f>'Proyeksi Cashflow - Pengeluaran'!CV132</f>
        <v>0</v>
      </c>
      <c r="CT37" s="151">
        <f>'Proyeksi Cashflow - Pengeluaran'!CW132</f>
        <v>0</v>
      </c>
      <c r="CU37" s="256">
        <f>'Proyeksi Cashflow - Pengeluaran'!CX132</f>
        <v>0</v>
      </c>
      <c r="CV37" s="151">
        <f>'Proyeksi Cashflow - Pengeluaran'!CY132</f>
        <v>0</v>
      </c>
      <c r="CW37" s="151">
        <f>'Proyeksi Cashflow - Pengeluaran'!CZ132</f>
        <v>0</v>
      </c>
      <c r="CX37" s="151">
        <f>'Proyeksi Cashflow - Pengeluaran'!DA132</f>
        <v>0</v>
      </c>
      <c r="CY37" s="151">
        <f>'Proyeksi Cashflow - Pengeluaran'!DB132</f>
        <v>0</v>
      </c>
      <c r="CZ37" s="151">
        <f>'Proyeksi Cashflow - Pengeluaran'!DC132</f>
        <v>0</v>
      </c>
      <c r="DA37" s="151">
        <f>'Proyeksi Cashflow - Pengeluaran'!DD132</f>
        <v>0</v>
      </c>
      <c r="DB37" s="151">
        <f>'Proyeksi Cashflow - Pengeluaran'!DE132</f>
        <v>0</v>
      </c>
      <c r="DC37" s="151">
        <f>'Proyeksi Cashflow - Pengeluaran'!DF132</f>
        <v>0</v>
      </c>
      <c r="DD37" s="151">
        <f>'Proyeksi Cashflow - Pengeluaran'!DG132</f>
        <v>0</v>
      </c>
      <c r="DE37" s="151">
        <f>'Proyeksi Cashflow - Pengeluaran'!DH132</f>
        <v>0</v>
      </c>
      <c r="DF37" s="151">
        <f>'Proyeksi Cashflow - Pengeluaran'!DI132</f>
        <v>0</v>
      </c>
      <c r="DG37" s="256">
        <f>'Proyeksi Cashflow - Pengeluaran'!DJ132</f>
        <v>0</v>
      </c>
      <c r="DH37" s="151">
        <f>'Proyeksi Cashflow - Pengeluaran'!DK132</f>
        <v>0</v>
      </c>
      <c r="DI37" s="151">
        <f>'Proyeksi Cashflow - Pengeluaran'!DL132</f>
        <v>0</v>
      </c>
      <c r="DJ37" s="151">
        <f>'Proyeksi Cashflow - Pengeluaran'!DM132</f>
        <v>0</v>
      </c>
      <c r="DK37" s="151">
        <f>'Proyeksi Cashflow - Pengeluaran'!DN132</f>
        <v>0</v>
      </c>
      <c r="DL37" s="151">
        <f>'Proyeksi Cashflow - Pengeluaran'!DO132</f>
        <v>0</v>
      </c>
      <c r="DM37" s="151">
        <f>'Proyeksi Cashflow - Pengeluaran'!DP132</f>
        <v>0</v>
      </c>
      <c r="DN37" s="151">
        <f>'Proyeksi Cashflow - Pengeluaran'!DQ132</f>
        <v>0</v>
      </c>
      <c r="DO37" s="151">
        <f>'Proyeksi Cashflow - Pengeluaran'!DR132</f>
        <v>0</v>
      </c>
      <c r="DP37" s="151">
        <f>'Proyeksi Cashflow - Pengeluaran'!DS132</f>
        <v>0</v>
      </c>
      <c r="DQ37" s="151">
        <f>'Proyeksi Cashflow - Pengeluaran'!DT132</f>
        <v>0</v>
      </c>
      <c r="DR37" s="151">
        <f>'Proyeksi Cashflow - Pengeluaran'!DU132</f>
        <v>0</v>
      </c>
      <c r="DS37" s="256">
        <f>'Proyeksi Cashflow - Pengeluaran'!DV132</f>
        <v>0</v>
      </c>
      <c r="DT37" s="256">
        <f>'Proyeksi Cashflow - Pengeluaran'!DW132</f>
        <v>0</v>
      </c>
      <c r="DU37" s="256">
        <f>'Proyeksi Cashflow - Pengeluaran'!DX132</f>
        <v>0</v>
      </c>
      <c r="DV37" s="256">
        <f>'Proyeksi Cashflow - Pengeluaran'!DY132</f>
        <v>0</v>
      </c>
      <c r="DW37" s="256">
        <f>'Proyeksi Cashflow - Pengeluaran'!DZ132</f>
        <v>0</v>
      </c>
      <c r="DX37" s="256">
        <f>'Proyeksi Cashflow - Pengeluaran'!EA132</f>
        <v>0</v>
      </c>
      <c r="DY37" s="256">
        <f>'Proyeksi Cashflow - Pengeluaran'!EB132</f>
        <v>0</v>
      </c>
      <c r="DZ37" s="256">
        <f>'Proyeksi Cashflow - Pengeluaran'!EC132</f>
        <v>0</v>
      </c>
      <c r="EA37" s="256">
        <f>'Proyeksi Cashflow - Pengeluaran'!ED132</f>
        <v>0</v>
      </c>
      <c r="EB37" s="256">
        <f>'Proyeksi Cashflow - Pengeluaran'!EE132</f>
        <v>0</v>
      </c>
      <c r="EC37" s="256">
        <f>'Proyeksi Cashflow - Pengeluaran'!EF132</f>
        <v>0</v>
      </c>
      <c r="ED37" s="256">
        <f>'Proyeksi Cashflow - Pengeluaran'!EG132</f>
        <v>0</v>
      </c>
    </row>
    <row r="38" spans="1:134" ht="15.75" customHeight="1">
      <c r="A38" s="154"/>
      <c r="B38" s="144" t="s">
        <v>490</v>
      </c>
      <c r="C38" s="246">
        <f t="shared" ref="C38:C42" si="27">SUM(D38:ED38)</f>
        <v>1836000000</v>
      </c>
      <c r="D38" s="151">
        <f>'Proyeksi Cashflow - Pengeluaran'!H157</f>
        <v>0</v>
      </c>
      <c r="E38" s="151">
        <f>'Proyeksi Cashflow - Pengeluaran'!I157</f>
        <v>0</v>
      </c>
      <c r="F38" s="151">
        <f>'Proyeksi Cashflow - Pengeluaran'!J157</f>
        <v>0</v>
      </c>
      <c r="G38" s="151">
        <f>'Proyeksi Cashflow - Pengeluaran'!K157</f>
        <v>0</v>
      </c>
      <c r="H38" s="151">
        <f>'Proyeksi Cashflow - Pengeluaran'!L157</f>
        <v>0</v>
      </c>
      <c r="I38" s="151">
        <f>'Proyeksi Cashflow - Pengeluaran'!M157</f>
        <v>0</v>
      </c>
      <c r="J38" s="151">
        <f>'Proyeksi Cashflow - Pengeluaran'!N157</f>
        <v>27000000</v>
      </c>
      <c r="K38" s="151">
        <f>'Proyeksi Cashflow - Pengeluaran'!O157</f>
        <v>27000000</v>
      </c>
      <c r="L38" s="151">
        <f>'Proyeksi Cashflow - Pengeluaran'!P157</f>
        <v>27000000</v>
      </c>
      <c r="M38" s="151">
        <f>'Proyeksi Cashflow - Pengeluaran'!Q157</f>
        <v>27000000</v>
      </c>
      <c r="N38" s="151">
        <f>'Proyeksi Cashflow - Pengeluaran'!R157</f>
        <v>54000000</v>
      </c>
      <c r="O38" s="256">
        <f>'Proyeksi Cashflow - Pengeluaran'!S157</f>
        <v>135000000</v>
      </c>
      <c r="P38" s="151">
        <f>'Proyeksi Cashflow - Pengeluaran'!T157</f>
        <v>216000000</v>
      </c>
      <c r="Q38" s="151">
        <f>'Proyeksi Cashflow - Pengeluaran'!U157</f>
        <v>297000000</v>
      </c>
      <c r="R38" s="151">
        <f>'Proyeksi Cashflow - Pengeluaran'!V157</f>
        <v>324000000</v>
      </c>
      <c r="S38" s="151">
        <f>'Proyeksi Cashflow - Pengeluaran'!W157</f>
        <v>297000000</v>
      </c>
      <c r="T38" s="151">
        <f>'Proyeksi Cashflow - Pengeluaran'!X157</f>
        <v>216000000</v>
      </c>
      <c r="U38" s="151">
        <f>'Proyeksi Cashflow - Pengeluaran'!Y157</f>
        <v>135000000</v>
      </c>
      <c r="V38" s="151">
        <f>'Proyeksi Cashflow - Pengeluaran'!Z157</f>
        <v>54000000</v>
      </c>
      <c r="W38" s="151">
        <f>'Proyeksi Cashflow - Pengeluaran'!AA157</f>
        <v>0</v>
      </c>
      <c r="X38" s="151">
        <f>'Proyeksi Cashflow - Pengeluaran'!AB157</f>
        <v>0</v>
      </c>
      <c r="Y38" s="151">
        <f>'Proyeksi Cashflow - Pengeluaran'!AC157</f>
        <v>0</v>
      </c>
      <c r="Z38" s="151">
        <f>'Proyeksi Cashflow - Pengeluaran'!AD157</f>
        <v>0</v>
      </c>
      <c r="AA38" s="256">
        <f>'Proyeksi Cashflow - Pengeluaran'!AE157</f>
        <v>0</v>
      </c>
      <c r="AB38" s="151">
        <f>'Proyeksi Cashflow - Pengeluaran'!AF157</f>
        <v>0</v>
      </c>
      <c r="AC38" s="151">
        <f>'Proyeksi Cashflow - Pengeluaran'!AG157</f>
        <v>0</v>
      </c>
      <c r="AD38" s="151">
        <f>'Proyeksi Cashflow - Pengeluaran'!AH157</f>
        <v>0</v>
      </c>
      <c r="AE38" s="151">
        <f>'Proyeksi Cashflow - Pengeluaran'!AI157</f>
        <v>0</v>
      </c>
      <c r="AF38" s="151">
        <f>'Proyeksi Cashflow - Pengeluaran'!AJ157</f>
        <v>0</v>
      </c>
      <c r="AG38" s="151">
        <f>'Proyeksi Cashflow - Pengeluaran'!AK157</f>
        <v>0</v>
      </c>
      <c r="AH38" s="151">
        <f>'Proyeksi Cashflow - Pengeluaran'!AL157</f>
        <v>0</v>
      </c>
      <c r="AI38" s="151">
        <f>'Proyeksi Cashflow - Pengeluaran'!AM157</f>
        <v>0</v>
      </c>
      <c r="AJ38" s="151">
        <f>'Proyeksi Cashflow - Pengeluaran'!AN157</f>
        <v>0</v>
      </c>
      <c r="AK38" s="151">
        <f>'Proyeksi Cashflow - Pengeluaran'!AO157</f>
        <v>0</v>
      </c>
      <c r="AL38" s="151">
        <f>'Proyeksi Cashflow - Pengeluaran'!AP157</f>
        <v>0</v>
      </c>
      <c r="AM38" s="256">
        <f>'Proyeksi Cashflow - Pengeluaran'!AQ157</f>
        <v>0</v>
      </c>
      <c r="AN38" s="151">
        <f>'Proyeksi Cashflow - Pengeluaran'!AR157</f>
        <v>0</v>
      </c>
      <c r="AO38" s="151">
        <f>'Proyeksi Cashflow - Pengeluaran'!AS157</f>
        <v>0</v>
      </c>
      <c r="AP38" s="151">
        <f>'Proyeksi Cashflow - Pengeluaran'!AT157</f>
        <v>0</v>
      </c>
      <c r="AQ38" s="151">
        <f>'Proyeksi Cashflow - Pengeluaran'!AU157</f>
        <v>0</v>
      </c>
      <c r="AR38" s="151">
        <f>'Proyeksi Cashflow - Pengeluaran'!AV157</f>
        <v>0</v>
      </c>
      <c r="AS38" s="151">
        <f>'Proyeksi Cashflow - Pengeluaran'!AW157</f>
        <v>0</v>
      </c>
      <c r="AT38" s="151">
        <f>'Proyeksi Cashflow - Pengeluaran'!AX157</f>
        <v>0</v>
      </c>
      <c r="AU38" s="151">
        <f>'Proyeksi Cashflow - Pengeluaran'!AY157</f>
        <v>0</v>
      </c>
      <c r="AV38" s="151">
        <f>'Proyeksi Cashflow - Pengeluaran'!AZ157</f>
        <v>0</v>
      </c>
      <c r="AW38" s="151">
        <f>'Proyeksi Cashflow - Pengeluaran'!BA157</f>
        <v>0</v>
      </c>
      <c r="AX38" s="151">
        <f>'Proyeksi Cashflow - Pengeluaran'!BB157</f>
        <v>0</v>
      </c>
      <c r="AY38" s="256">
        <f>'Proyeksi Cashflow - Pengeluaran'!BC157</f>
        <v>0</v>
      </c>
      <c r="AZ38" s="151" t="s">
        <v>471</v>
      </c>
      <c r="BA38" s="151">
        <f>'Proyeksi Cashflow - Pengeluaran'!BD157</f>
        <v>0</v>
      </c>
      <c r="BB38" s="151">
        <f>'Proyeksi Cashflow - Pengeluaran'!BE157</f>
        <v>0</v>
      </c>
      <c r="BC38" s="151">
        <f>'Proyeksi Cashflow - Pengeluaran'!BF157</f>
        <v>0</v>
      </c>
      <c r="BD38" s="151">
        <f>'Proyeksi Cashflow - Pengeluaran'!BG157</f>
        <v>0</v>
      </c>
      <c r="BE38" s="151">
        <f>'Proyeksi Cashflow - Pengeluaran'!BH157</f>
        <v>0</v>
      </c>
      <c r="BF38" s="151">
        <f>'Proyeksi Cashflow - Pengeluaran'!BI157</f>
        <v>0</v>
      </c>
      <c r="BG38" s="151">
        <f>'Proyeksi Cashflow - Pengeluaran'!BJ157</f>
        <v>0</v>
      </c>
      <c r="BH38" s="151">
        <f>'Proyeksi Cashflow - Pengeluaran'!BK157</f>
        <v>0</v>
      </c>
      <c r="BI38" s="151">
        <f>'Proyeksi Cashflow - Pengeluaran'!BL157</f>
        <v>0</v>
      </c>
      <c r="BJ38" s="151">
        <f>'Proyeksi Cashflow - Pengeluaran'!BM157</f>
        <v>0</v>
      </c>
      <c r="BK38" s="256">
        <f>'Proyeksi Cashflow - Pengeluaran'!BN157</f>
        <v>0</v>
      </c>
      <c r="BL38" s="151">
        <f>'Proyeksi Cashflow - Pengeluaran'!BO157</f>
        <v>0</v>
      </c>
      <c r="BM38" s="151">
        <f>'Proyeksi Cashflow - Pengeluaran'!BP157</f>
        <v>0</v>
      </c>
      <c r="BN38" s="151">
        <f>'Proyeksi Cashflow - Pengeluaran'!BQ157</f>
        <v>0</v>
      </c>
      <c r="BO38" s="151">
        <f>'Proyeksi Cashflow - Pengeluaran'!BR157</f>
        <v>0</v>
      </c>
      <c r="BP38" s="151">
        <f>'Proyeksi Cashflow - Pengeluaran'!BS157</f>
        <v>0</v>
      </c>
      <c r="BQ38" s="151">
        <f>'Proyeksi Cashflow - Pengeluaran'!BT157</f>
        <v>0</v>
      </c>
      <c r="BR38" s="151">
        <f>'Proyeksi Cashflow - Pengeluaran'!BU157</f>
        <v>0</v>
      </c>
      <c r="BS38" s="151">
        <f>'Proyeksi Cashflow - Pengeluaran'!BV157</f>
        <v>0</v>
      </c>
      <c r="BT38" s="151">
        <f>'Proyeksi Cashflow - Pengeluaran'!BW157</f>
        <v>0</v>
      </c>
      <c r="BU38" s="151">
        <f>'Proyeksi Cashflow - Pengeluaran'!BX157</f>
        <v>0</v>
      </c>
      <c r="BV38" s="151">
        <f>'Proyeksi Cashflow - Pengeluaran'!BY157</f>
        <v>0</v>
      </c>
      <c r="BW38" s="256">
        <f>'Proyeksi Cashflow - Pengeluaran'!BZ157</f>
        <v>0</v>
      </c>
      <c r="BX38" s="151">
        <f>'Proyeksi Cashflow - Pengeluaran'!CA157</f>
        <v>0</v>
      </c>
      <c r="BY38" s="151">
        <f>'Proyeksi Cashflow - Pengeluaran'!CB157</f>
        <v>0</v>
      </c>
      <c r="BZ38" s="151">
        <f>'Proyeksi Cashflow - Pengeluaran'!CC157</f>
        <v>0</v>
      </c>
      <c r="CA38" s="151">
        <f>'Proyeksi Cashflow - Pengeluaran'!CD157</f>
        <v>0</v>
      </c>
      <c r="CB38" s="151">
        <f>'Proyeksi Cashflow - Pengeluaran'!CE157</f>
        <v>0</v>
      </c>
      <c r="CC38" s="151">
        <f>'Proyeksi Cashflow - Pengeluaran'!CF157</f>
        <v>0</v>
      </c>
      <c r="CD38" s="151">
        <f>'Proyeksi Cashflow - Pengeluaran'!CG157</f>
        <v>0</v>
      </c>
      <c r="CE38" s="151">
        <f>'Proyeksi Cashflow - Pengeluaran'!CH157</f>
        <v>0</v>
      </c>
      <c r="CF38" s="151">
        <f>'Proyeksi Cashflow - Pengeluaran'!CI157</f>
        <v>0</v>
      </c>
      <c r="CG38" s="151">
        <f>'Proyeksi Cashflow - Pengeluaran'!CJ157</f>
        <v>0</v>
      </c>
      <c r="CH38" s="151">
        <f>'Proyeksi Cashflow - Pengeluaran'!CK157</f>
        <v>0</v>
      </c>
      <c r="CI38" s="256">
        <f>'Proyeksi Cashflow - Pengeluaran'!CL157</f>
        <v>0</v>
      </c>
      <c r="CJ38" s="151">
        <f>'Proyeksi Cashflow - Pengeluaran'!CM157</f>
        <v>0</v>
      </c>
      <c r="CK38" s="151">
        <f>'Proyeksi Cashflow - Pengeluaran'!CN157</f>
        <v>0</v>
      </c>
      <c r="CL38" s="151">
        <f>'Proyeksi Cashflow - Pengeluaran'!CO157</f>
        <v>0</v>
      </c>
      <c r="CM38" s="151">
        <f>'Proyeksi Cashflow - Pengeluaran'!CP157</f>
        <v>0</v>
      </c>
      <c r="CN38" s="151">
        <f>'Proyeksi Cashflow - Pengeluaran'!CQ157</f>
        <v>0</v>
      </c>
      <c r="CO38" s="151">
        <f>'Proyeksi Cashflow - Pengeluaran'!CR157</f>
        <v>0</v>
      </c>
      <c r="CP38" s="151">
        <f>'Proyeksi Cashflow - Pengeluaran'!CS157</f>
        <v>0</v>
      </c>
      <c r="CQ38" s="151">
        <f>'Proyeksi Cashflow - Pengeluaran'!CT157</f>
        <v>0</v>
      </c>
      <c r="CR38" s="151">
        <f>'Proyeksi Cashflow - Pengeluaran'!CU157</f>
        <v>0</v>
      </c>
      <c r="CS38" s="151">
        <f>'Proyeksi Cashflow - Pengeluaran'!CV157</f>
        <v>0</v>
      </c>
      <c r="CT38" s="151">
        <f>'Proyeksi Cashflow - Pengeluaran'!CW157</f>
        <v>0</v>
      </c>
      <c r="CU38" s="256">
        <f>'Proyeksi Cashflow - Pengeluaran'!CX157</f>
        <v>0</v>
      </c>
      <c r="CV38" s="151">
        <f>'Proyeksi Cashflow - Pengeluaran'!CY157</f>
        <v>0</v>
      </c>
      <c r="CW38" s="151">
        <f>'Proyeksi Cashflow - Pengeluaran'!CZ157</f>
        <v>0</v>
      </c>
      <c r="CX38" s="151">
        <f>'Proyeksi Cashflow - Pengeluaran'!DA157</f>
        <v>0</v>
      </c>
      <c r="CY38" s="151">
        <f>'Proyeksi Cashflow - Pengeluaran'!DB157</f>
        <v>0</v>
      </c>
      <c r="CZ38" s="151">
        <f>'Proyeksi Cashflow - Pengeluaran'!DC157</f>
        <v>0</v>
      </c>
      <c r="DA38" s="151">
        <f>'Proyeksi Cashflow - Pengeluaran'!DD157</f>
        <v>0</v>
      </c>
      <c r="DB38" s="151">
        <f>'Proyeksi Cashflow - Pengeluaran'!DE157</f>
        <v>0</v>
      </c>
      <c r="DC38" s="151">
        <f>'Proyeksi Cashflow - Pengeluaran'!DF157</f>
        <v>0</v>
      </c>
      <c r="DD38" s="151">
        <f>'Proyeksi Cashflow - Pengeluaran'!DG157</f>
        <v>0</v>
      </c>
      <c r="DE38" s="151">
        <f>'Proyeksi Cashflow - Pengeluaran'!DH157</f>
        <v>0</v>
      </c>
      <c r="DF38" s="151">
        <f>'Proyeksi Cashflow - Pengeluaran'!DI157</f>
        <v>0</v>
      </c>
      <c r="DG38" s="256">
        <f>'Proyeksi Cashflow - Pengeluaran'!DJ157</f>
        <v>0</v>
      </c>
      <c r="DH38" s="151">
        <f>'Proyeksi Cashflow - Pengeluaran'!DK157</f>
        <v>0</v>
      </c>
      <c r="DI38" s="151">
        <f>'Proyeksi Cashflow - Pengeluaran'!DL157</f>
        <v>0</v>
      </c>
      <c r="DJ38" s="151">
        <f>'Proyeksi Cashflow - Pengeluaran'!DM157</f>
        <v>0</v>
      </c>
      <c r="DK38" s="151">
        <f>'Proyeksi Cashflow - Pengeluaran'!DN157</f>
        <v>0</v>
      </c>
      <c r="DL38" s="151">
        <f>'Proyeksi Cashflow - Pengeluaran'!DO157</f>
        <v>0</v>
      </c>
      <c r="DM38" s="151">
        <f>'Proyeksi Cashflow - Pengeluaran'!DP157</f>
        <v>0</v>
      </c>
      <c r="DN38" s="151">
        <f>'Proyeksi Cashflow - Pengeluaran'!DQ157</f>
        <v>0</v>
      </c>
      <c r="DO38" s="151">
        <f>'Proyeksi Cashflow - Pengeluaran'!DR157</f>
        <v>0</v>
      </c>
      <c r="DP38" s="151">
        <f>'Proyeksi Cashflow - Pengeluaran'!DS157</f>
        <v>0</v>
      </c>
      <c r="DQ38" s="151">
        <f>'Proyeksi Cashflow - Pengeluaran'!DT157</f>
        <v>0</v>
      </c>
      <c r="DR38" s="151">
        <f>'Proyeksi Cashflow - Pengeluaran'!DU157</f>
        <v>0</v>
      </c>
      <c r="DS38" s="256">
        <f>'Proyeksi Cashflow - Pengeluaran'!DV157</f>
        <v>0</v>
      </c>
      <c r="DT38" s="256">
        <f>'Proyeksi Cashflow - Pengeluaran'!DW157</f>
        <v>0</v>
      </c>
      <c r="DU38" s="256">
        <f>'Proyeksi Cashflow - Pengeluaran'!DX157</f>
        <v>0</v>
      </c>
      <c r="DV38" s="256">
        <f>'Proyeksi Cashflow - Pengeluaran'!DY157</f>
        <v>0</v>
      </c>
      <c r="DW38" s="256">
        <f>'Proyeksi Cashflow - Pengeluaran'!DZ157</f>
        <v>0</v>
      </c>
      <c r="DX38" s="256">
        <f>'Proyeksi Cashflow - Pengeluaran'!EA157</f>
        <v>0</v>
      </c>
      <c r="DY38" s="256">
        <f>'Proyeksi Cashflow - Pengeluaran'!EB157</f>
        <v>0</v>
      </c>
      <c r="DZ38" s="256">
        <f>'Proyeksi Cashflow - Pengeluaran'!EC157</f>
        <v>0</v>
      </c>
      <c r="EA38" s="256">
        <f>'Proyeksi Cashflow - Pengeluaran'!ED157</f>
        <v>0</v>
      </c>
      <c r="EB38" s="256">
        <f>'Proyeksi Cashflow - Pengeluaran'!EE157</f>
        <v>0</v>
      </c>
      <c r="EC38" s="256">
        <f>'Proyeksi Cashflow - Pengeluaran'!EF157</f>
        <v>0</v>
      </c>
      <c r="ED38" s="256">
        <f>'Proyeksi Cashflow - Pengeluaran'!EG157</f>
        <v>0</v>
      </c>
    </row>
    <row r="39" spans="1:134" ht="15.75" customHeight="1">
      <c r="A39" s="154"/>
      <c r="B39" s="144" t="s">
        <v>491</v>
      </c>
      <c r="C39" s="246">
        <f t="shared" si="27"/>
        <v>425000000</v>
      </c>
      <c r="D39" s="151">
        <f>'Proyeksi Cashflow - Pengeluaran'!H170</f>
        <v>0</v>
      </c>
      <c r="E39" s="151">
        <f>'Proyeksi Cashflow - Pengeluaran'!I170</f>
        <v>10625000</v>
      </c>
      <c r="F39" s="151">
        <f>'Proyeksi Cashflow - Pengeluaran'!J170</f>
        <v>10625000</v>
      </c>
      <c r="G39" s="151">
        <f>'Proyeksi Cashflow - Pengeluaran'!K170</f>
        <v>10625000</v>
      </c>
      <c r="H39" s="151">
        <f>'Proyeksi Cashflow - Pengeluaran'!L170</f>
        <v>10625000</v>
      </c>
      <c r="I39" s="151">
        <f>'Proyeksi Cashflow - Pengeluaran'!M170</f>
        <v>8000000</v>
      </c>
      <c r="J39" s="151">
        <f>'Proyeksi Cashflow - Pengeluaran'!N170</f>
        <v>0</v>
      </c>
      <c r="K39" s="151">
        <f>'Proyeksi Cashflow - Pengeluaran'!O170</f>
        <v>0</v>
      </c>
      <c r="L39" s="151">
        <f>'Proyeksi Cashflow - Pengeluaran'!P170</f>
        <v>16000000</v>
      </c>
      <c r="M39" s="151">
        <f>'Proyeksi Cashflow - Pengeluaran'!Q170</f>
        <v>38500000</v>
      </c>
      <c r="N39" s="151">
        <f>'Proyeksi Cashflow - Pengeluaran'!R170</f>
        <v>24000000</v>
      </c>
      <c r="O39" s="256">
        <f>'Proyeksi Cashflow - Pengeluaran'!S170</f>
        <v>24000000</v>
      </c>
      <c r="P39" s="151">
        <f>'Proyeksi Cashflow - Pengeluaran'!T170</f>
        <v>53000000</v>
      </c>
      <c r="Q39" s="151">
        <f>'Proyeksi Cashflow - Pengeluaran'!U170</f>
        <v>59500000</v>
      </c>
      <c r="R39" s="151">
        <f>'Proyeksi Cashflow - Pengeluaran'!V170</f>
        <v>43500000</v>
      </c>
      <c r="S39" s="151">
        <f>'Proyeksi Cashflow - Pengeluaran'!W170</f>
        <v>43500000</v>
      </c>
      <c r="T39" s="151">
        <f>'Proyeksi Cashflow - Pengeluaran'!X170</f>
        <v>43500000</v>
      </c>
      <c r="U39" s="151">
        <f>'Proyeksi Cashflow - Pengeluaran'!Y170</f>
        <v>29000000</v>
      </c>
      <c r="V39" s="151">
        <f>'Proyeksi Cashflow - Pengeluaran'!Z170</f>
        <v>0</v>
      </c>
      <c r="W39" s="151">
        <f>'Proyeksi Cashflow - Pengeluaran'!AA170</f>
        <v>0</v>
      </c>
      <c r="X39" s="151">
        <f>'Proyeksi Cashflow - Pengeluaran'!AB170</f>
        <v>0</v>
      </c>
      <c r="Y39" s="151">
        <f>'Proyeksi Cashflow - Pengeluaran'!AC170</f>
        <v>0</v>
      </c>
      <c r="Z39" s="151">
        <f>'Proyeksi Cashflow - Pengeluaran'!AD170</f>
        <v>0</v>
      </c>
      <c r="AA39" s="256">
        <f>'Proyeksi Cashflow - Pengeluaran'!AE170</f>
        <v>0</v>
      </c>
      <c r="AB39" s="151">
        <f>'Proyeksi Cashflow - Pengeluaran'!AF170</f>
        <v>0</v>
      </c>
      <c r="AC39" s="151">
        <f>'Proyeksi Cashflow - Pengeluaran'!AG170</f>
        <v>0</v>
      </c>
      <c r="AD39" s="151">
        <f>'Proyeksi Cashflow - Pengeluaran'!AH170</f>
        <v>0</v>
      </c>
      <c r="AE39" s="151">
        <f>'Proyeksi Cashflow - Pengeluaran'!AI170</f>
        <v>0</v>
      </c>
      <c r="AF39" s="151">
        <f>'Proyeksi Cashflow - Pengeluaran'!AJ170</f>
        <v>0</v>
      </c>
      <c r="AG39" s="151">
        <f>'Proyeksi Cashflow - Pengeluaran'!AK170</f>
        <v>0</v>
      </c>
      <c r="AH39" s="151">
        <f>'Proyeksi Cashflow - Pengeluaran'!AL170</f>
        <v>0</v>
      </c>
      <c r="AI39" s="151">
        <f>'Proyeksi Cashflow - Pengeluaran'!AM170</f>
        <v>0</v>
      </c>
      <c r="AJ39" s="151">
        <f>'Proyeksi Cashflow - Pengeluaran'!AN170</f>
        <v>0</v>
      </c>
      <c r="AK39" s="151">
        <f>'Proyeksi Cashflow - Pengeluaran'!AO170</f>
        <v>0</v>
      </c>
      <c r="AL39" s="151">
        <f>'Proyeksi Cashflow - Pengeluaran'!AP170</f>
        <v>0</v>
      </c>
      <c r="AM39" s="256">
        <f>'Proyeksi Cashflow - Pengeluaran'!AQ170</f>
        <v>0</v>
      </c>
      <c r="AN39" s="151">
        <f>'Proyeksi Cashflow - Pengeluaran'!AR170</f>
        <v>0</v>
      </c>
      <c r="AO39" s="151">
        <f>'Proyeksi Cashflow - Pengeluaran'!AS170</f>
        <v>0</v>
      </c>
      <c r="AP39" s="151">
        <f>'Proyeksi Cashflow - Pengeluaran'!AT170</f>
        <v>0</v>
      </c>
      <c r="AQ39" s="151">
        <f>'Proyeksi Cashflow - Pengeluaran'!AU170</f>
        <v>0</v>
      </c>
      <c r="AR39" s="151">
        <f>'Proyeksi Cashflow - Pengeluaran'!AV170</f>
        <v>0</v>
      </c>
      <c r="AS39" s="151">
        <f>'Proyeksi Cashflow - Pengeluaran'!AW170</f>
        <v>0</v>
      </c>
      <c r="AT39" s="151">
        <f>'Proyeksi Cashflow - Pengeluaran'!AX170</f>
        <v>0</v>
      </c>
      <c r="AU39" s="151">
        <f>'Proyeksi Cashflow - Pengeluaran'!AY170</f>
        <v>0</v>
      </c>
      <c r="AV39" s="151">
        <f>'Proyeksi Cashflow - Pengeluaran'!AZ170</f>
        <v>0</v>
      </c>
      <c r="AW39" s="151">
        <f>'Proyeksi Cashflow - Pengeluaran'!BA170</f>
        <v>0</v>
      </c>
      <c r="AX39" s="151">
        <f>'Proyeksi Cashflow - Pengeluaran'!BB170</f>
        <v>0</v>
      </c>
      <c r="AY39" s="256">
        <f>'Proyeksi Cashflow - Pengeluaran'!BC170</f>
        <v>0</v>
      </c>
      <c r="AZ39" s="151" t="s">
        <v>471</v>
      </c>
      <c r="BA39" s="151">
        <f>'Proyeksi Cashflow - Pengeluaran'!BD170</f>
        <v>0</v>
      </c>
      <c r="BB39" s="151">
        <f>'Proyeksi Cashflow - Pengeluaran'!BE170</f>
        <v>0</v>
      </c>
      <c r="BC39" s="151">
        <f>'Proyeksi Cashflow - Pengeluaran'!BF170</f>
        <v>0</v>
      </c>
      <c r="BD39" s="151">
        <f>'Proyeksi Cashflow - Pengeluaran'!BG170</f>
        <v>0</v>
      </c>
      <c r="BE39" s="151">
        <f>'Proyeksi Cashflow - Pengeluaran'!BH170</f>
        <v>0</v>
      </c>
      <c r="BF39" s="151">
        <f>'Proyeksi Cashflow - Pengeluaran'!BI170</f>
        <v>0</v>
      </c>
      <c r="BG39" s="151">
        <f>'Proyeksi Cashflow - Pengeluaran'!BJ170</f>
        <v>0</v>
      </c>
      <c r="BH39" s="151">
        <f>'Proyeksi Cashflow - Pengeluaran'!BK170</f>
        <v>0</v>
      </c>
      <c r="BI39" s="151">
        <f>'Proyeksi Cashflow - Pengeluaran'!BL170</f>
        <v>0</v>
      </c>
      <c r="BJ39" s="151">
        <f>'Proyeksi Cashflow - Pengeluaran'!BM170</f>
        <v>0</v>
      </c>
      <c r="BK39" s="256">
        <f>'Proyeksi Cashflow - Pengeluaran'!BN170</f>
        <v>0</v>
      </c>
      <c r="BL39" s="151">
        <f>'Proyeksi Cashflow - Pengeluaran'!BO170</f>
        <v>0</v>
      </c>
      <c r="BM39" s="151">
        <f>'Proyeksi Cashflow - Pengeluaran'!BP170</f>
        <v>0</v>
      </c>
      <c r="BN39" s="151">
        <f>'Proyeksi Cashflow - Pengeluaran'!BQ170</f>
        <v>0</v>
      </c>
      <c r="BO39" s="151">
        <f>'Proyeksi Cashflow - Pengeluaran'!BR170</f>
        <v>0</v>
      </c>
      <c r="BP39" s="151">
        <f>'Proyeksi Cashflow - Pengeluaran'!BS170</f>
        <v>0</v>
      </c>
      <c r="BQ39" s="151">
        <f>'Proyeksi Cashflow - Pengeluaran'!BT170</f>
        <v>0</v>
      </c>
      <c r="BR39" s="151">
        <f>'Proyeksi Cashflow - Pengeluaran'!BU170</f>
        <v>0</v>
      </c>
      <c r="BS39" s="151">
        <f>'Proyeksi Cashflow - Pengeluaran'!BV170</f>
        <v>0</v>
      </c>
      <c r="BT39" s="151">
        <f>'Proyeksi Cashflow - Pengeluaran'!BW170</f>
        <v>0</v>
      </c>
      <c r="BU39" s="151">
        <f>'Proyeksi Cashflow - Pengeluaran'!BX170</f>
        <v>0</v>
      </c>
      <c r="BV39" s="151">
        <f>'Proyeksi Cashflow - Pengeluaran'!BY170</f>
        <v>0</v>
      </c>
      <c r="BW39" s="256">
        <f>'Proyeksi Cashflow - Pengeluaran'!BZ170</f>
        <v>0</v>
      </c>
      <c r="BX39" s="151">
        <f>'Proyeksi Cashflow - Pengeluaran'!CA170</f>
        <v>0</v>
      </c>
      <c r="BY39" s="151">
        <f>'Proyeksi Cashflow - Pengeluaran'!CB170</f>
        <v>0</v>
      </c>
      <c r="BZ39" s="151">
        <f>'Proyeksi Cashflow - Pengeluaran'!CC170</f>
        <v>0</v>
      </c>
      <c r="CA39" s="151">
        <f>'Proyeksi Cashflow - Pengeluaran'!CD170</f>
        <v>0</v>
      </c>
      <c r="CB39" s="151">
        <f>'Proyeksi Cashflow - Pengeluaran'!CE170</f>
        <v>0</v>
      </c>
      <c r="CC39" s="151">
        <f>'Proyeksi Cashflow - Pengeluaran'!CF170</f>
        <v>0</v>
      </c>
      <c r="CD39" s="151">
        <f>'Proyeksi Cashflow - Pengeluaran'!CG170</f>
        <v>0</v>
      </c>
      <c r="CE39" s="151">
        <f>'Proyeksi Cashflow - Pengeluaran'!CH170</f>
        <v>0</v>
      </c>
      <c r="CF39" s="151">
        <f>'Proyeksi Cashflow - Pengeluaran'!CI170</f>
        <v>0</v>
      </c>
      <c r="CG39" s="151">
        <f>'Proyeksi Cashflow - Pengeluaran'!CJ170</f>
        <v>0</v>
      </c>
      <c r="CH39" s="151">
        <f>'Proyeksi Cashflow - Pengeluaran'!CK170</f>
        <v>0</v>
      </c>
      <c r="CI39" s="256">
        <f>'Proyeksi Cashflow - Pengeluaran'!CL170</f>
        <v>0</v>
      </c>
      <c r="CJ39" s="151">
        <f>'Proyeksi Cashflow - Pengeluaran'!CM170</f>
        <v>0</v>
      </c>
      <c r="CK39" s="151">
        <f>'Proyeksi Cashflow - Pengeluaran'!CN170</f>
        <v>0</v>
      </c>
      <c r="CL39" s="151">
        <f>'Proyeksi Cashflow - Pengeluaran'!CO170</f>
        <v>0</v>
      </c>
      <c r="CM39" s="151">
        <f>'Proyeksi Cashflow - Pengeluaran'!CP170</f>
        <v>0</v>
      </c>
      <c r="CN39" s="151">
        <f>'Proyeksi Cashflow - Pengeluaran'!CQ170</f>
        <v>0</v>
      </c>
      <c r="CO39" s="151">
        <f>'Proyeksi Cashflow - Pengeluaran'!CR170</f>
        <v>0</v>
      </c>
      <c r="CP39" s="151">
        <f>'Proyeksi Cashflow - Pengeluaran'!CS170</f>
        <v>0</v>
      </c>
      <c r="CQ39" s="151">
        <f>'Proyeksi Cashflow - Pengeluaran'!CT170</f>
        <v>0</v>
      </c>
      <c r="CR39" s="151">
        <f>'Proyeksi Cashflow - Pengeluaran'!CU170</f>
        <v>0</v>
      </c>
      <c r="CS39" s="151">
        <f>'Proyeksi Cashflow - Pengeluaran'!CV170</f>
        <v>0</v>
      </c>
      <c r="CT39" s="151">
        <f>'Proyeksi Cashflow - Pengeluaran'!CW170</f>
        <v>0</v>
      </c>
      <c r="CU39" s="256">
        <f>'Proyeksi Cashflow - Pengeluaran'!CX170</f>
        <v>0</v>
      </c>
      <c r="CV39" s="151">
        <f>'Proyeksi Cashflow - Pengeluaran'!CY170</f>
        <v>0</v>
      </c>
      <c r="CW39" s="151">
        <f>'Proyeksi Cashflow - Pengeluaran'!CZ170</f>
        <v>0</v>
      </c>
      <c r="CX39" s="151">
        <f>'Proyeksi Cashflow - Pengeluaran'!DA170</f>
        <v>0</v>
      </c>
      <c r="CY39" s="151">
        <f>'Proyeksi Cashflow - Pengeluaran'!DB170</f>
        <v>0</v>
      </c>
      <c r="CZ39" s="151">
        <f>'Proyeksi Cashflow - Pengeluaran'!DC170</f>
        <v>0</v>
      </c>
      <c r="DA39" s="151">
        <f>'Proyeksi Cashflow - Pengeluaran'!DD170</f>
        <v>0</v>
      </c>
      <c r="DB39" s="151">
        <f>'Proyeksi Cashflow - Pengeluaran'!DE170</f>
        <v>0</v>
      </c>
      <c r="DC39" s="151">
        <f>'Proyeksi Cashflow - Pengeluaran'!DF170</f>
        <v>0</v>
      </c>
      <c r="DD39" s="151">
        <f>'Proyeksi Cashflow - Pengeluaran'!DG170</f>
        <v>0</v>
      </c>
      <c r="DE39" s="151">
        <f>'Proyeksi Cashflow - Pengeluaran'!DH170</f>
        <v>0</v>
      </c>
      <c r="DF39" s="151">
        <f>'Proyeksi Cashflow - Pengeluaran'!DI170</f>
        <v>0</v>
      </c>
      <c r="DG39" s="256">
        <f>'Proyeksi Cashflow - Pengeluaran'!DJ170</f>
        <v>0</v>
      </c>
      <c r="DH39" s="151">
        <f>'Proyeksi Cashflow - Pengeluaran'!DK170</f>
        <v>0</v>
      </c>
      <c r="DI39" s="151">
        <f>'Proyeksi Cashflow - Pengeluaran'!DL170</f>
        <v>0</v>
      </c>
      <c r="DJ39" s="151">
        <f>'Proyeksi Cashflow - Pengeluaran'!DM170</f>
        <v>0</v>
      </c>
      <c r="DK39" s="151">
        <f>'Proyeksi Cashflow - Pengeluaran'!DN170</f>
        <v>0</v>
      </c>
      <c r="DL39" s="151">
        <f>'Proyeksi Cashflow - Pengeluaran'!DO170</f>
        <v>0</v>
      </c>
      <c r="DM39" s="151">
        <f>'Proyeksi Cashflow - Pengeluaran'!DP170</f>
        <v>0</v>
      </c>
      <c r="DN39" s="151">
        <f>'Proyeksi Cashflow - Pengeluaran'!DQ170</f>
        <v>0</v>
      </c>
      <c r="DO39" s="151">
        <f>'Proyeksi Cashflow - Pengeluaran'!DR170</f>
        <v>0</v>
      </c>
      <c r="DP39" s="151">
        <f>'Proyeksi Cashflow - Pengeluaran'!DS170</f>
        <v>0</v>
      </c>
      <c r="DQ39" s="151">
        <f>'Proyeksi Cashflow - Pengeluaran'!DT170</f>
        <v>0</v>
      </c>
      <c r="DR39" s="151">
        <f>'Proyeksi Cashflow - Pengeluaran'!DU170</f>
        <v>0</v>
      </c>
      <c r="DS39" s="256">
        <f>'Proyeksi Cashflow - Pengeluaran'!DV170</f>
        <v>0</v>
      </c>
      <c r="DT39" s="256">
        <f>'Proyeksi Cashflow - Pengeluaran'!DW170</f>
        <v>0</v>
      </c>
      <c r="DU39" s="256">
        <f>'Proyeksi Cashflow - Pengeluaran'!DX170</f>
        <v>0</v>
      </c>
      <c r="DV39" s="256">
        <f>'Proyeksi Cashflow - Pengeluaran'!DY170</f>
        <v>0</v>
      </c>
      <c r="DW39" s="256">
        <f>'Proyeksi Cashflow - Pengeluaran'!DZ170</f>
        <v>0</v>
      </c>
      <c r="DX39" s="256">
        <f>'Proyeksi Cashflow - Pengeluaran'!EA170</f>
        <v>0</v>
      </c>
      <c r="DY39" s="256">
        <f>'Proyeksi Cashflow - Pengeluaran'!EB170</f>
        <v>0</v>
      </c>
      <c r="DZ39" s="256">
        <f>'Proyeksi Cashflow - Pengeluaran'!EC170</f>
        <v>0</v>
      </c>
      <c r="EA39" s="256">
        <f>'Proyeksi Cashflow - Pengeluaran'!ED170</f>
        <v>0</v>
      </c>
      <c r="EB39" s="256">
        <f>'Proyeksi Cashflow - Pengeluaran'!EE170</f>
        <v>0</v>
      </c>
      <c r="EC39" s="256">
        <f>'Proyeksi Cashflow - Pengeluaran'!EF170</f>
        <v>0</v>
      </c>
      <c r="ED39" s="256">
        <f>'Proyeksi Cashflow - Pengeluaran'!EG170</f>
        <v>0</v>
      </c>
    </row>
    <row r="40" spans="1:134" ht="15.75" customHeight="1">
      <c r="A40" s="165"/>
      <c r="B40" s="144" t="s">
        <v>659</v>
      </c>
      <c r="C40" s="246">
        <f>SUM(D40:ED40)</f>
        <v>146139824.67500001</v>
      </c>
      <c r="D40" s="151">
        <f>'Proyeksi Cashflow - Pengeluaran'!H195</f>
        <v>0</v>
      </c>
      <c r="E40" s="151">
        <f>'Proyeksi Cashflow - Pengeluaran'!I195</f>
        <v>25789380.824999999</v>
      </c>
      <c r="F40" s="151">
        <f>'Proyeksi Cashflow - Pengeluaran'!J195</f>
        <v>38684071.237500004</v>
      </c>
      <c r="G40" s="151">
        <f>'Proyeksi Cashflow - Pengeluaran'!K195</f>
        <v>25789380.824999999</v>
      </c>
      <c r="H40" s="151">
        <f>'Proyeksi Cashflow - Pengeluaran'!L195</f>
        <v>25789380.824999999</v>
      </c>
      <c r="I40" s="151">
        <f>'Proyeksi Cashflow - Pengeluaran'!M195</f>
        <v>21491150.6875</v>
      </c>
      <c r="J40" s="151">
        <f>'Proyeksi Cashflow - Pengeluaran'!N195</f>
        <v>8596460.2750000004</v>
      </c>
      <c r="K40" s="151">
        <f>'Proyeksi Cashflow - Pengeluaran'!O195</f>
        <v>0</v>
      </c>
      <c r="L40" s="151">
        <f>'Proyeksi Cashflow - Pengeluaran'!P195</f>
        <v>0</v>
      </c>
      <c r="M40" s="151">
        <f>'Proyeksi Cashflow - Pengeluaran'!Q195</f>
        <v>0</v>
      </c>
      <c r="N40" s="151">
        <f>'Proyeksi Cashflow - Pengeluaran'!R195</f>
        <v>0</v>
      </c>
      <c r="O40" s="427">
        <f>'Proyeksi Cashflow - Pengeluaran'!S195</f>
        <v>0</v>
      </c>
      <c r="P40" s="151">
        <f>'Proyeksi Cashflow - Pengeluaran'!T195</f>
        <v>0</v>
      </c>
      <c r="Q40" s="151">
        <f>'Proyeksi Cashflow - Pengeluaran'!U195</f>
        <v>0</v>
      </c>
      <c r="R40" s="151">
        <f>'Proyeksi Cashflow - Pengeluaran'!V195</f>
        <v>0</v>
      </c>
      <c r="S40" s="151">
        <f>'Proyeksi Cashflow - Pengeluaran'!W195</f>
        <v>0</v>
      </c>
      <c r="T40" s="151">
        <f>'Proyeksi Cashflow - Pengeluaran'!X195</f>
        <v>0</v>
      </c>
      <c r="U40" s="151">
        <f>'Proyeksi Cashflow - Pengeluaran'!Y195</f>
        <v>0</v>
      </c>
      <c r="V40" s="151">
        <f>'Proyeksi Cashflow - Pengeluaran'!Z195</f>
        <v>0</v>
      </c>
      <c r="W40" s="151">
        <f>'Proyeksi Cashflow - Pengeluaran'!AA195</f>
        <v>0</v>
      </c>
      <c r="X40" s="151">
        <f>'Proyeksi Cashflow - Pengeluaran'!AB195</f>
        <v>0</v>
      </c>
      <c r="Y40" s="151">
        <f>'Proyeksi Cashflow - Pengeluaran'!AC195</f>
        <v>0</v>
      </c>
      <c r="Z40" s="151">
        <f>'Proyeksi Cashflow - Pengeluaran'!AD195</f>
        <v>0</v>
      </c>
      <c r="AA40" s="427">
        <f>'Proyeksi Cashflow - Pengeluaran'!AE195</f>
        <v>0</v>
      </c>
      <c r="AB40" s="151">
        <f>'Proyeksi Cashflow - Pengeluaran'!AF195</f>
        <v>0</v>
      </c>
      <c r="AC40" s="151">
        <f>'Proyeksi Cashflow - Pengeluaran'!AG195</f>
        <v>0</v>
      </c>
      <c r="AD40" s="151">
        <f>'Proyeksi Cashflow - Pengeluaran'!AH195</f>
        <v>0</v>
      </c>
      <c r="AE40" s="151">
        <f>'Proyeksi Cashflow - Pengeluaran'!AI195</f>
        <v>0</v>
      </c>
      <c r="AF40" s="151">
        <f>'Proyeksi Cashflow - Pengeluaran'!AJ195</f>
        <v>0</v>
      </c>
      <c r="AG40" s="151">
        <f>'Proyeksi Cashflow - Pengeluaran'!AK195</f>
        <v>0</v>
      </c>
      <c r="AH40" s="151">
        <f>'Proyeksi Cashflow - Pengeluaran'!AL195</f>
        <v>0</v>
      </c>
      <c r="AI40" s="151">
        <f>'Proyeksi Cashflow - Pengeluaran'!AM195</f>
        <v>0</v>
      </c>
      <c r="AJ40" s="151">
        <f>'Proyeksi Cashflow - Pengeluaran'!AN195</f>
        <v>0</v>
      </c>
      <c r="AK40" s="151">
        <f>'Proyeksi Cashflow - Pengeluaran'!AO195</f>
        <v>0</v>
      </c>
      <c r="AL40" s="151">
        <f>'Proyeksi Cashflow - Pengeluaran'!AP195</f>
        <v>0</v>
      </c>
      <c r="AM40" s="427">
        <f>'Proyeksi Cashflow - Pengeluaran'!AQ195</f>
        <v>0</v>
      </c>
      <c r="AN40" s="151">
        <f>'Proyeksi Cashflow - Pengeluaran'!AR195</f>
        <v>0</v>
      </c>
      <c r="AO40" s="151">
        <f>'Proyeksi Cashflow - Pengeluaran'!AS195</f>
        <v>0</v>
      </c>
      <c r="AP40" s="151">
        <f>'Proyeksi Cashflow - Pengeluaran'!AT195</f>
        <v>0</v>
      </c>
      <c r="AQ40" s="151">
        <f>'Proyeksi Cashflow - Pengeluaran'!AU195</f>
        <v>0</v>
      </c>
      <c r="AR40" s="151">
        <f>'Proyeksi Cashflow - Pengeluaran'!AV195</f>
        <v>0</v>
      </c>
      <c r="AS40" s="151">
        <f>'Proyeksi Cashflow - Pengeluaran'!AW195</f>
        <v>0</v>
      </c>
      <c r="AT40" s="151">
        <f>'Proyeksi Cashflow - Pengeluaran'!AX195</f>
        <v>0</v>
      </c>
      <c r="AU40" s="151">
        <f>'Proyeksi Cashflow - Pengeluaran'!AY195</f>
        <v>0</v>
      </c>
      <c r="AV40" s="151">
        <f>'Proyeksi Cashflow - Pengeluaran'!AZ195</f>
        <v>0</v>
      </c>
      <c r="AW40" s="151">
        <f>'Proyeksi Cashflow - Pengeluaran'!BA195</f>
        <v>0</v>
      </c>
      <c r="AX40" s="151">
        <f>'Proyeksi Cashflow - Pengeluaran'!BB195</f>
        <v>0</v>
      </c>
      <c r="AY40" s="427">
        <f>'Proyeksi Cashflow - Pengeluaran'!BC195</f>
        <v>0</v>
      </c>
      <c r="AZ40" s="151">
        <f>'Proyeksi Cashflow - Pengeluaran'!BD195</f>
        <v>0</v>
      </c>
      <c r="BA40" s="151">
        <f>'Proyeksi Cashflow - Pengeluaran'!BE195</f>
        <v>0</v>
      </c>
      <c r="BB40" s="151">
        <f>'Proyeksi Cashflow - Pengeluaran'!BF195</f>
        <v>0</v>
      </c>
      <c r="BC40" s="151">
        <f>'Proyeksi Cashflow - Pengeluaran'!BG195</f>
        <v>0</v>
      </c>
      <c r="BD40" s="151">
        <f>'Proyeksi Cashflow - Pengeluaran'!BH195</f>
        <v>0</v>
      </c>
      <c r="BE40" s="151">
        <f>'Proyeksi Cashflow - Pengeluaran'!BI195</f>
        <v>0</v>
      </c>
      <c r="BF40" s="151">
        <f>'Proyeksi Cashflow - Pengeluaran'!BJ195</f>
        <v>0</v>
      </c>
      <c r="BG40" s="151">
        <f>'Proyeksi Cashflow - Pengeluaran'!BK195</f>
        <v>0</v>
      </c>
      <c r="BH40" s="151">
        <f>'Proyeksi Cashflow - Pengeluaran'!BL195</f>
        <v>0</v>
      </c>
      <c r="BI40" s="151">
        <f>'Proyeksi Cashflow - Pengeluaran'!BM195</f>
        <v>0</v>
      </c>
      <c r="BJ40" s="151">
        <f>'Proyeksi Cashflow - Pengeluaran'!BN195</f>
        <v>0</v>
      </c>
      <c r="BK40" s="427">
        <f>'Proyeksi Cashflow - Pengeluaran'!BO195</f>
        <v>0</v>
      </c>
      <c r="BL40" s="151">
        <f>'Proyeksi Cashflow - Pengeluaran'!BP195</f>
        <v>0</v>
      </c>
      <c r="BM40" s="151">
        <f>'Proyeksi Cashflow - Pengeluaran'!BQ195</f>
        <v>0</v>
      </c>
      <c r="BN40" s="151">
        <f>'Proyeksi Cashflow - Pengeluaran'!BR195</f>
        <v>0</v>
      </c>
      <c r="BO40" s="151">
        <f>'Proyeksi Cashflow - Pengeluaran'!BS195</f>
        <v>0</v>
      </c>
      <c r="BP40" s="151">
        <f>'Proyeksi Cashflow - Pengeluaran'!BT195</f>
        <v>0</v>
      </c>
      <c r="BQ40" s="151">
        <f>'Proyeksi Cashflow - Pengeluaran'!BU195</f>
        <v>0</v>
      </c>
      <c r="BR40" s="151">
        <f>'Proyeksi Cashflow - Pengeluaran'!BV195</f>
        <v>0</v>
      </c>
      <c r="BS40" s="151">
        <f>'Proyeksi Cashflow - Pengeluaran'!BW195</f>
        <v>0</v>
      </c>
      <c r="BT40" s="151">
        <f>'Proyeksi Cashflow - Pengeluaran'!BX195</f>
        <v>0</v>
      </c>
      <c r="BU40" s="151">
        <f>'Proyeksi Cashflow - Pengeluaran'!BY195</f>
        <v>0</v>
      </c>
      <c r="BV40" s="151">
        <f>'Proyeksi Cashflow - Pengeluaran'!BZ195</f>
        <v>0</v>
      </c>
      <c r="BW40" s="427">
        <f>'Proyeksi Cashflow - Pengeluaran'!CA195</f>
        <v>0</v>
      </c>
      <c r="BX40" s="151">
        <f>'Proyeksi Cashflow - Pengeluaran'!CB195</f>
        <v>0</v>
      </c>
      <c r="BY40" s="151">
        <f>'Proyeksi Cashflow - Pengeluaran'!CC195</f>
        <v>0</v>
      </c>
      <c r="BZ40" s="151">
        <f>'Proyeksi Cashflow - Pengeluaran'!CD195</f>
        <v>0</v>
      </c>
      <c r="CA40" s="151">
        <f>'Proyeksi Cashflow - Pengeluaran'!CE195</f>
        <v>0</v>
      </c>
      <c r="CB40" s="151">
        <f>'Proyeksi Cashflow - Pengeluaran'!CF195</f>
        <v>0</v>
      </c>
      <c r="CC40" s="151">
        <f>'Proyeksi Cashflow - Pengeluaran'!CG195</f>
        <v>0</v>
      </c>
      <c r="CD40" s="151">
        <f>'Proyeksi Cashflow - Pengeluaran'!CH195</f>
        <v>0</v>
      </c>
      <c r="CE40" s="151">
        <f>'Proyeksi Cashflow - Pengeluaran'!CI195</f>
        <v>0</v>
      </c>
      <c r="CF40" s="151">
        <f>'Proyeksi Cashflow - Pengeluaran'!CJ195</f>
        <v>0</v>
      </c>
      <c r="CG40" s="151">
        <f>'Proyeksi Cashflow - Pengeluaran'!CK195</f>
        <v>0</v>
      </c>
      <c r="CH40" s="151">
        <f>'Proyeksi Cashflow - Pengeluaran'!CL195</f>
        <v>0</v>
      </c>
      <c r="CI40" s="427">
        <f>'Proyeksi Cashflow - Pengeluaran'!CM195</f>
        <v>0</v>
      </c>
      <c r="CJ40" s="151">
        <f>'Proyeksi Cashflow - Pengeluaran'!CN195</f>
        <v>0</v>
      </c>
      <c r="CK40" s="151">
        <f>'Proyeksi Cashflow - Pengeluaran'!CO195</f>
        <v>0</v>
      </c>
      <c r="CL40" s="151">
        <f>'Proyeksi Cashflow - Pengeluaran'!CP195</f>
        <v>0</v>
      </c>
      <c r="CM40" s="151">
        <f>'Proyeksi Cashflow - Pengeluaran'!CQ195</f>
        <v>0</v>
      </c>
      <c r="CN40" s="151">
        <f>'Proyeksi Cashflow - Pengeluaran'!CR195</f>
        <v>0</v>
      </c>
      <c r="CO40" s="151">
        <f>'Proyeksi Cashflow - Pengeluaran'!CS195</f>
        <v>0</v>
      </c>
      <c r="CP40" s="151">
        <f>'Proyeksi Cashflow - Pengeluaran'!CT195</f>
        <v>0</v>
      </c>
      <c r="CQ40" s="151">
        <f>'Proyeksi Cashflow - Pengeluaran'!CU195</f>
        <v>0</v>
      </c>
      <c r="CR40" s="151">
        <f>'Proyeksi Cashflow - Pengeluaran'!CV195</f>
        <v>0</v>
      </c>
      <c r="CS40" s="151">
        <f>'Proyeksi Cashflow - Pengeluaran'!CW195</f>
        <v>0</v>
      </c>
      <c r="CT40" s="151">
        <f>'Proyeksi Cashflow - Pengeluaran'!CX195</f>
        <v>0</v>
      </c>
      <c r="CU40" s="427">
        <f>'Proyeksi Cashflow - Pengeluaran'!CY195</f>
        <v>0</v>
      </c>
      <c r="CV40" s="151">
        <f>'Proyeksi Cashflow - Pengeluaran'!CZ195</f>
        <v>0</v>
      </c>
      <c r="CW40" s="151">
        <f>'Proyeksi Cashflow - Pengeluaran'!DA195</f>
        <v>0</v>
      </c>
      <c r="CX40" s="151">
        <f>'Proyeksi Cashflow - Pengeluaran'!DB195</f>
        <v>0</v>
      </c>
      <c r="CY40" s="151">
        <f>'Proyeksi Cashflow - Pengeluaran'!DC195</f>
        <v>0</v>
      </c>
      <c r="CZ40" s="151">
        <f>'Proyeksi Cashflow - Pengeluaran'!DD195</f>
        <v>0</v>
      </c>
      <c r="DA40" s="151">
        <f>'Proyeksi Cashflow - Pengeluaran'!DE195</f>
        <v>0</v>
      </c>
      <c r="DB40" s="151">
        <f>'Proyeksi Cashflow - Pengeluaran'!DF195</f>
        <v>0</v>
      </c>
      <c r="DC40" s="151">
        <f>'Proyeksi Cashflow - Pengeluaran'!DG195</f>
        <v>0</v>
      </c>
      <c r="DD40" s="151">
        <f>'Proyeksi Cashflow - Pengeluaran'!DH195</f>
        <v>0</v>
      </c>
      <c r="DE40" s="151">
        <f>'Proyeksi Cashflow - Pengeluaran'!DI195</f>
        <v>0</v>
      </c>
      <c r="DF40" s="151">
        <f>'Proyeksi Cashflow - Pengeluaran'!DJ195</f>
        <v>0</v>
      </c>
      <c r="DG40" s="427">
        <f>'Proyeksi Cashflow - Pengeluaran'!DK195</f>
        <v>0</v>
      </c>
      <c r="DH40" s="151">
        <f>'Proyeksi Cashflow - Pengeluaran'!DL195</f>
        <v>0</v>
      </c>
      <c r="DI40" s="151">
        <f>'Proyeksi Cashflow - Pengeluaran'!DM195</f>
        <v>0</v>
      </c>
      <c r="DJ40" s="151">
        <f>'Proyeksi Cashflow - Pengeluaran'!DN195</f>
        <v>0</v>
      </c>
      <c r="DK40" s="151">
        <f>'Proyeksi Cashflow - Pengeluaran'!DO195</f>
        <v>0</v>
      </c>
      <c r="DL40" s="151">
        <f>'Proyeksi Cashflow - Pengeluaran'!DP195</f>
        <v>0</v>
      </c>
      <c r="DM40" s="151">
        <f>'Proyeksi Cashflow - Pengeluaran'!DQ195</f>
        <v>0</v>
      </c>
      <c r="DN40" s="151">
        <f>'Proyeksi Cashflow - Pengeluaran'!DR195</f>
        <v>0</v>
      </c>
      <c r="DO40" s="151">
        <f>'Proyeksi Cashflow - Pengeluaran'!DS195</f>
        <v>0</v>
      </c>
      <c r="DP40" s="151">
        <f>'Proyeksi Cashflow - Pengeluaran'!DT195</f>
        <v>0</v>
      </c>
      <c r="DQ40" s="151">
        <f>'Proyeksi Cashflow - Pengeluaran'!DU195</f>
        <v>0</v>
      </c>
      <c r="DR40" s="151">
        <f>'Proyeksi Cashflow - Pengeluaran'!DV195</f>
        <v>0</v>
      </c>
      <c r="DS40" s="427">
        <f>'Proyeksi Cashflow - Pengeluaran'!DW195</f>
        <v>0</v>
      </c>
      <c r="DT40" s="427">
        <f>'Proyeksi Cashflow - Pengeluaran'!DX195</f>
        <v>0</v>
      </c>
      <c r="DU40" s="427">
        <f>'Proyeksi Cashflow - Pengeluaran'!DY195</f>
        <v>0</v>
      </c>
      <c r="DV40" s="427">
        <f>'Proyeksi Cashflow - Pengeluaran'!DZ195</f>
        <v>0</v>
      </c>
      <c r="DW40" s="427">
        <f>'Proyeksi Cashflow - Pengeluaran'!EA195</f>
        <v>0</v>
      </c>
      <c r="DX40" s="427">
        <f>'Proyeksi Cashflow - Pengeluaran'!EB195</f>
        <v>0</v>
      </c>
      <c r="DY40" s="427">
        <f>'Proyeksi Cashflow - Pengeluaran'!EC195</f>
        <v>0</v>
      </c>
      <c r="DZ40" s="427">
        <f>'Proyeksi Cashflow - Pengeluaran'!ED195</f>
        <v>0</v>
      </c>
      <c r="EA40" s="427">
        <f>'Proyeksi Cashflow - Pengeluaran'!EE195</f>
        <v>0</v>
      </c>
      <c r="EB40" s="427">
        <f>'Proyeksi Cashflow - Pengeluaran'!EF195</f>
        <v>0</v>
      </c>
      <c r="EC40" s="427">
        <f>'Proyeksi Cashflow - Pengeluaran'!EG195</f>
        <v>0</v>
      </c>
      <c r="ED40" s="427">
        <f>'Proyeksi Cashflow - Pengeluaran'!EH195</f>
        <v>0</v>
      </c>
    </row>
    <row r="41" spans="1:134" ht="15.75" customHeight="1">
      <c r="A41" s="154"/>
      <c r="B41" s="144" t="s">
        <v>660</v>
      </c>
      <c r="C41" s="246">
        <f t="shared" si="27"/>
        <v>146139824.67500001</v>
      </c>
      <c r="D41" s="151">
        <f>'Proyeksi Cashflow - Pengeluaran'!H218</f>
        <v>0</v>
      </c>
      <c r="E41" s="151">
        <f>'Proyeksi Cashflow - Pengeluaran'!I218</f>
        <v>8596460.2750000004</v>
      </c>
      <c r="F41" s="151">
        <f>'Proyeksi Cashflow - Pengeluaran'!J218</f>
        <v>0</v>
      </c>
      <c r="G41" s="151">
        <f>'Proyeksi Cashflow - Pengeluaran'!K218</f>
        <v>0</v>
      </c>
      <c r="H41" s="151">
        <f>'Proyeksi Cashflow - Pengeluaran'!L218</f>
        <v>0</v>
      </c>
      <c r="I41" s="151">
        <f>'Proyeksi Cashflow - Pengeluaran'!M218</f>
        <v>0</v>
      </c>
      <c r="J41" s="151">
        <f>'Proyeksi Cashflow - Pengeluaran'!N218</f>
        <v>0</v>
      </c>
      <c r="K41" s="151">
        <f>'Proyeksi Cashflow - Pengeluaran'!O218</f>
        <v>0</v>
      </c>
      <c r="L41" s="151">
        <f>'Proyeksi Cashflow - Pengeluaran'!P218</f>
        <v>0</v>
      </c>
      <c r="M41" s="151">
        <f>'Proyeksi Cashflow - Pengeluaran'!Q218</f>
        <v>0</v>
      </c>
      <c r="N41" s="151">
        <f>'Proyeksi Cashflow - Pengeluaran'!R218</f>
        <v>0</v>
      </c>
      <c r="O41" s="427">
        <f>'Proyeksi Cashflow - Pengeluaran'!S218</f>
        <v>0</v>
      </c>
      <c r="P41" s="151">
        <f>'Proyeksi Cashflow - Pengeluaran'!T218</f>
        <v>0</v>
      </c>
      <c r="Q41" s="151">
        <f>'Proyeksi Cashflow - Pengeluaran'!U218</f>
        <v>17192920.550000001</v>
      </c>
      <c r="R41" s="151">
        <f>'Proyeksi Cashflow - Pengeluaran'!V218</f>
        <v>25789380.825000003</v>
      </c>
      <c r="S41" s="151">
        <f>'Proyeksi Cashflow - Pengeluaran'!W218</f>
        <v>25789380.825000003</v>
      </c>
      <c r="T41" s="151">
        <f>'Proyeksi Cashflow - Pengeluaran'!X218</f>
        <v>25789380.825000003</v>
      </c>
      <c r="U41" s="151">
        <f>'Proyeksi Cashflow - Pengeluaran'!Y218</f>
        <v>25789380.825000003</v>
      </c>
      <c r="V41" s="151">
        <f>'Proyeksi Cashflow - Pengeluaran'!Z218</f>
        <v>17192920.550000001</v>
      </c>
      <c r="W41" s="151">
        <f>'Proyeksi Cashflow - Pengeluaran'!AA218</f>
        <v>0</v>
      </c>
      <c r="X41" s="151">
        <f>'Proyeksi Cashflow - Pengeluaran'!AB218</f>
        <v>0</v>
      </c>
      <c r="Y41" s="151">
        <f>'Proyeksi Cashflow - Pengeluaran'!AC218</f>
        <v>0</v>
      </c>
      <c r="Z41" s="151">
        <f>'Proyeksi Cashflow - Pengeluaran'!AD218</f>
        <v>0</v>
      </c>
      <c r="AA41" s="427">
        <f>'Proyeksi Cashflow - Pengeluaran'!AE218</f>
        <v>0</v>
      </c>
      <c r="AB41" s="151">
        <f>'Proyeksi Cashflow - Pengeluaran'!AF218</f>
        <v>0</v>
      </c>
      <c r="AC41" s="151">
        <f>'Proyeksi Cashflow - Pengeluaran'!AG218</f>
        <v>0</v>
      </c>
      <c r="AD41" s="151">
        <f>'Proyeksi Cashflow - Pengeluaran'!AH218</f>
        <v>0</v>
      </c>
      <c r="AE41" s="151">
        <f>'Proyeksi Cashflow - Pengeluaran'!AI218</f>
        <v>0</v>
      </c>
      <c r="AF41" s="151">
        <f>'Proyeksi Cashflow - Pengeluaran'!AJ218</f>
        <v>0</v>
      </c>
      <c r="AG41" s="151">
        <f>'Proyeksi Cashflow - Pengeluaran'!AK218</f>
        <v>0</v>
      </c>
      <c r="AH41" s="151">
        <f>'Proyeksi Cashflow - Pengeluaran'!AL218</f>
        <v>0</v>
      </c>
      <c r="AI41" s="151">
        <f>'Proyeksi Cashflow - Pengeluaran'!AM218</f>
        <v>0</v>
      </c>
      <c r="AJ41" s="151">
        <f>'Proyeksi Cashflow - Pengeluaran'!AN218</f>
        <v>0</v>
      </c>
      <c r="AK41" s="151">
        <f>'Proyeksi Cashflow - Pengeluaran'!AO218</f>
        <v>0</v>
      </c>
      <c r="AL41" s="151">
        <f>'Proyeksi Cashflow - Pengeluaran'!AP218</f>
        <v>0</v>
      </c>
      <c r="AM41" s="427">
        <f>'Proyeksi Cashflow - Pengeluaran'!AQ218</f>
        <v>0</v>
      </c>
      <c r="AN41" s="151">
        <f>'Proyeksi Cashflow - Pengeluaran'!AR218</f>
        <v>0</v>
      </c>
      <c r="AO41" s="151">
        <f>'Proyeksi Cashflow - Pengeluaran'!AS218</f>
        <v>0</v>
      </c>
      <c r="AP41" s="151">
        <f>'Proyeksi Cashflow - Pengeluaran'!AT218</f>
        <v>0</v>
      </c>
      <c r="AQ41" s="151">
        <f>'Proyeksi Cashflow - Pengeluaran'!AU218</f>
        <v>0</v>
      </c>
      <c r="AR41" s="151">
        <f>'Proyeksi Cashflow - Pengeluaran'!AV218</f>
        <v>0</v>
      </c>
      <c r="AS41" s="151">
        <f>'Proyeksi Cashflow - Pengeluaran'!AW218</f>
        <v>0</v>
      </c>
      <c r="AT41" s="151">
        <f>'Proyeksi Cashflow - Pengeluaran'!AX218</f>
        <v>0</v>
      </c>
      <c r="AU41" s="151">
        <f>'Proyeksi Cashflow - Pengeluaran'!AY218</f>
        <v>0</v>
      </c>
      <c r="AV41" s="151">
        <f>'Proyeksi Cashflow - Pengeluaran'!AZ218</f>
        <v>0</v>
      </c>
      <c r="AW41" s="151">
        <f>'Proyeksi Cashflow - Pengeluaran'!BA218</f>
        <v>0</v>
      </c>
      <c r="AX41" s="151">
        <f>'Proyeksi Cashflow - Pengeluaran'!BB218</f>
        <v>0</v>
      </c>
      <c r="AY41" s="427">
        <f>'Proyeksi Cashflow - Pengeluaran'!BC218</f>
        <v>0</v>
      </c>
      <c r="AZ41" s="151">
        <f>'Proyeksi Cashflow - Pengeluaran'!BD218</f>
        <v>0</v>
      </c>
      <c r="BA41" s="151">
        <f>'Proyeksi Cashflow - Pengeluaran'!BE218</f>
        <v>0</v>
      </c>
      <c r="BB41" s="151">
        <f>'Proyeksi Cashflow - Pengeluaran'!BF218</f>
        <v>0</v>
      </c>
      <c r="BC41" s="151">
        <f>'Proyeksi Cashflow - Pengeluaran'!BG218</f>
        <v>0</v>
      </c>
      <c r="BD41" s="151">
        <f>'Proyeksi Cashflow - Pengeluaran'!BH218</f>
        <v>0</v>
      </c>
      <c r="BE41" s="151">
        <f>'Proyeksi Cashflow - Pengeluaran'!BI218</f>
        <v>0</v>
      </c>
      <c r="BF41" s="151">
        <f>'Proyeksi Cashflow - Pengeluaran'!BJ218</f>
        <v>0</v>
      </c>
      <c r="BG41" s="151">
        <f>'Proyeksi Cashflow - Pengeluaran'!BK218</f>
        <v>0</v>
      </c>
      <c r="BH41" s="151">
        <f>'Proyeksi Cashflow - Pengeluaran'!BL218</f>
        <v>0</v>
      </c>
      <c r="BI41" s="151">
        <f>'Proyeksi Cashflow - Pengeluaran'!BM218</f>
        <v>0</v>
      </c>
      <c r="BJ41" s="151">
        <f>'Proyeksi Cashflow - Pengeluaran'!BN218</f>
        <v>0</v>
      </c>
      <c r="BK41" s="427">
        <f>'Proyeksi Cashflow - Pengeluaran'!BO218</f>
        <v>0</v>
      </c>
      <c r="BL41" s="151">
        <f>'Proyeksi Cashflow - Pengeluaran'!BP218</f>
        <v>0</v>
      </c>
      <c r="BM41" s="151">
        <f>'Proyeksi Cashflow - Pengeluaran'!BQ218</f>
        <v>0</v>
      </c>
      <c r="BN41" s="151">
        <f>'Proyeksi Cashflow - Pengeluaran'!BR218</f>
        <v>0</v>
      </c>
      <c r="BO41" s="151">
        <f>'Proyeksi Cashflow - Pengeluaran'!BS218</f>
        <v>0</v>
      </c>
      <c r="BP41" s="151">
        <f>'Proyeksi Cashflow - Pengeluaran'!BT218</f>
        <v>0</v>
      </c>
      <c r="BQ41" s="151">
        <f>'Proyeksi Cashflow - Pengeluaran'!BU218</f>
        <v>0</v>
      </c>
      <c r="BR41" s="151">
        <f>'Proyeksi Cashflow - Pengeluaran'!BV218</f>
        <v>0</v>
      </c>
      <c r="BS41" s="151">
        <f>'Proyeksi Cashflow - Pengeluaran'!BW218</f>
        <v>0</v>
      </c>
      <c r="BT41" s="151">
        <f>'Proyeksi Cashflow - Pengeluaran'!BX218</f>
        <v>0</v>
      </c>
      <c r="BU41" s="151">
        <f>'Proyeksi Cashflow - Pengeluaran'!BY218</f>
        <v>0</v>
      </c>
      <c r="BV41" s="151">
        <f>'Proyeksi Cashflow - Pengeluaran'!BZ218</f>
        <v>0</v>
      </c>
      <c r="BW41" s="427">
        <f>'Proyeksi Cashflow - Pengeluaran'!CA218</f>
        <v>0</v>
      </c>
      <c r="BX41" s="151">
        <f>'Proyeksi Cashflow - Pengeluaran'!CB218</f>
        <v>0</v>
      </c>
      <c r="BY41" s="151">
        <f>'Proyeksi Cashflow - Pengeluaran'!CC218</f>
        <v>0</v>
      </c>
      <c r="BZ41" s="151">
        <f>'Proyeksi Cashflow - Pengeluaran'!CD218</f>
        <v>0</v>
      </c>
      <c r="CA41" s="151">
        <f>'Proyeksi Cashflow - Pengeluaran'!CE218</f>
        <v>0</v>
      </c>
      <c r="CB41" s="151">
        <f>'Proyeksi Cashflow - Pengeluaran'!CF218</f>
        <v>0</v>
      </c>
      <c r="CC41" s="151">
        <f>'Proyeksi Cashflow - Pengeluaran'!CG218</f>
        <v>0</v>
      </c>
      <c r="CD41" s="151">
        <f>'Proyeksi Cashflow - Pengeluaran'!CH218</f>
        <v>0</v>
      </c>
      <c r="CE41" s="151">
        <f>'Proyeksi Cashflow - Pengeluaran'!CI218</f>
        <v>0</v>
      </c>
      <c r="CF41" s="151">
        <f>'Proyeksi Cashflow - Pengeluaran'!CJ218</f>
        <v>0</v>
      </c>
      <c r="CG41" s="151">
        <f>'Proyeksi Cashflow - Pengeluaran'!CK218</f>
        <v>0</v>
      </c>
      <c r="CH41" s="151">
        <f>'Proyeksi Cashflow - Pengeluaran'!CL218</f>
        <v>0</v>
      </c>
      <c r="CI41" s="427">
        <f>'Proyeksi Cashflow - Pengeluaran'!CM218</f>
        <v>0</v>
      </c>
      <c r="CJ41" s="151">
        <f>'Proyeksi Cashflow - Pengeluaran'!CN218</f>
        <v>0</v>
      </c>
      <c r="CK41" s="151">
        <f>'Proyeksi Cashflow - Pengeluaran'!CO218</f>
        <v>0</v>
      </c>
      <c r="CL41" s="151">
        <f>'Proyeksi Cashflow - Pengeluaran'!CP218</f>
        <v>0</v>
      </c>
      <c r="CM41" s="151">
        <f>'Proyeksi Cashflow - Pengeluaran'!CQ218</f>
        <v>0</v>
      </c>
      <c r="CN41" s="151">
        <f>'Proyeksi Cashflow - Pengeluaran'!CR218</f>
        <v>0</v>
      </c>
      <c r="CO41" s="151">
        <f>'Proyeksi Cashflow - Pengeluaran'!CS218</f>
        <v>0</v>
      </c>
      <c r="CP41" s="151">
        <f>'Proyeksi Cashflow - Pengeluaran'!CT218</f>
        <v>0</v>
      </c>
      <c r="CQ41" s="151">
        <f>'Proyeksi Cashflow - Pengeluaran'!CU218</f>
        <v>0</v>
      </c>
      <c r="CR41" s="151">
        <f>'Proyeksi Cashflow - Pengeluaran'!CV218</f>
        <v>0</v>
      </c>
      <c r="CS41" s="151">
        <f>'Proyeksi Cashflow - Pengeluaran'!CW218</f>
        <v>0</v>
      </c>
      <c r="CT41" s="151">
        <f>'Proyeksi Cashflow - Pengeluaran'!CX218</f>
        <v>0</v>
      </c>
      <c r="CU41" s="427">
        <f>'Proyeksi Cashflow - Pengeluaran'!CY218</f>
        <v>0</v>
      </c>
      <c r="CV41" s="151">
        <f>'Proyeksi Cashflow - Pengeluaran'!CZ218</f>
        <v>0</v>
      </c>
      <c r="CW41" s="151">
        <f>'Proyeksi Cashflow - Pengeluaran'!DA218</f>
        <v>0</v>
      </c>
      <c r="CX41" s="151">
        <f>'Proyeksi Cashflow - Pengeluaran'!DB218</f>
        <v>0</v>
      </c>
      <c r="CY41" s="151">
        <f>'Proyeksi Cashflow - Pengeluaran'!DC218</f>
        <v>0</v>
      </c>
      <c r="CZ41" s="151">
        <f>'Proyeksi Cashflow - Pengeluaran'!DD218</f>
        <v>0</v>
      </c>
      <c r="DA41" s="151">
        <f>'Proyeksi Cashflow - Pengeluaran'!DE218</f>
        <v>0</v>
      </c>
      <c r="DB41" s="151">
        <f>'Proyeksi Cashflow - Pengeluaran'!DF218</f>
        <v>0</v>
      </c>
      <c r="DC41" s="151">
        <f>'Proyeksi Cashflow - Pengeluaran'!DG218</f>
        <v>0</v>
      </c>
      <c r="DD41" s="151">
        <f>'Proyeksi Cashflow - Pengeluaran'!DH218</f>
        <v>0</v>
      </c>
      <c r="DE41" s="151">
        <f>'Proyeksi Cashflow - Pengeluaran'!DI218</f>
        <v>0</v>
      </c>
      <c r="DF41" s="151">
        <f>'Proyeksi Cashflow - Pengeluaran'!DJ218</f>
        <v>0</v>
      </c>
      <c r="DG41" s="427">
        <f>'Proyeksi Cashflow - Pengeluaran'!DK218</f>
        <v>0</v>
      </c>
      <c r="DH41" s="151">
        <f>'Proyeksi Cashflow - Pengeluaran'!DL218</f>
        <v>0</v>
      </c>
      <c r="DI41" s="151">
        <f>'Proyeksi Cashflow - Pengeluaran'!DM218</f>
        <v>0</v>
      </c>
      <c r="DJ41" s="151">
        <f>'Proyeksi Cashflow - Pengeluaran'!DN218</f>
        <v>0</v>
      </c>
      <c r="DK41" s="151">
        <f>'Proyeksi Cashflow - Pengeluaran'!DO218</f>
        <v>0</v>
      </c>
      <c r="DL41" s="151">
        <f>'Proyeksi Cashflow - Pengeluaran'!DP218</f>
        <v>0</v>
      </c>
      <c r="DM41" s="151">
        <f>'Proyeksi Cashflow - Pengeluaran'!DQ218</f>
        <v>0</v>
      </c>
      <c r="DN41" s="151">
        <f>'Proyeksi Cashflow - Pengeluaran'!DR218</f>
        <v>0</v>
      </c>
      <c r="DO41" s="151">
        <f>'Proyeksi Cashflow - Pengeluaran'!DS218</f>
        <v>0</v>
      </c>
      <c r="DP41" s="151">
        <f>'Proyeksi Cashflow - Pengeluaran'!DT218</f>
        <v>0</v>
      </c>
      <c r="DQ41" s="151">
        <f>'Proyeksi Cashflow - Pengeluaran'!DU218</f>
        <v>0</v>
      </c>
      <c r="DR41" s="151">
        <f>'Proyeksi Cashflow - Pengeluaran'!DV218</f>
        <v>0</v>
      </c>
      <c r="DS41" s="427">
        <f>'Proyeksi Cashflow - Pengeluaran'!DW218</f>
        <v>0</v>
      </c>
      <c r="DT41" s="427">
        <f>'Proyeksi Cashflow - Pengeluaran'!DX218</f>
        <v>0</v>
      </c>
      <c r="DU41" s="427">
        <f>'Proyeksi Cashflow - Pengeluaran'!DY218</f>
        <v>0</v>
      </c>
      <c r="DV41" s="427">
        <f>'Proyeksi Cashflow - Pengeluaran'!DZ218</f>
        <v>0</v>
      </c>
      <c r="DW41" s="427">
        <f>'Proyeksi Cashflow - Pengeluaran'!EA218</f>
        <v>0</v>
      </c>
      <c r="DX41" s="427">
        <f>'Proyeksi Cashflow - Pengeluaran'!EB218</f>
        <v>0</v>
      </c>
      <c r="DY41" s="427">
        <f>'Proyeksi Cashflow - Pengeluaran'!EC218</f>
        <v>0</v>
      </c>
      <c r="DZ41" s="427">
        <f>'Proyeksi Cashflow - Pengeluaran'!ED218</f>
        <v>0</v>
      </c>
      <c r="EA41" s="427">
        <f>'Proyeksi Cashflow - Pengeluaran'!EE218</f>
        <v>0</v>
      </c>
      <c r="EB41" s="427">
        <f>'Proyeksi Cashflow - Pengeluaran'!EF218</f>
        <v>0</v>
      </c>
      <c r="EC41" s="427">
        <f>'Proyeksi Cashflow - Pengeluaran'!EG218</f>
        <v>0</v>
      </c>
      <c r="ED41" s="427">
        <f>'Proyeksi Cashflow - Pengeluaran'!EH218</f>
        <v>0</v>
      </c>
    </row>
    <row r="42" spans="1:134" ht="15.75" customHeight="1">
      <c r="A42" s="165"/>
      <c r="B42" s="144" t="s">
        <v>661</v>
      </c>
      <c r="C42" s="246">
        <f t="shared" si="27"/>
        <v>0</v>
      </c>
      <c r="D42" s="151">
        <f>'Proyeksi Cashflow - Pengeluaran'!H241</f>
        <v>0</v>
      </c>
      <c r="E42" s="151">
        <f>'Proyeksi Cashflow - Pengeluaran'!I241</f>
        <v>0</v>
      </c>
      <c r="F42" s="151">
        <f>'Proyeksi Cashflow - Pengeluaran'!J241</f>
        <v>0</v>
      </c>
      <c r="G42" s="151">
        <f>'Proyeksi Cashflow - Pengeluaran'!K241</f>
        <v>0</v>
      </c>
      <c r="H42" s="151">
        <f>'Proyeksi Cashflow - Pengeluaran'!L241</f>
        <v>0</v>
      </c>
      <c r="I42" s="151">
        <f>'Proyeksi Cashflow - Pengeluaran'!M241</f>
        <v>0</v>
      </c>
      <c r="J42" s="151">
        <f>'Proyeksi Cashflow - Pengeluaran'!N241</f>
        <v>0</v>
      </c>
      <c r="K42" s="151">
        <f>'Proyeksi Cashflow - Pengeluaran'!O241</f>
        <v>0</v>
      </c>
      <c r="L42" s="151">
        <f>'Proyeksi Cashflow - Pengeluaran'!P241</f>
        <v>0</v>
      </c>
      <c r="M42" s="151">
        <f>'Proyeksi Cashflow - Pengeluaran'!Q241</f>
        <v>0</v>
      </c>
      <c r="N42" s="151">
        <f>'Proyeksi Cashflow - Pengeluaran'!R241</f>
        <v>0</v>
      </c>
      <c r="O42" s="427">
        <f>'Proyeksi Cashflow - Pengeluaran'!S241</f>
        <v>0</v>
      </c>
      <c r="P42" s="151">
        <f>'Proyeksi Cashflow - Pengeluaran'!T241</f>
        <v>0</v>
      </c>
      <c r="Q42" s="151">
        <f>'Proyeksi Cashflow - Pengeluaran'!U241</f>
        <v>0</v>
      </c>
      <c r="R42" s="151">
        <f>'Proyeksi Cashflow - Pengeluaran'!V241</f>
        <v>0</v>
      </c>
      <c r="S42" s="151">
        <f>'Proyeksi Cashflow - Pengeluaran'!W241</f>
        <v>0</v>
      </c>
      <c r="T42" s="151">
        <f>'Proyeksi Cashflow - Pengeluaran'!X241</f>
        <v>0</v>
      </c>
      <c r="U42" s="151">
        <f>'Proyeksi Cashflow - Pengeluaran'!Y241</f>
        <v>0</v>
      </c>
      <c r="V42" s="151">
        <f>'Proyeksi Cashflow - Pengeluaran'!Z241</f>
        <v>0</v>
      </c>
      <c r="W42" s="151">
        <f>'Proyeksi Cashflow - Pengeluaran'!AA241</f>
        <v>0</v>
      </c>
      <c r="X42" s="151">
        <f>'Proyeksi Cashflow - Pengeluaran'!AB241</f>
        <v>0</v>
      </c>
      <c r="Y42" s="151">
        <f>'Proyeksi Cashflow - Pengeluaran'!AC241</f>
        <v>0</v>
      </c>
      <c r="Z42" s="151">
        <f>'Proyeksi Cashflow - Pengeluaran'!AD241</f>
        <v>0</v>
      </c>
      <c r="AA42" s="427">
        <f>'Proyeksi Cashflow - Pengeluaran'!AE241</f>
        <v>0</v>
      </c>
      <c r="AB42" s="151">
        <f>'Proyeksi Cashflow - Pengeluaran'!AF241</f>
        <v>0</v>
      </c>
      <c r="AC42" s="151">
        <f>'Proyeksi Cashflow - Pengeluaran'!AG241</f>
        <v>0</v>
      </c>
      <c r="AD42" s="151">
        <f>'Proyeksi Cashflow - Pengeluaran'!AH241</f>
        <v>0</v>
      </c>
      <c r="AE42" s="151">
        <f>'Proyeksi Cashflow - Pengeluaran'!AI241</f>
        <v>0</v>
      </c>
      <c r="AF42" s="151">
        <f>'Proyeksi Cashflow - Pengeluaran'!AJ241</f>
        <v>0</v>
      </c>
      <c r="AG42" s="151">
        <f>'Proyeksi Cashflow - Pengeluaran'!AK241</f>
        <v>0</v>
      </c>
      <c r="AH42" s="151">
        <f>'Proyeksi Cashflow - Pengeluaran'!AL241</f>
        <v>0</v>
      </c>
      <c r="AI42" s="151">
        <f>'Proyeksi Cashflow - Pengeluaran'!AM241</f>
        <v>0</v>
      </c>
      <c r="AJ42" s="151">
        <f>'Proyeksi Cashflow - Pengeluaran'!AN241</f>
        <v>0</v>
      </c>
      <c r="AK42" s="151">
        <f>'Proyeksi Cashflow - Pengeluaran'!AO241</f>
        <v>0</v>
      </c>
      <c r="AL42" s="151">
        <f>'Proyeksi Cashflow - Pengeluaran'!AP241</f>
        <v>0</v>
      </c>
      <c r="AM42" s="427">
        <f>'Proyeksi Cashflow - Pengeluaran'!AQ241</f>
        <v>0</v>
      </c>
      <c r="AN42" s="151">
        <f>'Proyeksi Cashflow - Pengeluaran'!AR241</f>
        <v>0</v>
      </c>
      <c r="AO42" s="151">
        <f>'Proyeksi Cashflow - Pengeluaran'!AS241</f>
        <v>0</v>
      </c>
      <c r="AP42" s="151">
        <f>'Proyeksi Cashflow - Pengeluaran'!AT241</f>
        <v>0</v>
      </c>
      <c r="AQ42" s="151">
        <f>'Proyeksi Cashflow - Pengeluaran'!AU241</f>
        <v>0</v>
      </c>
      <c r="AR42" s="151">
        <f>'Proyeksi Cashflow - Pengeluaran'!AV241</f>
        <v>0</v>
      </c>
      <c r="AS42" s="151">
        <f>'Proyeksi Cashflow - Pengeluaran'!AW241</f>
        <v>0</v>
      </c>
      <c r="AT42" s="151">
        <f>'Proyeksi Cashflow - Pengeluaran'!AX241</f>
        <v>0</v>
      </c>
      <c r="AU42" s="151">
        <f>'Proyeksi Cashflow - Pengeluaran'!AY241</f>
        <v>0</v>
      </c>
      <c r="AV42" s="151">
        <f>'Proyeksi Cashflow - Pengeluaran'!AZ241</f>
        <v>0</v>
      </c>
      <c r="AW42" s="151">
        <f>'Proyeksi Cashflow - Pengeluaran'!BA241</f>
        <v>0</v>
      </c>
      <c r="AX42" s="151">
        <f>'Proyeksi Cashflow - Pengeluaran'!BB241</f>
        <v>0</v>
      </c>
      <c r="AY42" s="427">
        <f>'Proyeksi Cashflow - Pengeluaran'!BC241</f>
        <v>0</v>
      </c>
      <c r="AZ42" s="151">
        <f>'Proyeksi Cashflow - Pengeluaran'!BD241</f>
        <v>0</v>
      </c>
      <c r="BA42" s="151">
        <f>'Proyeksi Cashflow - Pengeluaran'!BE241</f>
        <v>0</v>
      </c>
      <c r="BB42" s="151">
        <f>'Proyeksi Cashflow - Pengeluaran'!BF241</f>
        <v>0</v>
      </c>
      <c r="BC42" s="151">
        <f>'Proyeksi Cashflow - Pengeluaran'!BG241</f>
        <v>0</v>
      </c>
      <c r="BD42" s="151">
        <f>'Proyeksi Cashflow - Pengeluaran'!BH241</f>
        <v>0</v>
      </c>
      <c r="BE42" s="151">
        <f>'Proyeksi Cashflow - Pengeluaran'!BI241</f>
        <v>0</v>
      </c>
      <c r="BF42" s="151">
        <f>'Proyeksi Cashflow - Pengeluaran'!BJ241</f>
        <v>0</v>
      </c>
      <c r="BG42" s="151">
        <f>'Proyeksi Cashflow - Pengeluaran'!BK241</f>
        <v>0</v>
      </c>
      <c r="BH42" s="151">
        <f>'Proyeksi Cashflow - Pengeluaran'!BL241</f>
        <v>0</v>
      </c>
      <c r="BI42" s="151">
        <f>'Proyeksi Cashflow - Pengeluaran'!BM241</f>
        <v>0</v>
      </c>
      <c r="BJ42" s="151">
        <f>'Proyeksi Cashflow - Pengeluaran'!BN241</f>
        <v>0</v>
      </c>
      <c r="BK42" s="427">
        <f>'Proyeksi Cashflow - Pengeluaran'!BO241</f>
        <v>0</v>
      </c>
      <c r="BL42" s="151">
        <f>'Proyeksi Cashflow - Pengeluaran'!BP241</f>
        <v>0</v>
      </c>
      <c r="BM42" s="151">
        <f>'Proyeksi Cashflow - Pengeluaran'!BQ241</f>
        <v>0</v>
      </c>
      <c r="BN42" s="151">
        <f>'Proyeksi Cashflow - Pengeluaran'!BR241</f>
        <v>0</v>
      </c>
      <c r="BO42" s="151">
        <f>'Proyeksi Cashflow - Pengeluaran'!BS241</f>
        <v>0</v>
      </c>
      <c r="BP42" s="151">
        <f>'Proyeksi Cashflow - Pengeluaran'!BT241</f>
        <v>0</v>
      </c>
      <c r="BQ42" s="151">
        <f>'Proyeksi Cashflow - Pengeluaran'!BU241</f>
        <v>0</v>
      </c>
      <c r="BR42" s="151">
        <f>'Proyeksi Cashflow - Pengeluaran'!BV241</f>
        <v>0</v>
      </c>
      <c r="BS42" s="151">
        <f>'Proyeksi Cashflow - Pengeluaran'!BW241</f>
        <v>0</v>
      </c>
      <c r="BT42" s="151">
        <f>'Proyeksi Cashflow - Pengeluaran'!BX241</f>
        <v>0</v>
      </c>
      <c r="BU42" s="151">
        <f>'Proyeksi Cashflow - Pengeluaran'!BY241</f>
        <v>0</v>
      </c>
      <c r="BV42" s="151">
        <f>'Proyeksi Cashflow - Pengeluaran'!BZ241</f>
        <v>0</v>
      </c>
      <c r="BW42" s="427">
        <f>'Proyeksi Cashflow - Pengeluaran'!CA241</f>
        <v>0</v>
      </c>
      <c r="BX42" s="151">
        <f>'Proyeksi Cashflow - Pengeluaran'!CB241</f>
        <v>0</v>
      </c>
      <c r="BY42" s="151">
        <f>'Proyeksi Cashflow - Pengeluaran'!CC241</f>
        <v>0</v>
      </c>
      <c r="BZ42" s="151">
        <f>'Proyeksi Cashflow - Pengeluaran'!CD241</f>
        <v>0</v>
      </c>
      <c r="CA42" s="151">
        <f>'Proyeksi Cashflow - Pengeluaran'!CE241</f>
        <v>0</v>
      </c>
      <c r="CB42" s="151">
        <f>'Proyeksi Cashflow - Pengeluaran'!CF241</f>
        <v>0</v>
      </c>
      <c r="CC42" s="151">
        <f>'Proyeksi Cashflow - Pengeluaran'!CG241</f>
        <v>0</v>
      </c>
      <c r="CD42" s="151">
        <f>'Proyeksi Cashflow - Pengeluaran'!CH241</f>
        <v>0</v>
      </c>
      <c r="CE42" s="151">
        <f>'Proyeksi Cashflow - Pengeluaran'!CI241</f>
        <v>0</v>
      </c>
      <c r="CF42" s="151">
        <f>'Proyeksi Cashflow - Pengeluaran'!CJ241</f>
        <v>0</v>
      </c>
      <c r="CG42" s="151">
        <f>'Proyeksi Cashflow - Pengeluaran'!CK241</f>
        <v>0</v>
      </c>
      <c r="CH42" s="151">
        <f>'Proyeksi Cashflow - Pengeluaran'!CL241</f>
        <v>0</v>
      </c>
      <c r="CI42" s="427">
        <f>'Proyeksi Cashflow - Pengeluaran'!CM241</f>
        <v>0</v>
      </c>
      <c r="CJ42" s="151">
        <f>'Proyeksi Cashflow - Pengeluaran'!CN241</f>
        <v>0</v>
      </c>
      <c r="CK42" s="151">
        <f>'Proyeksi Cashflow - Pengeluaran'!CO241</f>
        <v>0</v>
      </c>
      <c r="CL42" s="151">
        <f>'Proyeksi Cashflow - Pengeluaran'!CP241</f>
        <v>0</v>
      </c>
      <c r="CM42" s="151">
        <f>'Proyeksi Cashflow - Pengeluaran'!CQ241</f>
        <v>0</v>
      </c>
      <c r="CN42" s="151">
        <f>'Proyeksi Cashflow - Pengeluaran'!CR241</f>
        <v>0</v>
      </c>
      <c r="CO42" s="151">
        <f>'Proyeksi Cashflow - Pengeluaran'!CS241</f>
        <v>0</v>
      </c>
      <c r="CP42" s="151">
        <f>'Proyeksi Cashflow - Pengeluaran'!CT241</f>
        <v>0</v>
      </c>
      <c r="CQ42" s="151">
        <f>'Proyeksi Cashflow - Pengeluaran'!CU241</f>
        <v>0</v>
      </c>
      <c r="CR42" s="151">
        <f>'Proyeksi Cashflow - Pengeluaran'!CV241</f>
        <v>0</v>
      </c>
      <c r="CS42" s="151">
        <f>'Proyeksi Cashflow - Pengeluaran'!CW241</f>
        <v>0</v>
      </c>
      <c r="CT42" s="151">
        <f>'Proyeksi Cashflow - Pengeluaran'!CX241</f>
        <v>0</v>
      </c>
      <c r="CU42" s="427">
        <f>'Proyeksi Cashflow - Pengeluaran'!CY241</f>
        <v>0</v>
      </c>
      <c r="CV42" s="151">
        <f>'Proyeksi Cashflow - Pengeluaran'!CZ241</f>
        <v>0</v>
      </c>
      <c r="CW42" s="151">
        <f>'Proyeksi Cashflow - Pengeluaran'!DA241</f>
        <v>0</v>
      </c>
      <c r="CX42" s="151">
        <f>'Proyeksi Cashflow - Pengeluaran'!DB241</f>
        <v>0</v>
      </c>
      <c r="CY42" s="151">
        <f>'Proyeksi Cashflow - Pengeluaran'!DC241</f>
        <v>0</v>
      </c>
      <c r="CZ42" s="151">
        <f>'Proyeksi Cashflow - Pengeluaran'!DD241</f>
        <v>0</v>
      </c>
      <c r="DA42" s="151">
        <f>'Proyeksi Cashflow - Pengeluaran'!DE241</f>
        <v>0</v>
      </c>
      <c r="DB42" s="151">
        <f>'Proyeksi Cashflow - Pengeluaran'!DF241</f>
        <v>0</v>
      </c>
      <c r="DC42" s="151">
        <f>'Proyeksi Cashflow - Pengeluaran'!DG241</f>
        <v>0</v>
      </c>
      <c r="DD42" s="151">
        <f>'Proyeksi Cashflow - Pengeluaran'!DH241</f>
        <v>0</v>
      </c>
      <c r="DE42" s="151">
        <f>'Proyeksi Cashflow - Pengeluaran'!DI241</f>
        <v>0</v>
      </c>
      <c r="DF42" s="151">
        <f>'Proyeksi Cashflow - Pengeluaran'!DJ241</f>
        <v>0</v>
      </c>
      <c r="DG42" s="427">
        <f>'Proyeksi Cashflow - Pengeluaran'!DK241</f>
        <v>0</v>
      </c>
      <c r="DH42" s="151">
        <f>'Proyeksi Cashflow - Pengeluaran'!DL241</f>
        <v>0</v>
      </c>
      <c r="DI42" s="151">
        <f>'Proyeksi Cashflow - Pengeluaran'!DM241</f>
        <v>0</v>
      </c>
      <c r="DJ42" s="151">
        <f>'Proyeksi Cashflow - Pengeluaran'!DN241</f>
        <v>0</v>
      </c>
      <c r="DK42" s="151">
        <f>'Proyeksi Cashflow - Pengeluaran'!DO241</f>
        <v>0</v>
      </c>
      <c r="DL42" s="151">
        <f>'Proyeksi Cashflow - Pengeluaran'!DP241</f>
        <v>0</v>
      </c>
      <c r="DM42" s="151">
        <f>'Proyeksi Cashflow - Pengeluaran'!DQ241</f>
        <v>0</v>
      </c>
      <c r="DN42" s="151">
        <f>'Proyeksi Cashflow - Pengeluaran'!DR241</f>
        <v>0</v>
      </c>
      <c r="DO42" s="151">
        <f>'Proyeksi Cashflow - Pengeluaran'!DS241</f>
        <v>0</v>
      </c>
      <c r="DP42" s="151">
        <f>'Proyeksi Cashflow - Pengeluaran'!DT241</f>
        <v>0</v>
      </c>
      <c r="DQ42" s="151">
        <f>'Proyeksi Cashflow - Pengeluaran'!DU241</f>
        <v>0</v>
      </c>
      <c r="DR42" s="151">
        <f>'Proyeksi Cashflow - Pengeluaran'!DV241</f>
        <v>0</v>
      </c>
      <c r="DS42" s="427">
        <f>'Proyeksi Cashflow - Pengeluaran'!DW241</f>
        <v>0</v>
      </c>
      <c r="DT42" s="427">
        <f>'Proyeksi Cashflow - Pengeluaran'!DX241</f>
        <v>0</v>
      </c>
      <c r="DU42" s="427">
        <f>'Proyeksi Cashflow - Pengeluaran'!DY241</f>
        <v>0</v>
      </c>
      <c r="DV42" s="427">
        <f>'Proyeksi Cashflow - Pengeluaran'!DZ241</f>
        <v>0</v>
      </c>
      <c r="DW42" s="427">
        <f>'Proyeksi Cashflow - Pengeluaran'!EA241</f>
        <v>0</v>
      </c>
      <c r="DX42" s="427">
        <f>'Proyeksi Cashflow - Pengeluaran'!EB241</f>
        <v>0</v>
      </c>
      <c r="DY42" s="427">
        <f>'Proyeksi Cashflow - Pengeluaran'!EC241</f>
        <v>0</v>
      </c>
      <c r="DZ42" s="427">
        <f>'Proyeksi Cashflow - Pengeluaran'!ED241</f>
        <v>0</v>
      </c>
      <c r="EA42" s="427">
        <f>'Proyeksi Cashflow - Pengeluaran'!EE241</f>
        <v>0</v>
      </c>
      <c r="EB42" s="427">
        <f>'Proyeksi Cashflow - Pengeluaran'!EF241</f>
        <v>0</v>
      </c>
      <c r="EC42" s="427">
        <f>'Proyeksi Cashflow - Pengeluaran'!EG241</f>
        <v>0</v>
      </c>
      <c r="ED42" s="427">
        <f>'Proyeksi Cashflow - Pengeluaran'!EH241</f>
        <v>0</v>
      </c>
    </row>
    <row r="43" spans="1:134" ht="15.75" customHeight="1">
      <c r="A43" s="166"/>
      <c r="B43" s="167" t="s">
        <v>492</v>
      </c>
      <c r="C43" s="430">
        <f>SUM(C21:C42)</f>
        <v>4262039649.3500004</v>
      </c>
      <c r="D43" s="161">
        <f t="shared" ref="D43:AH43" si="28">SUM(D21:D42)</f>
        <v>142465000</v>
      </c>
      <c r="E43" s="161">
        <f t="shared" si="28"/>
        <v>107750841.10000001</v>
      </c>
      <c r="F43" s="161">
        <f t="shared" si="28"/>
        <v>102249071.23750001</v>
      </c>
      <c r="G43" s="161">
        <f t="shared" si="28"/>
        <v>67291880.825000003</v>
      </c>
      <c r="H43" s="161">
        <f t="shared" si="28"/>
        <v>68671880.825000003</v>
      </c>
      <c r="I43" s="161">
        <f t="shared" si="28"/>
        <v>83041150.6875</v>
      </c>
      <c r="J43" s="161">
        <f t="shared" si="28"/>
        <v>79436460.275000006</v>
      </c>
      <c r="K43" s="161">
        <f t="shared" si="28"/>
        <v>60265000</v>
      </c>
      <c r="L43" s="161">
        <f t="shared" si="28"/>
        <v>101265000</v>
      </c>
      <c r="M43" s="161">
        <f t="shared" si="28"/>
        <v>91992500</v>
      </c>
      <c r="N43" s="161">
        <f t="shared" si="28"/>
        <v>85802500</v>
      </c>
      <c r="O43" s="438">
        <f t="shared" si="28"/>
        <v>189690000</v>
      </c>
      <c r="P43" s="161">
        <f t="shared" si="28"/>
        <v>272000000</v>
      </c>
      <c r="Q43" s="161">
        <f t="shared" si="28"/>
        <v>376692920.55000001</v>
      </c>
      <c r="R43" s="161">
        <f t="shared" si="28"/>
        <v>421289380.82499999</v>
      </c>
      <c r="S43" s="161">
        <f t="shared" si="28"/>
        <v>369289380.82499999</v>
      </c>
      <c r="T43" s="161">
        <f t="shared" si="28"/>
        <v>288289380.82499999</v>
      </c>
      <c r="U43" s="161">
        <f t="shared" si="28"/>
        <v>217789380.82499999</v>
      </c>
      <c r="V43" s="161">
        <f t="shared" si="28"/>
        <v>74192920.549999997</v>
      </c>
      <c r="W43" s="161">
        <f t="shared" si="28"/>
        <v>3000000</v>
      </c>
      <c r="X43" s="161">
        <f t="shared" si="28"/>
        <v>28000000</v>
      </c>
      <c r="Y43" s="161">
        <f t="shared" si="28"/>
        <v>3000000</v>
      </c>
      <c r="Z43" s="161">
        <f t="shared" si="28"/>
        <v>3000000</v>
      </c>
      <c r="AA43" s="438">
        <f t="shared" si="28"/>
        <v>28250000</v>
      </c>
      <c r="AB43" s="161">
        <f t="shared" si="28"/>
        <v>26000000</v>
      </c>
      <c r="AC43" s="161">
        <f t="shared" si="28"/>
        <v>25000000</v>
      </c>
      <c r="AD43" s="161">
        <f t="shared" si="28"/>
        <v>25000000</v>
      </c>
      <c r="AE43" s="161">
        <f t="shared" si="28"/>
        <v>25000000</v>
      </c>
      <c r="AF43" s="161">
        <f t="shared" si="28"/>
        <v>25000000</v>
      </c>
      <c r="AG43" s="161">
        <f t="shared" si="28"/>
        <v>25000000</v>
      </c>
      <c r="AH43" s="161">
        <f t="shared" si="28"/>
        <v>25000000</v>
      </c>
      <c r="AI43" s="161">
        <f t="shared" ref="AI43:BN43" si="29">SUM(AI21:AI42)</f>
        <v>25000000</v>
      </c>
      <c r="AJ43" s="161">
        <f t="shared" si="29"/>
        <v>25000000</v>
      </c>
      <c r="AK43" s="161">
        <f t="shared" si="29"/>
        <v>25000000</v>
      </c>
      <c r="AL43" s="161">
        <f t="shared" si="29"/>
        <v>25000000</v>
      </c>
      <c r="AM43" s="438">
        <f t="shared" si="29"/>
        <v>25000000</v>
      </c>
      <c r="AN43" s="161">
        <f t="shared" si="29"/>
        <v>25000000</v>
      </c>
      <c r="AO43" s="161">
        <f t="shared" si="29"/>
        <v>25000000</v>
      </c>
      <c r="AP43" s="161">
        <f t="shared" si="29"/>
        <v>25000000</v>
      </c>
      <c r="AQ43" s="161">
        <f t="shared" si="29"/>
        <v>25000000</v>
      </c>
      <c r="AR43" s="161">
        <f t="shared" si="29"/>
        <v>25000000</v>
      </c>
      <c r="AS43" s="161">
        <f t="shared" si="29"/>
        <v>25000000</v>
      </c>
      <c r="AT43" s="161">
        <f t="shared" si="29"/>
        <v>25000000</v>
      </c>
      <c r="AU43" s="161">
        <f t="shared" si="29"/>
        <v>25000000</v>
      </c>
      <c r="AV43" s="161">
        <f t="shared" si="29"/>
        <v>25000000</v>
      </c>
      <c r="AW43" s="161">
        <f t="shared" si="29"/>
        <v>25000000</v>
      </c>
      <c r="AX43" s="161">
        <f t="shared" si="29"/>
        <v>25000000</v>
      </c>
      <c r="AY43" s="438">
        <f t="shared" si="29"/>
        <v>25000000</v>
      </c>
      <c r="AZ43" s="161">
        <f t="shared" si="29"/>
        <v>21325000</v>
      </c>
      <c r="BA43" s="161">
        <f t="shared" si="29"/>
        <v>25000000</v>
      </c>
      <c r="BB43" s="161">
        <f t="shared" si="29"/>
        <v>25000000</v>
      </c>
      <c r="BC43" s="161">
        <f t="shared" si="29"/>
        <v>25000000</v>
      </c>
      <c r="BD43" s="161">
        <f t="shared" si="29"/>
        <v>25000000</v>
      </c>
      <c r="BE43" s="161">
        <f t="shared" si="29"/>
        <v>25000000</v>
      </c>
      <c r="BF43" s="161">
        <f t="shared" si="29"/>
        <v>25000000</v>
      </c>
      <c r="BG43" s="161">
        <f t="shared" si="29"/>
        <v>25000000</v>
      </c>
      <c r="BH43" s="161">
        <f t="shared" si="29"/>
        <v>25000000</v>
      </c>
      <c r="BI43" s="161">
        <f t="shared" si="29"/>
        <v>25000000</v>
      </c>
      <c r="BJ43" s="161">
        <f t="shared" si="29"/>
        <v>25000000</v>
      </c>
      <c r="BK43" s="438">
        <f t="shared" si="29"/>
        <v>25000000</v>
      </c>
      <c r="BL43" s="161">
        <f t="shared" si="29"/>
        <v>25000000</v>
      </c>
      <c r="BM43" s="161">
        <f t="shared" si="29"/>
        <v>25000000</v>
      </c>
      <c r="BN43" s="161">
        <f t="shared" si="29"/>
        <v>25000000</v>
      </c>
      <c r="BO43" s="161">
        <f t="shared" ref="BO43:CT43" si="30">SUM(BO21:BO42)</f>
        <v>25000000</v>
      </c>
      <c r="BP43" s="161">
        <f t="shared" si="30"/>
        <v>0</v>
      </c>
      <c r="BQ43" s="161">
        <f t="shared" si="30"/>
        <v>0</v>
      </c>
      <c r="BR43" s="161">
        <f t="shared" si="30"/>
        <v>0</v>
      </c>
      <c r="BS43" s="161">
        <f t="shared" si="30"/>
        <v>0</v>
      </c>
      <c r="BT43" s="161">
        <f t="shared" si="30"/>
        <v>0</v>
      </c>
      <c r="BU43" s="161">
        <f t="shared" si="30"/>
        <v>0</v>
      </c>
      <c r="BV43" s="161">
        <f t="shared" si="30"/>
        <v>0</v>
      </c>
      <c r="BW43" s="438">
        <f t="shared" si="30"/>
        <v>0</v>
      </c>
      <c r="BX43" s="161">
        <f t="shared" si="30"/>
        <v>0</v>
      </c>
      <c r="BY43" s="161">
        <f t="shared" si="30"/>
        <v>0</v>
      </c>
      <c r="BZ43" s="161">
        <f t="shared" si="30"/>
        <v>0</v>
      </c>
      <c r="CA43" s="161">
        <f t="shared" si="30"/>
        <v>0</v>
      </c>
      <c r="CB43" s="161">
        <f t="shared" si="30"/>
        <v>0</v>
      </c>
      <c r="CC43" s="161">
        <f t="shared" si="30"/>
        <v>0</v>
      </c>
      <c r="CD43" s="161">
        <f t="shared" si="30"/>
        <v>0</v>
      </c>
      <c r="CE43" s="161">
        <f t="shared" si="30"/>
        <v>0</v>
      </c>
      <c r="CF43" s="161">
        <f t="shared" si="30"/>
        <v>0</v>
      </c>
      <c r="CG43" s="161">
        <f t="shared" si="30"/>
        <v>0</v>
      </c>
      <c r="CH43" s="161">
        <f t="shared" si="30"/>
        <v>0</v>
      </c>
      <c r="CI43" s="438">
        <f t="shared" si="30"/>
        <v>0</v>
      </c>
      <c r="CJ43" s="161">
        <f t="shared" si="30"/>
        <v>0</v>
      </c>
      <c r="CK43" s="161">
        <f t="shared" si="30"/>
        <v>0</v>
      </c>
      <c r="CL43" s="161">
        <f t="shared" si="30"/>
        <v>0</v>
      </c>
      <c r="CM43" s="161">
        <f t="shared" si="30"/>
        <v>0</v>
      </c>
      <c r="CN43" s="161">
        <f t="shared" si="30"/>
        <v>0</v>
      </c>
      <c r="CO43" s="161">
        <f t="shared" si="30"/>
        <v>0</v>
      </c>
      <c r="CP43" s="161">
        <f t="shared" si="30"/>
        <v>0</v>
      </c>
      <c r="CQ43" s="161">
        <f t="shared" si="30"/>
        <v>0</v>
      </c>
      <c r="CR43" s="161">
        <f t="shared" si="30"/>
        <v>0</v>
      </c>
      <c r="CS43" s="161">
        <f t="shared" si="30"/>
        <v>0</v>
      </c>
      <c r="CT43" s="161">
        <f t="shared" si="30"/>
        <v>0</v>
      </c>
      <c r="CU43" s="438">
        <f t="shared" ref="CU43:DT43" si="31">SUM(CU21:CU42)</f>
        <v>0</v>
      </c>
      <c r="CV43" s="161">
        <f t="shared" si="31"/>
        <v>0</v>
      </c>
      <c r="CW43" s="161">
        <f t="shared" si="31"/>
        <v>0</v>
      </c>
      <c r="CX43" s="161">
        <f t="shared" si="31"/>
        <v>0</v>
      </c>
      <c r="CY43" s="161">
        <f t="shared" si="31"/>
        <v>0</v>
      </c>
      <c r="CZ43" s="161">
        <f t="shared" si="31"/>
        <v>0</v>
      </c>
      <c r="DA43" s="161">
        <f t="shared" si="31"/>
        <v>0</v>
      </c>
      <c r="DB43" s="161">
        <f t="shared" si="31"/>
        <v>0</v>
      </c>
      <c r="DC43" s="161">
        <f t="shared" si="31"/>
        <v>0</v>
      </c>
      <c r="DD43" s="161">
        <f t="shared" si="31"/>
        <v>0</v>
      </c>
      <c r="DE43" s="161">
        <f t="shared" si="31"/>
        <v>0</v>
      </c>
      <c r="DF43" s="161">
        <f t="shared" si="31"/>
        <v>0</v>
      </c>
      <c r="DG43" s="438">
        <f t="shared" si="31"/>
        <v>0</v>
      </c>
      <c r="DH43" s="161">
        <f t="shared" si="31"/>
        <v>0</v>
      </c>
      <c r="DI43" s="161">
        <f t="shared" si="31"/>
        <v>0</v>
      </c>
      <c r="DJ43" s="161">
        <f t="shared" si="31"/>
        <v>0</v>
      </c>
      <c r="DK43" s="161">
        <f t="shared" si="31"/>
        <v>0</v>
      </c>
      <c r="DL43" s="161">
        <f t="shared" si="31"/>
        <v>0</v>
      </c>
      <c r="DM43" s="161">
        <f t="shared" si="31"/>
        <v>0</v>
      </c>
      <c r="DN43" s="161">
        <f t="shared" si="31"/>
        <v>0</v>
      </c>
      <c r="DO43" s="161">
        <f t="shared" si="31"/>
        <v>0</v>
      </c>
      <c r="DP43" s="161">
        <f t="shared" si="31"/>
        <v>0</v>
      </c>
      <c r="DQ43" s="161">
        <f t="shared" si="31"/>
        <v>0</v>
      </c>
      <c r="DR43" s="161">
        <f t="shared" si="31"/>
        <v>0</v>
      </c>
      <c r="DS43" s="438">
        <f t="shared" si="31"/>
        <v>0</v>
      </c>
      <c r="DT43" s="161">
        <f t="shared" si="31"/>
        <v>0</v>
      </c>
      <c r="DU43" s="161">
        <f t="shared" ref="DU43:DX43" si="32">SUM(DU21:DU42)</f>
        <v>0</v>
      </c>
      <c r="DV43" s="161">
        <f t="shared" si="32"/>
        <v>0</v>
      </c>
      <c r="DW43" s="161">
        <f t="shared" si="32"/>
        <v>0</v>
      </c>
      <c r="DX43" s="161">
        <f t="shared" si="32"/>
        <v>0</v>
      </c>
      <c r="DY43" s="161">
        <f t="shared" ref="DY43:ED43" si="33">SUM(DY21:DY42)</f>
        <v>0</v>
      </c>
      <c r="DZ43" s="161">
        <f t="shared" si="33"/>
        <v>0</v>
      </c>
      <c r="EA43" s="161">
        <f t="shared" si="33"/>
        <v>0</v>
      </c>
      <c r="EB43" s="161">
        <f t="shared" si="33"/>
        <v>0</v>
      </c>
      <c r="EC43" s="161">
        <f t="shared" si="33"/>
        <v>0</v>
      </c>
      <c r="ED43" s="161">
        <f t="shared" si="33"/>
        <v>0</v>
      </c>
    </row>
    <row r="44" spans="1:134" ht="15.75" customHeight="1" thickBot="1">
      <c r="A44" s="135"/>
      <c r="B44" s="132"/>
      <c r="C44" s="249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436"/>
      <c r="P44" s="133"/>
      <c r="Q44" s="168"/>
      <c r="R44" s="169"/>
      <c r="S44" s="170"/>
      <c r="T44" s="132"/>
      <c r="U44" s="132"/>
      <c r="V44" s="132"/>
      <c r="W44" s="137"/>
      <c r="X44" s="137"/>
      <c r="Y44" s="132"/>
      <c r="Z44" s="137"/>
      <c r="AA44" s="428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428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428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428"/>
      <c r="BL44" s="171"/>
      <c r="BM44" s="171"/>
      <c r="BN44" s="171"/>
      <c r="BO44" s="171"/>
      <c r="BP44" s="171"/>
      <c r="BQ44" s="171"/>
      <c r="BR44" s="171"/>
      <c r="BS44" s="171"/>
      <c r="BT44" s="171"/>
      <c r="BU44" s="171"/>
      <c r="BV44" s="171"/>
      <c r="BW44" s="428"/>
      <c r="BX44" s="171"/>
      <c r="BY44" s="171"/>
      <c r="BZ44" s="171"/>
      <c r="CA44" s="171"/>
      <c r="CB44" s="171"/>
      <c r="CC44" s="171"/>
      <c r="CD44" s="171"/>
      <c r="CE44" s="171"/>
      <c r="CF44" s="171"/>
      <c r="CG44" s="171"/>
      <c r="CH44" s="171"/>
      <c r="CI44" s="428"/>
      <c r="CJ44" s="171"/>
      <c r="CK44" s="171"/>
      <c r="CL44" s="171"/>
      <c r="CM44" s="171"/>
      <c r="CN44" s="171"/>
      <c r="CO44" s="171"/>
      <c r="CP44" s="171"/>
      <c r="CQ44" s="171"/>
      <c r="CR44" s="171"/>
      <c r="CS44" s="171"/>
      <c r="CT44" s="171"/>
      <c r="CU44" s="428"/>
      <c r="CV44" s="171"/>
      <c r="CW44" s="171"/>
      <c r="CX44" s="171"/>
      <c r="CY44" s="171"/>
      <c r="CZ44" s="171"/>
      <c r="DA44" s="171"/>
      <c r="DB44" s="171"/>
      <c r="DC44" s="171"/>
      <c r="DD44" s="171"/>
      <c r="DE44" s="171"/>
      <c r="DF44" s="171"/>
      <c r="DG44" s="428"/>
      <c r="DH44" s="171"/>
      <c r="DI44" s="171"/>
      <c r="DJ44" s="171"/>
      <c r="DK44" s="171"/>
      <c r="DL44" s="171"/>
      <c r="DM44" s="171"/>
      <c r="DN44" s="171"/>
      <c r="DO44" s="171"/>
      <c r="DP44" s="171"/>
      <c r="DQ44" s="171"/>
      <c r="DR44" s="171"/>
      <c r="DS44" s="428"/>
      <c r="DT44" s="428"/>
      <c r="DU44" s="428"/>
      <c r="DV44" s="428"/>
      <c r="DW44" s="428"/>
      <c r="DX44" s="428"/>
      <c r="DY44" s="428"/>
      <c r="DZ44" s="428"/>
      <c r="EA44" s="428"/>
      <c r="EB44" s="428"/>
      <c r="EC44" s="428"/>
      <c r="ED44" s="428"/>
    </row>
    <row r="45" spans="1:134" ht="15.75" customHeight="1" thickBot="1">
      <c r="A45" s="172" t="s">
        <v>21</v>
      </c>
      <c r="B45" s="173" t="s">
        <v>493</v>
      </c>
      <c r="C45" s="250">
        <f t="shared" ref="C45:AH45" si="34">C18-C43</f>
        <v>4861210489.7299976</v>
      </c>
      <c r="D45" s="174">
        <f t="shared" si="34"/>
        <v>384324852.10000002</v>
      </c>
      <c r="E45" s="175">
        <f t="shared" si="34"/>
        <v>362538613.75</v>
      </c>
      <c r="F45" s="175">
        <f t="shared" si="34"/>
        <v>397832906.91249996</v>
      </c>
      <c r="G45" s="175">
        <f t="shared" si="34"/>
        <v>519663152.13749999</v>
      </c>
      <c r="H45" s="175">
        <f t="shared" si="34"/>
        <v>691692159.01250005</v>
      </c>
      <c r="I45" s="175">
        <f t="shared" si="34"/>
        <v>883737737.12500012</v>
      </c>
      <c r="J45" s="175">
        <f t="shared" si="34"/>
        <v>1083113138.0508335</v>
      </c>
      <c r="K45" s="175">
        <f t="shared" si="34"/>
        <v>1269805338.5636113</v>
      </c>
      <c r="L45" s="175">
        <f t="shared" si="34"/>
        <v>1375953821.8113892</v>
      </c>
      <c r="M45" s="175">
        <f t="shared" si="34"/>
        <v>1451831087.794167</v>
      </c>
      <c r="N45" s="175">
        <f t="shared" si="34"/>
        <v>1490342955.0502782</v>
      </c>
      <c r="O45" s="437">
        <f t="shared" si="34"/>
        <v>1398604844.1297226</v>
      </c>
      <c r="P45" s="175">
        <f t="shared" si="34"/>
        <v>1224556733.209167</v>
      </c>
      <c r="Q45" s="175">
        <f t="shared" si="34"/>
        <v>945815701.73861146</v>
      </c>
      <c r="R45" s="175">
        <f t="shared" si="34"/>
        <v>622478209.99305606</v>
      </c>
      <c r="S45" s="175">
        <f t="shared" si="34"/>
        <v>351140718.2475006</v>
      </c>
      <c r="T45" s="175">
        <f t="shared" si="34"/>
        <v>160803226.50194508</v>
      </c>
      <c r="U45" s="175">
        <f t="shared" si="34"/>
        <v>40965734.756389588</v>
      </c>
      <c r="V45" s="175">
        <f t="shared" si="34"/>
        <v>42660455.246667385</v>
      </c>
      <c r="W45" s="175">
        <f t="shared" si="34"/>
        <v>115548096.28694518</v>
      </c>
      <c r="X45" s="175">
        <f t="shared" si="34"/>
        <v>163435737.32722297</v>
      </c>
      <c r="Y45" s="175">
        <f t="shared" si="34"/>
        <v>236323378.36750078</v>
      </c>
      <c r="Z45" s="175">
        <f t="shared" si="34"/>
        <v>309211019.40777856</v>
      </c>
      <c r="AA45" s="437">
        <f t="shared" si="34"/>
        <v>356848660.44805634</v>
      </c>
      <c r="AB45" s="175">
        <f t="shared" si="34"/>
        <v>406736301.48833412</v>
      </c>
      <c r="AC45" s="175">
        <f t="shared" si="34"/>
        <v>457623942.5286119</v>
      </c>
      <c r="AD45" s="175">
        <f t="shared" si="34"/>
        <v>508511583.56888968</v>
      </c>
      <c r="AE45" s="175">
        <f t="shared" si="34"/>
        <v>559399224.60916746</v>
      </c>
      <c r="AF45" s="175">
        <f t="shared" si="34"/>
        <v>610286865.6494453</v>
      </c>
      <c r="AG45" s="175">
        <f t="shared" si="34"/>
        <v>661174506.68972313</v>
      </c>
      <c r="AH45" s="175">
        <f t="shared" si="34"/>
        <v>700027103.73000085</v>
      </c>
      <c r="AI45" s="175">
        <f t="shared" ref="AI45:BN45" si="35">AI18-AI43</f>
        <v>738879700.77027857</v>
      </c>
      <c r="AJ45" s="175">
        <f t="shared" si="35"/>
        <v>777732297.81055629</v>
      </c>
      <c r="AK45" s="175">
        <f t="shared" si="35"/>
        <v>816584894.85083401</v>
      </c>
      <c r="AL45" s="175">
        <f t="shared" si="35"/>
        <v>855437491.89111173</v>
      </c>
      <c r="AM45" s="437">
        <f t="shared" si="35"/>
        <v>894290088.93138945</v>
      </c>
      <c r="AN45" s="175">
        <f t="shared" si="35"/>
        <v>933142685.97166717</v>
      </c>
      <c r="AO45" s="175">
        <f t="shared" si="35"/>
        <v>971995283.01194489</v>
      </c>
      <c r="AP45" s="175">
        <f t="shared" si="35"/>
        <v>1010847880.0522226</v>
      </c>
      <c r="AQ45" s="175">
        <f t="shared" si="35"/>
        <v>1049700477.0925004</v>
      </c>
      <c r="AR45" s="175">
        <f t="shared" si="35"/>
        <v>1088553074.1327782</v>
      </c>
      <c r="AS45" s="175">
        <f t="shared" si="35"/>
        <v>1127405671.1730559</v>
      </c>
      <c r="AT45" s="175">
        <f t="shared" si="35"/>
        <v>1166258268.2133336</v>
      </c>
      <c r="AU45" s="175">
        <f t="shared" si="35"/>
        <v>1196418888.7533336</v>
      </c>
      <c r="AV45" s="175">
        <f t="shared" si="35"/>
        <v>1226579509.2933335</v>
      </c>
      <c r="AW45" s="175">
        <f t="shared" si="35"/>
        <v>1256740129.8333335</v>
      </c>
      <c r="AX45" s="175">
        <f t="shared" si="35"/>
        <v>1286900750.3733335</v>
      </c>
      <c r="AY45" s="429">
        <f t="shared" si="35"/>
        <v>1317061370.9133334</v>
      </c>
      <c r="AZ45" s="176">
        <f t="shared" si="35"/>
        <v>1350896991.4533334</v>
      </c>
      <c r="BA45" s="176">
        <f t="shared" si="35"/>
        <v>1381057611.9933333</v>
      </c>
      <c r="BB45" s="176">
        <f t="shared" si="35"/>
        <v>1411218232.5333333</v>
      </c>
      <c r="BC45" s="176">
        <f t="shared" si="35"/>
        <v>1441378853.0733333</v>
      </c>
      <c r="BD45" s="176">
        <f t="shared" si="35"/>
        <v>1471539473.6133332</v>
      </c>
      <c r="BE45" s="176">
        <f t="shared" si="35"/>
        <v>1501700094.1533332</v>
      </c>
      <c r="BF45" s="176">
        <f t="shared" si="35"/>
        <v>1531860714.6933331</v>
      </c>
      <c r="BG45" s="176">
        <f t="shared" si="35"/>
        <v>1555000892.2333331</v>
      </c>
      <c r="BH45" s="176">
        <f t="shared" si="35"/>
        <v>1578141069.7733331</v>
      </c>
      <c r="BI45" s="176">
        <f t="shared" si="35"/>
        <v>1601281247.313333</v>
      </c>
      <c r="BJ45" s="176">
        <f t="shared" si="35"/>
        <v>1624421424.853333</v>
      </c>
      <c r="BK45" s="429">
        <f t="shared" si="35"/>
        <v>1647561602.393333</v>
      </c>
      <c r="BL45" s="176">
        <f t="shared" si="35"/>
        <v>1670701779.9333329</v>
      </c>
      <c r="BM45" s="176">
        <f t="shared" si="35"/>
        <v>1693841957.4733329</v>
      </c>
      <c r="BN45" s="176">
        <f t="shared" si="35"/>
        <v>1716982135.0133328</v>
      </c>
      <c r="BO45" s="176">
        <f t="shared" ref="BO45:CT45" si="36">BO18-BO43</f>
        <v>1740122312.5533328</v>
      </c>
      <c r="BP45" s="176">
        <f t="shared" si="36"/>
        <v>1788262490.0933328</v>
      </c>
      <c r="BQ45" s="176">
        <f t="shared" si="36"/>
        <v>1836402667.6333327</v>
      </c>
      <c r="BR45" s="176">
        <f t="shared" si="36"/>
        <v>1884542845.1733327</v>
      </c>
      <c r="BS45" s="176">
        <f t="shared" si="36"/>
        <v>1932683022.7133327</v>
      </c>
      <c r="BT45" s="176">
        <f t="shared" si="36"/>
        <v>1980823200.2533326</v>
      </c>
      <c r="BU45" s="176">
        <f t="shared" si="36"/>
        <v>2028963377.7933326</v>
      </c>
      <c r="BV45" s="176">
        <f t="shared" si="36"/>
        <v>2077103555.3333325</v>
      </c>
      <c r="BW45" s="429">
        <f t="shared" si="36"/>
        <v>2125243732.8733325</v>
      </c>
      <c r="BX45" s="176">
        <f t="shared" si="36"/>
        <v>2173383910.4133325</v>
      </c>
      <c r="BY45" s="176">
        <f t="shared" si="36"/>
        <v>2221524087.9533324</v>
      </c>
      <c r="BZ45" s="176">
        <f t="shared" si="36"/>
        <v>2269664265.4933324</v>
      </c>
      <c r="CA45" s="176">
        <f t="shared" si="36"/>
        <v>2317804443.0333323</v>
      </c>
      <c r="CB45" s="176">
        <f t="shared" si="36"/>
        <v>2365944620.5733323</v>
      </c>
      <c r="CC45" s="176">
        <f t="shared" si="36"/>
        <v>2414084798.1133323</v>
      </c>
      <c r="CD45" s="176">
        <f t="shared" si="36"/>
        <v>2462224975.6533322</v>
      </c>
      <c r="CE45" s="176">
        <f t="shared" si="36"/>
        <v>2510365153.1933322</v>
      </c>
      <c r="CF45" s="176">
        <f t="shared" si="36"/>
        <v>2558505330.7333322</v>
      </c>
      <c r="CG45" s="176">
        <f t="shared" si="36"/>
        <v>2606645508.2733321</v>
      </c>
      <c r="CH45" s="176">
        <f t="shared" si="36"/>
        <v>2654785685.8133321</v>
      </c>
      <c r="CI45" s="429">
        <f t="shared" si="36"/>
        <v>2702925863.353332</v>
      </c>
      <c r="CJ45" s="176">
        <f t="shared" si="36"/>
        <v>2751066040.893332</v>
      </c>
      <c r="CK45" s="176">
        <f t="shared" si="36"/>
        <v>2799206218.433332</v>
      </c>
      <c r="CL45" s="176">
        <f t="shared" si="36"/>
        <v>2847346395.9733319</v>
      </c>
      <c r="CM45" s="176">
        <f t="shared" si="36"/>
        <v>2895486573.5133319</v>
      </c>
      <c r="CN45" s="176">
        <f t="shared" si="36"/>
        <v>2943626751.0533319</v>
      </c>
      <c r="CO45" s="176">
        <f t="shared" si="36"/>
        <v>2991766928.5933318</v>
      </c>
      <c r="CP45" s="176">
        <f t="shared" si="36"/>
        <v>3039907106.1333318</v>
      </c>
      <c r="CQ45" s="176">
        <f t="shared" si="36"/>
        <v>3088047283.6733317</v>
      </c>
      <c r="CR45" s="176">
        <f t="shared" si="36"/>
        <v>3136187461.2133317</v>
      </c>
      <c r="CS45" s="176">
        <f t="shared" si="36"/>
        <v>3184327638.7533317</v>
      </c>
      <c r="CT45" s="176">
        <f t="shared" si="36"/>
        <v>3232467816.2933316</v>
      </c>
      <c r="CU45" s="429">
        <f t="shared" ref="CU45:DS45" si="37">CU18-CU43</f>
        <v>3280607993.8333316</v>
      </c>
      <c r="CV45" s="176">
        <f t="shared" si="37"/>
        <v>3328748171.3733315</v>
      </c>
      <c r="CW45" s="176">
        <f t="shared" si="37"/>
        <v>3376888348.9133315</v>
      </c>
      <c r="CX45" s="176">
        <f t="shared" si="37"/>
        <v>3425028526.4533315</v>
      </c>
      <c r="CY45" s="176">
        <f t="shared" si="37"/>
        <v>3473168703.9933314</v>
      </c>
      <c r="CZ45" s="176">
        <f t="shared" si="37"/>
        <v>3521308881.5333314</v>
      </c>
      <c r="DA45" s="176">
        <f t="shared" si="37"/>
        <v>3569449059.0733314</v>
      </c>
      <c r="DB45" s="176">
        <f t="shared" si="37"/>
        <v>3617589236.6133313</v>
      </c>
      <c r="DC45" s="176">
        <f t="shared" si="37"/>
        <v>3665729414.1533313</v>
      </c>
      <c r="DD45" s="176">
        <f t="shared" si="37"/>
        <v>3713869591.6933312</v>
      </c>
      <c r="DE45" s="176">
        <f t="shared" si="37"/>
        <v>3762009769.2333312</v>
      </c>
      <c r="DF45" s="176">
        <f t="shared" si="37"/>
        <v>3810149946.7733312</v>
      </c>
      <c r="DG45" s="429">
        <f t="shared" si="37"/>
        <v>3858290124.3133311</v>
      </c>
      <c r="DH45" s="176">
        <f t="shared" si="37"/>
        <v>3906430301.8533311</v>
      </c>
      <c r="DI45" s="176">
        <f t="shared" si="37"/>
        <v>3954570479.3933311</v>
      </c>
      <c r="DJ45" s="176">
        <f t="shared" si="37"/>
        <v>4002710656.933331</v>
      </c>
      <c r="DK45" s="176">
        <f t="shared" si="37"/>
        <v>4050850834.473331</v>
      </c>
      <c r="DL45" s="176">
        <f t="shared" si="37"/>
        <v>4098991012.0133309</v>
      </c>
      <c r="DM45" s="176">
        <f t="shared" si="37"/>
        <v>4147131189.5533309</v>
      </c>
      <c r="DN45" s="176">
        <f t="shared" si="37"/>
        <v>4195271367.0933309</v>
      </c>
      <c r="DO45" s="176">
        <f t="shared" si="37"/>
        <v>4243411544.6333308</v>
      </c>
      <c r="DP45" s="176">
        <f t="shared" si="37"/>
        <v>4291551722.1733308</v>
      </c>
      <c r="DQ45" s="176">
        <f t="shared" si="37"/>
        <v>4339691899.7133312</v>
      </c>
      <c r="DR45" s="176">
        <f t="shared" si="37"/>
        <v>4387832077.2533312</v>
      </c>
      <c r="DS45" s="429">
        <f t="shared" si="37"/>
        <v>4435972254.7933311</v>
      </c>
      <c r="DT45" s="429">
        <f t="shared" ref="DT45" si="38">DT18-DT43</f>
        <v>4484112432.3333311</v>
      </c>
      <c r="DU45" s="429">
        <f t="shared" ref="DU45:DX45" si="39">DU18-DU43</f>
        <v>4532252609.8733311</v>
      </c>
      <c r="DV45" s="429">
        <f t="shared" si="39"/>
        <v>4580392787.413331</v>
      </c>
      <c r="DW45" s="429">
        <f t="shared" si="39"/>
        <v>4628532964.953331</v>
      </c>
      <c r="DX45" s="429">
        <f t="shared" si="39"/>
        <v>4676673142.493331</v>
      </c>
      <c r="DY45" s="429">
        <f t="shared" ref="DY45:ED45" si="40">DY18-DY43</f>
        <v>4724813320.0333309</v>
      </c>
      <c r="DZ45" s="429">
        <f t="shared" si="40"/>
        <v>4768941816.1116638</v>
      </c>
      <c r="EA45" s="429">
        <f t="shared" si="40"/>
        <v>4809058630.7283306</v>
      </c>
      <c r="EB45" s="429">
        <f t="shared" si="40"/>
        <v>4837140400.9599972</v>
      </c>
      <c r="EC45" s="429">
        <f t="shared" si="40"/>
        <v>4853187126.8066635</v>
      </c>
      <c r="ED45" s="429">
        <f t="shared" si="40"/>
        <v>4861210489.7299967</v>
      </c>
    </row>
    <row r="46" spans="1:134" ht="15.75" customHeight="1">
      <c r="A46" s="135"/>
      <c r="B46" s="177" t="s">
        <v>494</v>
      </c>
      <c r="C46" s="251">
        <f>C18-C43</f>
        <v>4861210489.7299976</v>
      </c>
      <c r="D46" s="133" t="s">
        <v>8</v>
      </c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2"/>
      <c r="U46" s="132"/>
      <c r="V46" s="132"/>
      <c r="W46" s="137"/>
      <c r="X46" s="137"/>
      <c r="Y46" s="132"/>
      <c r="Z46" s="137"/>
      <c r="AA46" s="132"/>
      <c r="CU46" s="391"/>
    </row>
    <row r="47" spans="1:134" ht="15.75" customHeight="1">
      <c r="A47" s="178"/>
      <c r="B47" s="179" t="s">
        <v>495</v>
      </c>
      <c r="C47" s="389">
        <v>120</v>
      </c>
      <c r="D47" s="133" t="s">
        <v>40</v>
      </c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>
        <v>1329250000</v>
      </c>
      <c r="Q47" s="133"/>
      <c r="R47" s="133"/>
      <c r="S47" s="133"/>
      <c r="T47" s="132"/>
      <c r="U47" s="132"/>
      <c r="V47" s="132"/>
      <c r="W47" s="137"/>
      <c r="X47" s="137"/>
      <c r="Y47" s="132"/>
      <c r="Z47" s="137"/>
      <c r="AA47" s="132"/>
      <c r="AC47" s="15"/>
    </row>
    <row r="48" spans="1:134" ht="15.75" customHeight="1">
      <c r="A48" s="178"/>
      <c r="B48" s="179" t="s">
        <v>720</v>
      </c>
      <c r="C48" s="252">
        <f>C46/C47</f>
        <v>40510087.414416648</v>
      </c>
      <c r="D48" s="133" t="s">
        <v>722</v>
      </c>
      <c r="E48" s="133"/>
      <c r="F48" s="133"/>
      <c r="G48" s="133"/>
      <c r="H48" s="133"/>
      <c r="I48" s="180"/>
      <c r="J48" s="180"/>
      <c r="K48" s="180"/>
      <c r="L48" s="180"/>
      <c r="M48" s="180"/>
      <c r="N48" s="180"/>
      <c r="O48" s="133"/>
      <c r="P48" s="133"/>
      <c r="Q48" s="133"/>
      <c r="R48" s="133"/>
      <c r="S48" s="133"/>
      <c r="T48" s="132"/>
      <c r="U48" s="132"/>
      <c r="V48" s="132"/>
      <c r="W48" s="137"/>
      <c r="X48" s="137"/>
      <c r="Y48" s="132"/>
      <c r="Z48" s="137"/>
      <c r="AA48" s="132"/>
    </row>
    <row r="49" spans="1:27" ht="15.75" customHeight="1">
      <c r="A49" s="2"/>
      <c r="B49" s="390" t="s">
        <v>721</v>
      </c>
      <c r="C49" s="240"/>
      <c r="D49" s="2"/>
      <c r="E49" s="2"/>
      <c r="F49" s="2"/>
      <c r="G49" s="1"/>
      <c r="H49" s="2"/>
      <c r="I49" s="2"/>
      <c r="J49" s="2"/>
      <c r="K49" s="13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4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4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4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4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4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/>
    <row r="56" spans="1:27" ht="15.75" customHeight="1"/>
    <row r="57" spans="1:27" ht="15.75" customHeight="1"/>
    <row r="58" spans="1:27" ht="15.75" customHeight="1"/>
    <row r="59" spans="1:27" ht="15.75" customHeight="1"/>
    <row r="60" spans="1:27" ht="15.75" customHeight="1"/>
    <row r="61" spans="1:27" ht="15.75" customHeight="1"/>
    <row r="62" spans="1:27" ht="15.75" customHeight="1"/>
    <row r="63" spans="1:27" ht="15.75" customHeight="1"/>
    <row r="64" spans="1:2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2">
    <mergeCell ref="DH9:DS9"/>
    <mergeCell ref="A9:A10"/>
    <mergeCell ref="B9:B10"/>
    <mergeCell ref="C9:C10"/>
    <mergeCell ref="D9:O9"/>
    <mergeCell ref="P9:AA9"/>
    <mergeCell ref="AB9:AM9"/>
    <mergeCell ref="AN9:AY9"/>
    <mergeCell ref="BL9:BW9"/>
    <mergeCell ref="BX9:CI9"/>
    <mergeCell ref="CJ9:CU9"/>
    <mergeCell ref="CV9:DG9"/>
  </mergeCells>
  <conditionalFormatting sqref="D45:ED45">
    <cfRule type="cellIs" dxfId="0" priority="1" operator="lessThan">
      <formula>0</formula>
    </cfRule>
  </conditionalFormatting>
  <pageMargins left="0.7" right="0.7" top="0.75" bottom="0.75" header="0" footer="0"/>
  <pageSetup paperSize="9" fitToWidth="0" orientation="landscape"/>
  <headerFooter>
    <oddFooter>&amp;RFQ-1/ PSBM/0065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Quick Count</vt:lpstr>
      <vt:lpstr>Harga Kredit</vt:lpstr>
      <vt:lpstr>Proyeksi Cashflow - Penerimaan</vt:lpstr>
      <vt:lpstr>Proyeksi Cashflow - Pengeluaran</vt:lpstr>
      <vt:lpstr>Proyeksi Cashflow - 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Lenovo</cp:lastModifiedBy>
  <cp:lastPrinted>2023-06-18T13:39:33Z</cp:lastPrinted>
  <dcterms:created xsi:type="dcterms:W3CDTF">2014-12-02T17:41:11Z</dcterms:created>
  <dcterms:modified xsi:type="dcterms:W3CDTF">2023-06-18T16:31:59Z</dcterms:modified>
</cp:coreProperties>
</file>