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ck Count Kelayakan Proyek" sheetId="1" r:id="rId4"/>
    <sheet state="visible" name="Proyeksi Penerimaan" sheetId="2" r:id="rId5"/>
    <sheet state="visible" name="Proyeksi Pengeluaran" sheetId="3" r:id="rId6"/>
    <sheet state="visible" name="Proyeksi Cashflow" sheetId="4" r:id="rId7"/>
  </sheets>
  <externalReferences>
    <externalReference r:id="rId8"/>
  </externalReferences>
  <definedNames/>
  <calcPr/>
  <extLst>
    <ext uri="GoogleSheetsCustomDataVersion1">
      <go:sheetsCustomData xmlns:go="http://customooxmlschemas.google.com/" r:id="rId9" roundtripDataSignature="AMtx7mgmP92DjWOvY7OsCE8hUQXXrFbQY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0">
      <text>
        <t xml:space="preserve">======
ID#AAAAX3tr7mc
kholidin    (2022-04-07 06:22:24)
harga tanah</t>
      </text>
    </comment>
    <comment authorId="0" ref="C29">
      <text>
        <t xml:space="preserve">======
ID#AAAAX3tr7mY
kholidin    (2022-04-07 06:22:24)
diasumsikan naiknya berapa ?</t>
      </text>
    </comment>
    <comment authorId="0" ref="C56">
      <text>
        <t xml:space="preserve">======
ID#AAAAX3tr7mU
kholidin    (2022-04-07 06:22:24)
keliling tanah</t>
      </text>
    </comment>
    <comment authorId="0" ref="C39">
      <text>
        <t xml:space="preserve">======
ID#AAAAX3tr7mQ
kholidin    (2022-04-07 06:22:24)
20 tanda tangan untuk izin warga</t>
      </text>
    </comment>
    <comment authorId="0" ref="C62">
      <text>
        <t xml:space="preserve">======
ID#AAAAX3tr7mM
kholidin    (2022-04-07 06:22:24)
Luasan jalan</t>
      </text>
    </comment>
    <comment authorId="0" ref="C80">
      <text>
        <t xml:space="preserve">======
ID#AAAAX3tr7mI
kholidin    (2022-04-07 06:22:24)
2%-5% dari luas lahan yg digarap  jika resmi</t>
      </text>
    </comment>
    <comment authorId="0" ref="C172">
      <text>
        <t xml:space="preserve">======
ID#AAAAX3tr7mA
kholidin    (2022-04-07 06:22:24)
dikenakan jika berbadan hukum / PT</t>
      </text>
    </comment>
    <comment authorId="0" ref="C68">
      <text>
        <t xml:space="preserve">======
ID#AAAAX3tr7l8
kholidin    (2022-04-07 06:22:24)
banner2 yg dari besi (untuk hiasan)</t>
      </text>
    </comment>
    <comment authorId="0" ref="C182">
      <text>
        <t xml:space="preserve">======
ID#AAAAX3tr7l0
kholidin    (2022-04-07 06:22:24)
dikenakan jika berbadan hukum / PT</t>
      </text>
    </comment>
    <comment authorId="0" ref="B95">
      <text>
        <t xml:space="preserve">======
ID#AAAAX3tr7ls
kholidin    (2022-04-07 06:22:24)
Tempat yg strategis</t>
      </text>
    </comment>
    <comment authorId="0" ref="C113">
      <text>
        <t xml:space="preserve">======
ID#AAAAX3tr7lw
kholidin    (2022-04-07 06:22:24)
lama project dikurangi durasi project</t>
      </text>
    </comment>
    <comment authorId="0" ref="C63">
      <text>
        <t xml:space="preserve">======
ID#AAAAX3tr7lk
kholidin    (2022-04-07 06:22:24)
batas anatara jalan ke kavpling atau parit</t>
      </text>
    </comment>
  </commentList>
  <extLst>
    <ext uri="GoogleSheetsCustomDataVersion1">
      <go:sheetsCustomData xmlns:go="http://customooxmlschemas.google.com/" r:id="rId1" roundtripDataSignature="AMtx7mj9JsDpJAAHM2R/FpJ2DX7pvJwIRw=="/>
    </ext>
  </extLst>
</comments>
</file>

<file path=xl/sharedStrings.xml><?xml version="1.0" encoding="utf-8"?>
<sst xmlns="http://schemas.openxmlformats.org/spreadsheetml/2006/main" count="1873" uniqueCount="666">
  <si>
    <t>QUICK COUNT KELAYAKAN PROYEK</t>
  </si>
  <si>
    <t>Nama Proyek</t>
  </si>
  <si>
    <t xml:space="preserve"> </t>
  </si>
  <si>
    <t>Lokasi</t>
  </si>
  <si>
    <t>Cikarang</t>
  </si>
  <si>
    <t>Kota</t>
  </si>
  <si>
    <t>DATA LAHAN, BANGUNAN &amp; LAINNYA</t>
  </si>
  <si>
    <t>HARGA JUAL MANUAL</t>
  </si>
  <si>
    <t>a</t>
  </si>
  <si>
    <t>Luas Lahan (Brutto)</t>
  </si>
  <si>
    <t>m2</t>
  </si>
  <si>
    <t>TYPE BANGUNAN</t>
  </si>
  <si>
    <t>Efektivitas Lahan</t>
  </si>
  <si>
    <t>%</t>
  </si>
  <si>
    <t>LUAS KAVLING</t>
  </si>
  <si>
    <t>Luas Lahan (Netto)</t>
  </si>
  <si>
    <t>HARGA BANGUNAN</t>
  </si>
  <si>
    <t>sub total a</t>
  </si>
  <si>
    <t>Harga Lahan Brutto per m2</t>
  </si>
  <si>
    <t>Rp/m2</t>
  </si>
  <si>
    <t>b</t>
  </si>
  <si>
    <t>HARGA TANAH</t>
  </si>
  <si>
    <t>sub total b</t>
  </si>
  <si>
    <t>Harga Lahan Netto per m2</t>
  </si>
  <si>
    <t>c</t>
  </si>
  <si>
    <t>LAIN LAIN</t>
  </si>
  <si>
    <t>sub total c</t>
  </si>
  <si>
    <t>Nilai Lahan keseluruhan</t>
  </si>
  <si>
    <t>Rp</t>
  </si>
  <si>
    <t>TOTAL  (a + b + c)</t>
  </si>
  <si>
    <t>sub total (a + b + c)</t>
  </si>
  <si>
    <t>Durasi Proyek</t>
  </si>
  <si>
    <t>Tahun</t>
  </si>
  <si>
    <t>d</t>
  </si>
  <si>
    <t>up to 5% GIMMICK</t>
  </si>
  <si>
    <t>sub total d</t>
  </si>
  <si>
    <t>Asumsi Luas Bangunan</t>
  </si>
  <si>
    <t>e</t>
  </si>
  <si>
    <r>
      <rPr>
        <rFont val="Arimo, Arial"/>
        <color theme="1"/>
        <sz val="12.0"/>
      </rPr>
      <t xml:space="preserve">Up 5% PPH Final </t>
    </r>
    <r>
      <rPr>
        <rFont val="Arial Unicode MS"/>
        <color rgb="FFFF0000"/>
        <sz val="12.0"/>
      </rPr>
      <t>(dibayar real 3%)</t>
    </r>
  </si>
  <si>
    <t>sub total e</t>
  </si>
  <si>
    <t>Harga Satuan</t>
  </si>
  <si>
    <t>GRAND TOTAL</t>
  </si>
  <si>
    <t>sub total ( c + d + e)</t>
  </si>
  <si>
    <t>Harga Borongan 1 unit</t>
  </si>
  <si>
    <t>Rp/unit</t>
  </si>
  <si>
    <r>
      <rPr>
        <rFont val="Arimo, Arial"/>
        <color theme="1"/>
        <sz val="12.0"/>
      </rPr>
      <t xml:space="preserve">PPN 10% </t>
    </r>
    <r>
      <rPr>
        <rFont val="Arial Unicode MS"/>
        <color rgb="FFFF0000"/>
        <sz val="9.0"/>
      </rPr>
      <t>(dibayar real 5%)</t>
    </r>
  </si>
  <si>
    <t>Rata-rata Luas 1 unit Kavling</t>
  </si>
  <si>
    <t>HARGA + PPN 10%</t>
  </si>
  <si>
    <t xml:space="preserve">Jumlah Unit </t>
  </si>
  <si>
    <t>unit rumah</t>
  </si>
  <si>
    <t>pembulatan</t>
  </si>
  <si>
    <t>KOMPETITOR</t>
  </si>
  <si>
    <t>36/72</t>
  </si>
  <si>
    <t>Tipe</t>
  </si>
  <si>
    <t>Asumsi Biaya Lain-lain</t>
  </si>
  <si>
    <t xml:space="preserve">HARGA </t>
  </si>
  <si>
    <t>Pola Pembayaran Tanah</t>
  </si>
  <si>
    <t>SELISIH HARGA KITA TERHADAP KOMPETITOR</t>
  </si>
  <si>
    <t>KITA LEBIH murah</t>
  </si>
  <si>
    <t>HPT &amp; LABA</t>
  </si>
  <si>
    <t>A</t>
  </si>
  <si>
    <t>BIAYA PEROLEHAN LAHAN</t>
  </si>
  <si>
    <t>B</t>
  </si>
  <si>
    <t>BIAYA PERIJINAN</t>
  </si>
  <si>
    <t>OMSET</t>
  </si>
  <si>
    <t>C</t>
  </si>
  <si>
    <t>BIAYA PEMATANGAN LAHAN</t>
  </si>
  <si>
    <t>F</t>
  </si>
  <si>
    <t>OMSET BANGUNAN</t>
  </si>
  <si>
    <t>D</t>
  </si>
  <si>
    <t>BIAYA DIBAYAR DIMUKA (OHC)</t>
  </si>
  <si>
    <t>G</t>
  </si>
  <si>
    <t>OMSET TANAH</t>
  </si>
  <si>
    <t>H</t>
  </si>
  <si>
    <t>OMSET LAIN LAIN</t>
  </si>
  <si>
    <t>HARGA POKOK TANAH (HPT)</t>
  </si>
  <si>
    <t>TOTAL OMSET</t>
  </si>
  <si>
    <t>TARGET LABA</t>
  </si>
  <si>
    <t>HARGA JUAL TANAH</t>
  </si>
  <si>
    <t>HPP RUMAH</t>
  </si>
  <si>
    <t>MODAL KERJA</t>
  </si>
  <si>
    <t>CHECK AND BALANCE</t>
  </si>
  <si>
    <t>I</t>
  </si>
  <si>
    <t>PEMBELIAN LAHAN</t>
  </si>
  <si>
    <t>x harga tanah</t>
  </si>
  <si>
    <t xml:space="preserve">TARGET LABA </t>
  </si>
  <si>
    <t>II</t>
  </si>
  <si>
    <t>FEE MEDIATOR</t>
  </si>
  <si>
    <t>III</t>
  </si>
  <si>
    <t>x total biaya perijinan</t>
  </si>
  <si>
    <t>TARGET LABA MIN 20% DARI TOTAL OMSET</t>
  </si>
  <si>
    <t>IV</t>
  </si>
  <si>
    <t>x total biaya pematangan lahan</t>
  </si>
  <si>
    <t>TOTAL OHC</t>
  </si>
  <si>
    <t>V</t>
  </si>
  <si>
    <t>x total OHC</t>
  </si>
  <si>
    <t>VI</t>
  </si>
  <si>
    <t>BIAYA BANGUNAN</t>
  </si>
  <si>
    <t>unit rumah contoh</t>
  </si>
  <si>
    <t>BIAYA OHC MAX 7% DARI TOTAL OMSET</t>
  </si>
  <si>
    <t>HARGA PEROLEHAN</t>
  </si>
  <si>
    <t>TOTAL INVESTASI (MODAL KERJA)</t>
  </si>
  <si>
    <t>HARGA JUAL</t>
  </si>
  <si>
    <t>HARGA JUAL TANAH MIN 4X DARI HARGA PEROLEHAN</t>
  </si>
  <si>
    <t>EXECUTIVE SUMMARY</t>
  </si>
  <si>
    <t>ANALISA KELAYAKAN FINANSIAL</t>
  </si>
  <si>
    <t>A. RENCANA PENERIMAAN</t>
  </si>
  <si>
    <t>RETURN</t>
  </si>
  <si>
    <t>Penjualan Rumah</t>
  </si>
  <si>
    <t>INVESTMENT</t>
  </si>
  <si>
    <t xml:space="preserve">Penerimaan Kelebihan Tanah </t>
  </si>
  <si>
    <t>RETURN ON INVESTMENT (ROI)</t>
  </si>
  <si>
    <t>pertahun</t>
  </si>
  <si>
    <t>TITIPAN GIMMICK</t>
  </si>
  <si>
    <t>SHARE COMPOSITION</t>
  </si>
  <si>
    <t>TITIPAN PPH FINAL</t>
  </si>
  <si>
    <t>SHARE INVESTASI</t>
  </si>
  <si>
    <t>VALUE</t>
  </si>
  <si>
    <t>TOTAL PENERIMAAN</t>
  </si>
  <si>
    <t>OPR</t>
  </si>
  <si>
    <t>INV</t>
  </si>
  <si>
    <t>B. RENCANA PENGELUARAN</t>
  </si>
  <si>
    <t>(termasuk fee perantara, pajak dll)</t>
  </si>
  <si>
    <t>SHARE PROFIT</t>
  </si>
  <si>
    <t>(di kantor Pemda dan BPN)</t>
  </si>
  <si>
    <t>(infrastruktur, utilitas, fasos/fasum, dll)</t>
  </si>
  <si>
    <t>VII</t>
  </si>
  <si>
    <t>BIAYA LAIN LAIN</t>
  </si>
  <si>
    <t>VIII</t>
  </si>
  <si>
    <t>PENGEMBALIAN TITIPAN</t>
  </si>
  <si>
    <t>VIII.1. Titipan Gimmick</t>
  </si>
  <si>
    <t>VIII.2. Titipan PPH Final</t>
  </si>
  <si>
    <t>TOTAL PENGELUARAN</t>
  </si>
  <si>
    <t>C.</t>
  </si>
  <si>
    <t>LABA TOTAL (After Tax)</t>
  </si>
  <si>
    <t>LABA UNTUK PEMILIK TANAH</t>
  </si>
  <si>
    <t>LABA UNTUK DEVELOPER</t>
  </si>
  <si>
    <t>PROYEKSI PENJUALAN PERUMAHAN SYARIAH 17 UNIT</t>
  </si>
  <si>
    <t>Catatan : 1. Luas standar tanah : 72 m2. Setiap penambahan luas tanah bertambah harga jual Rp. 2.000.000/m</t>
  </si>
  <si>
    <t xml:space="preserve">              2. Harga borongan rumah 1 LT : Rp. 3.000.000</t>
  </si>
  <si>
    <t xml:space="preserve">              3. Harga borongan rumah 2 LT : Rp. 3.500.000</t>
  </si>
  <si>
    <t>No</t>
  </si>
  <si>
    <t>Uraian</t>
  </si>
  <si>
    <t>Harga Cash / Kredit (Rp.)</t>
  </si>
  <si>
    <t>DP</t>
  </si>
  <si>
    <t>Cara Pembayaran</t>
  </si>
  <si>
    <t>Periode</t>
  </si>
  <si>
    <t>urut</t>
  </si>
  <si>
    <t>no kav</t>
  </si>
  <si>
    <t>LB</t>
  </si>
  <si>
    <t>LT</t>
  </si>
  <si>
    <t>Bulan</t>
  </si>
  <si>
    <t>Bulan ke 1</t>
  </si>
  <si>
    <t>Bulan ke 2</t>
  </si>
  <si>
    <t>Bulan ke 3</t>
  </si>
  <si>
    <t>Bulan ke 4</t>
  </si>
  <si>
    <t>Bulan ke 5</t>
  </si>
  <si>
    <t>Bulan ke 6</t>
  </si>
  <si>
    <t>Bulan ke 7</t>
  </si>
  <si>
    <t>Bulan ke 8</t>
  </si>
  <si>
    <t>Bulan ke 9</t>
  </si>
  <si>
    <t>Bulan ke 10</t>
  </si>
  <si>
    <t>Bulan ke 11</t>
  </si>
  <si>
    <t>Bulan ke 12</t>
  </si>
  <si>
    <t>Bulan ke 13</t>
  </si>
  <si>
    <t>Bulan ke 14</t>
  </si>
  <si>
    <t>Bulan ke 15</t>
  </si>
  <si>
    <t>Bulan ke 16</t>
  </si>
  <si>
    <t>Bulan ke 17</t>
  </si>
  <si>
    <t>Bulan ke 18</t>
  </si>
  <si>
    <t>Bulan ke 19</t>
  </si>
  <si>
    <t>Bulan ke 20</t>
  </si>
  <si>
    <t>Bulan ke 21</t>
  </si>
  <si>
    <t>Bulan ke 22</t>
  </si>
  <si>
    <t>Bulan ke 23</t>
  </si>
  <si>
    <t>Bulan ke 24</t>
  </si>
  <si>
    <t>Bulan ke 25</t>
  </si>
  <si>
    <t>Bulan ke 26</t>
  </si>
  <si>
    <t>Bulan ke 27</t>
  </si>
  <si>
    <t>Bulan ke 28</t>
  </si>
  <si>
    <t>Bulan ke 29</t>
  </si>
  <si>
    <t>Bulan ke 30</t>
  </si>
  <si>
    <t>Bulan ke 31</t>
  </si>
  <si>
    <t>Bulan ke 32</t>
  </si>
  <si>
    <t>Bulan ke 33</t>
  </si>
  <si>
    <t>Bulan ke 34</t>
  </si>
  <si>
    <t>Bulan ke 35</t>
  </si>
  <si>
    <t>Bulan ke 36</t>
  </si>
  <si>
    <t>Bulan ke 37</t>
  </si>
  <si>
    <t>Bulan ke 38</t>
  </si>
  <si>
    <t>Bulan ke 39</t>
  </si>
  <si>
    <t>Bulan ke 40</t>
  </si>
  <si>
    <t>Bulan ke 41</t>
  </si>
  <si>
    <t>Bulan ke 42</t>
  </si>
  <si>
    <t>Bulan ke 43</t>
  </si>
  <si>
    <t>Bulan ke 44</t>
  </si>
  <si>
    <t>Bulan ke 45</t>
  </si>
  <si>
    <t>Bulan ke 46</t>
  </si>
  <si>
    <t>Bulan ke 47</t>
  </si>
  <si>
    <t>Bulan ke 48</t>
  </si>
  <si>
    <t>Bulan ke 49</t>
  </si>
  <si>
    <t>Bulan ke 50</t>
  </si>
  <si>
    <t>Bulan ke 51</t>
  </si>
  <si>
    <t>Bulan ke 52</t>
  </si>
  <si>
    <t>Bulan ke 53</t>
  </si>
  <si>
    <t>Bulan ke 54</t>
  </si>
  <si>
    <t>Bulan ke 55</t>
  </si>
  <si>
    <t>Bulan ke 56</t>
  </si>
  <si>
    <t>Bulan ke 57</t>
  </si>
  <si>
    <t>Bulan ke 58</t>
  </si>
  <si>
    <t>Bulan ke 59</t>
  </si>
  <si>
    <t>Bulan ke 60</t>
  </si>
  <si>
    <t>Bulan ke 61</t>
  </si>
  <si>
    <t>Bulan ke 62</t>
  </si>
  <si>
    <t>Bulan ke 63</t>
  </si>
  <si>
    <t>Bulan ke 64</t>
  </si>
  <si>
    <t>Bulan ke 65</t>
  </si>
  <si>
    <t>Bulan ke 66</t>
  </si>
  <si>
    <t>Bulan ke 67</t>
  </si>
  <si>
    <t>Bulan ke 68</t>
  </si>
  <si>
    <t>Bulan ke 69</t>
  </si>
  <si>
    <t>Bulan ke 70</t>
  </si>
  <si>
    <t>Bulan ke 71</t>
  </si>
  <si>
    <t>Bulan ke 72</t>
  </si>
  <si>
    <t>Bulan ke 73</t>
  </si>
  <si>
    <t>Bulan ke 74</t>
  </si>
  <si>
    <t>Bulan ke 75</t>
  </si>
  <si>
    <t>Bulan ke 76</t>
  </si>
  <si>
    <t>Bulan ke 77</t>
  </si>
  <si>
    <t>Bulan ke 78</t>
  </si>
  <si>
    <t>Bulan ke 79</t>
  </si>
  <si>
    <t>Bulan ke 80</t>
  </si>
  <si>
    <t>Bulan ke 81</t>
  </si>
  <si>
    <t>Bulan ke 82</t>
  </si>
  <si>
    <t>Bulan ke 83</t>
  </si>
  <si>
    <t>Bulan ke 84</t>
  </si>
  <si>
    <t>Bulan ke 85</t>
  </si>
  <si>
    <t>Bulan ke 86</t>
  </si>
  <si>
    <t>Bulan ke 87</t>
  </si>
  <si>
    <t>Bulan ke 88</t>
  </si>
  <si>
    <t>Bulan ke 89</t>
  </si>
  <si>
    <t>Bulan ke 90</t>
  </si>
  <si>
    <t>Bulan ke 91</t>
  </si>
  <si>
    <t>Bulan ke 92</t>
  </si>
  <si>
    <t>Bulan ke 93</t>
  </si>
  <si>
    <t>Bulan ke 94</t>
  </si>
  <si>
    <t>Bulan ke 95</t>
  </si>
  <si>
    <t>Bulan ke 96</t>
  </si>
  <si>
    <t>Bulan ke 97</t>
  </si>
  <si>
    <t>Bulan ke 98</t>
  </si>
  <si>
    <t>Bulan ke 99</t>
  </si>
  <si>
    <t>Bulan ke 100</t>
  </si>
  <si>
    <t>Bulan ke 101</t>
  </si>
  <si>
    <t>Bulan ke 102</t>
  </si>
  <si>
    <t>Bulan ke 103</t>
  </si>
  <si>
    <t>Bulan ke 104</t>
  </si>
  <si>
    <t>Bulan ke 105</t>
  </si>
  <si>
    <t>Bulan ke 106</t>
  </si>
  <si>
    <t>Bulan ke 107</t>
  </si>
  <si>
    <t>Bulan ke 108</t>
  </si>
  <si>
    <t>Bulan ke 109</t>
  </si>
  <si>
    <t>Bulan ke 110</t>
  </si>
  <si>
    <t>Bulan ke 111</t>
  </si>
  <si>
    <t>Bulan ke 112</t>
  </si>
  <si>
    <t>Bulan ke 113</t>
  </si>
  <si>
    <t>Bulan ke 114</t>
  </si>
  <si>
    <t>Bulan ke 115</t>
  </si>
  <si>
    <t>Bulan ke 116</t>
  </si>
  <si>
    <t>Bulan ke 117</t>
  </si>
  <si>
    <t>Bulan ke 118</t>
  </si>
  <si>
    <t>Bulan ke 119</t>
  </si>
  <si>
    <t>Bulan ke 120</t>
  </si>
  <si>
    <t>Bulan ke 121</t>
  </si>
  <si>
    <t>Bulan ke 122</t>
  </si>
  <si>
    <t>Bulan ke 123</t>
  </si>
  <si>
    <t>Bulan ke 124</t>
  </si>
  <si>
    <t>Bulan ke 125</t>
  </si>
  <si>
    <t>Bulan ke 126</t>
  </si>
  <si>
    <t>Bulan ke 127</t>
  </si>
  <si>
    <t>Bulan ke 128</t>
  </si>
  <si>
    <t>CKG10</t>
  </si>
  <si>
    <t>Cash Keras</t>
  </si>
  <si>
    <t>CKG09</t>
  </si>
  <si>
    <t>CKG08</t>
  </si>
  <si>
    <t>10 Tahun</t>
  </si>
  <si>
    <t>Angsuran DP</t>
  </si>
  <si>
    <t>Angsuran Cicilan</t>
  </si>
  <si>
    <t>CKG07</t>
  </si>
  <si>
    <t>CKG06</t>
  </si>
  <si>
    <t>CKG05</t>
  </si>
  <si>
    <t>CKG04</t>
  </si>
  <si>
    <t>6 Bulan</t>
  </si>
  <si>
    <t>CKG03</t>
  </si>
  <si>
    <t>2 Tahun</t>
  </si>
  <si>
    <t>CKG02</t>
  </si>
  <si>
    <t>3 Bulan</t>
  </si>
  <si>
    <t>CKG01</t>
  </si>
  <si>
    <t>5 Tahun</t>
  </si>
  <si>
    <t>CKG11</t>
  </si>
  <si>
    <t>CKG12</t>
  </si>
  <si>
    <t>CKG13</t>
  </si>
  <si>
    <t>CKG14</t>
  </si>
  <si>
    <t>CKG15</t>
  </si>
  <si>
    <t>CKG16</t>
  </si>
  <si>
    <t>CKG17</t>
  </si>
  <si>
    <t>Total DP</t>
  </si>
  <si>
    <t>Total Angsuran</t>
  </si>
  <si>
    <t>PASSIVE INCOME</t>
  </si>
  <si>
    <r>
      <rPr>
        <rFont val="Calibri"/>
        <b/>
        <color rgb="FFFF0000"/>
        <sz val="9.0"/>
      </rPr>
      <t>∑</t>
    </r>
    <r>
      <rPr>
        <rFont val="Tahoma"/>
        <b/>
        <color rgb="FFFF0000"/>
        <sz val="7.0"/>
      </rPr>
      <t xml:space="preserve"> Pendapatan</t>
    </r>
  </si>
  <si>
    <t>Akumulasi</t>
  </si>
  <si>
    <t>Bulan Ke-1</t>
  </si>
  <si>
    <t>Ke-2</t>
  </si>
  <si>
    <t>Ke-3</t>
  </si>
  <si>
    <t>Ke-4</t>
  </si>
  <si>
    <t>Ke-5</t>
  </si>
  <si>
    <t>Ke-6</t>
  </si>
  <si>
    <t>Ke-7</t>
  </si>
  <si>
    <t>Ke-8</t>
  </si>
  <si>
    <t>Ke-9</t>
  </si>
  <si>
    <t>Ke-10</t>
  </si>
  <si>
    <t>Ke-11</t>
  </si>
  <si>
    <t>Ke-12</t>
  </si>
  <si>
    <t>Ke-13</t>
  </si>
  <si>
    <t>Ke-14</t>
  </si>
  <si>
    <t>Ke-15</t>
  </si>
  <si>
    <t>Ke-16</t>
  </si>
  <si>
    <t>Ke-17</t>
  </si>
  <si>
    <t>Ke-18</t>
  </si>
  <si>
    <t>Ke-19</t>
  </si>
  <si>
    <t>Ke-20</t>
  </si>
  <si>
    <t>Ke-21</t>
  </si>
  <si>
    <t>Ke-22</t>
  </si>
  <si>
    <t>Ke-23</t>
  </si>
  <si>
    <t>Ke-24</t>
  </si>
  <si>
    <t>Ke-25</t>
  </si>
  <si>
    <t>Ke-26</t>
  </si>
  <si>
    <t>Ke-27</t>
  </si>
  <si>
    <t>Ke-28</t>
  </si>
  <si>
    <t>Ke-29</t>
  </si>
  <si>
    <t>Ke-30</t>
  </si>
  <si>
    <t>Ke-31</t>
  </si>
  <si>
    <t>Ke-32</t>
  </si>
  <si>
    <t>Ke-33</t>
  </si>
  <si>
    <t>Ke-34</t>
  </si>
  <si>
    <t>Ke-35</t>
  </si>
  <si>
    <t>Ke-36</t>
  </si>
  <si>
    <t>Ke-37</t>
  </si>
  <si>
    <t>Ke-38</t>
  </si>
  <si>
    <t>Ke-39</t>
  </si>
  <si>
    <t>Ke-40</t>
  </si>
  <si>
    <t>Ke-41</t>
  </si>
  <si>
    <t>Ke-42</t>
  </si>
  <si>
    <t>Ke-43</t>
  </si>
  <si>
    <t>Ke-44</t>
  </si>
  <si>
    <t>Ke-45</t>
  </si>
  <si>
    <t>Ke-46</t>
  </si>
  <si>
    <t>Ke-47</t>
  </si>
  <si>
    <t>Ke-48</t>
  </si>
  <si>
    <t>Ke-49</t>
  </si>
  <si>
    <t>Ke-50</t>
  </si>
  <si>
    <t>Ke-51</t>
  </si>
  <si>
    <t>Ke-52</t>
  </si>
  <si>
    <t>Ke-53</t>
  </si>
  <si>
    <t>Ke-54</t>
  </si>
  <si>
    <t>Ke-55</t>
  </si>
  <si>
    <t>Ke-56</t>
  </si>
  <si>
    <t>Ke-57</t>
  </si>
  <si>
    <t>Ke-58</t>
  </si>
  <si>
    <t>Ke-59</t>
  </si>
  <si>
    <t>Ke-60</t>
  </si>
  <si>
    <t>Ke-61</t>
  </si>
  <si>
    <t>Ke-62</t>
  </si>
  <si>
    <t>Ke-63</t>
  </si>
  <si>
    <t>Ke-64</t>
  </si>
  <si>
    <t>Ke-65</t>
  </si>
  <si>
    <t>Ke-66</t>
  </si>
  <si>
    <t>Ke-67</t>
  </si>
  <si>
    <t>Ke-68</t>
  </si>
  <si>
    <t>Ke-69</t>
  </si>
  <si>
    <t>Ke-70</t>
  </si>
  <si>
    <t>Ke-71</t>
  </si>
  <si>
    <t>Ke-72</t>
  </si>
  <si>
    <t>Ke-73</t>
  </si>
  <si>
    <t>Ke-74</t>
  </si>
  <si>
    <t>Ke-75</t>
  </si>
  <si>
    <t>Ke-76</t>
  </si>
  <si>
    <t>Ke-77</t>
  </si>
  <si>
    <t>Ke-78</t>
  </si>
  <si>
    <t>Ke-79</t>
  </si>
  <si>
    <t>Ke-80</t>
  </si>
  <si>
    <t>Ke-81</t>
  </si>
  <si>
    <t>Ke-82</t>
  </si>
  <si>
    <t>Ke-83</t>
  </si>
  <si>
    <t>Ke-84</t>
  </si>
  <si>
    <t>Ke-85</t>
  </si>
  <si>
    <t>Ke-86</t>
  </si>
  <si>
    <t>Ke-87</t>
  </si>
  <si>
    <t>Ke-88</t>
  </si>
  <si>
    <t>Ke-89</t>
  </si>
  <si>
    <t>Ke-90</t>
  </si>
  <si>
    <t>Ke-91</t>
  </si>
  <si>
    <t>Ke-92</t>
  </si>
  <si>
    <t>Ke-93</t>
  </si>
  <si>
    <t>Ke-94</t>
  </si>
  <si>
    <t>Ke-95</t>
  </si>
  <si>
    <t>Ke-96</t>
  </si>
  <si>
    <t>Ke-97</t>
  </si>
  <si>
    <t>Ke-98</t>
  </si>
  <si>
    <t>Ke-99</t>
  </si>
  <si>
    <t>Ke-100</t>
  </si>
  <si>
    <t>Ke-101</t>
  </si>
  <si>
    <t>Ke-102</t>
  </si>
  <si>
    <t>Ke-103</t>
  </si>
  <si>
    <t>Ke-104</t>
  </si>
  <si>
    <t>Ke-105</t>
  </si>
  <si>
    <t>Ke-106</t>
  </si>
  <si>
    <t>Ke-107</t>
  </si>
  <si>
    <t>Ke-108</t>
  </si>
  <si>
    <t>Ke-109</t>
  </si>
  <si>
    <t>Ke-110</t>
  </si>
  <si>
    <t>Ke-111</t>
  </si>
  <si>
    <t>Ke-112</t>
  </si>
  <si>
    <t>Ke-113</t>
  </si>
  <si>
    <t>Ke-114</t>
  </si>
  <si>
    <t>Ke-115</t>
  </si>
  <si>
    <t>Ke-116</t>
  </si>
  <si>
    <t>Ke-117</t>
  </si>
  <si>
    <t>Ke-118</t>
  </si>
  <si>
    <t>Ke-119</t>
  </si>
  <si>
    <t>Ke-120</t>
  </si>
  <si>
    <t>Ke-121</t>
  </si>
  <si>
    <t>Ke-122</t>
  </si>
  <si>
    <t>Ke-123</t>
  </si>
  <si>
    <t>Ke-124</t>
  </si>
  <si>
    <t>Ke-125</t>
  </si>
  <si>
    <t>Ke-126</t>
  </si>
  <si>
    <t>Ke-127</t>
  </si>
  <si>
    <t>Ke-128</t>
  </si>
  <si>
    <t>Total Akumulasi</t>
  </si>
  <si>
    <t>PROYEKSI PENGELUARAN PERUMAHAN SYARIAH 17 UNIT</t>
  </si>
  <si>
    <t xml:space="preserve"> Project Start</t>
  </si>
  <si>
    <t>eff (%)</t>
  </si>
  <si>
    <t>Luas Nett (m2)</t>
  </si>
  <si>
    <t>Biaya</t>
  </si>
  <si>
    <t>Volume</t>
  </si>
  <si>
    <t>Satuan</t>
  </si>
  <si>
    <t>Total</t>
  </si>
  <si>
    <t>A.1. Pembelian lahan</t>
  </si>
  <si>
    <t xml:space="preserve">Kompensasi dll </t>
  </si>
  <si>
    <t>ls</t>
  </si>
  <si>
    <t>Nilai Fee Mediator (perantara)</t>
  </si>
  <si>
    <t>LS</t>
  </si>
  <si>
    <t>Sub Total A.1</t>
  </si>
  <si>
    <t>A.2. Legal Pembelian Lahan</t>
  </si>
  <si>
    <t>Pengecekan Sertipikat</t>
  </si>
  <si>
    <t>surat</t>
  </si>
  <si>
    <t>Akta PKS</t>
  </si>
  <si>
    <t>Akta Kuasa Menjual</t>
  </si>
  <si>
    <t>Akta Kuasa Membangun</t>
  </si>
  <si>
    <t>Akta Kuasa Mengurus</t>
  </si>
  <si>
    <t>Akta Kuasa Memecahkan Sertipikat</t>
  </si>
  <si>
    <t>Dokumen lain-lain (jika ada)</t>
  </si>
  <si>
    <t>Sub Total A.2</t>
  </si>
  <si>
    <t>A.3. Sertifikasi Lahan</t>
  </si>
  <si>
    <t>Biaya Pengukuran Lahan</t>
  </si>
  <si>
    <t>Biaya lain-lain (jika ada)</t>
  </si>
  <si>
    <t>Sub Total A.3</t>
  </si>
  <si>
    <t>A.4. Pajak Pajak</t>
  </si>
  <si>
    <t>PBB tahun kedepan</t>
  </si>
  <si>
    <t>BPHTB</t>
  </si>
  <si>
    <t>Pajak lain-lain (jika ada)</t>
  </si>
  <si>
    <t>Sub Total A.4</t>
  </si>
  <si>
    <t>TOTAL ( A.1 + A.2 + A.3 + A.4 )</t>
  </si>
  <si>
    <t>PEMBEBANAN (A)</t>
  </si>
  <si>
    <t>Rekomendasi / Sosialisasi Warga</t>
  </si>
  <si>
    <t>Rekomendasi kel / kec</t>
  </si>
  <si>
    <t>Unit</t>
  </si>
  <si>
    <t xml:space="preserve">Ijin Pemanfaatan Tanah (IPT) </t>
  </si>
  <si>
    <t>unit</t>
  </si>
  <si>
    <t>Blok Plan / Gambar Situasi</t>
  </si>
  <si>
    <t>Kompensasi Lingkungan</t>
  </si>
  <si>
    <t>TOTAL</t>
  </si>
  <si>
    <t>PEMBEBANAN (B)</t>
  </si>
  <si>
    <t>C.1. Infrastruktur</t>
  </si>
  <si>
    <t>Pembersihan lahan ( rumput, akar pohon, dll)</t>
  </si>
  <si>
    <t>Cut and Fill (pembentukan badan jalan &amp; kavling)</t>
  </si>
  <si>
    <t>Gerbang Masuk / Pos Jaga &amp; Jembatan</t>
  </si>
  <si>
    <t>Merk Perumahan</t>
  </si>
  <si>
    <t>Pagar Keliling</t>
  </si>
  <si>
    <t>5.2. Pagar Beton</t>
  </si>
  <si>
    <t>m1</t>
  </si>
  <si>
    <t>Pekerjaan Saluran Air Kotor</t>
  </si>
  <si>
    <t>6.1. galian 178 mx0,5 m x 0,5 m</t>
  </si>
  <si>
    <t>m3</t>
  </si>
  <si>
    <t>6.2. pemasangan buis beton RJ Class Ø30 cm</t>
  </si>
  <si>
    <t>Pembuatan Jalan Lingkungan</t>
  </si>
  <si>
    <t>7.1. Jembatan</t>
  </si>
  <si>
    <t xml:space="preserve">  </t>
  </si>
  <si>
    <t>7.2. pengaspalan hotmix</t>
  </si>
  <si>
    <t>Pemasangan Kansteen</t>
  </si>
  <si>
    <t>Pemasangan bak kontrol</t>
  </si>
  <si>
    <t>Pohon Peneduh</t>
  </si>
  <si>
    <t>pohon</t>
  </si>
  <si>
    <t>Rumputisasi Taman</t>
  </si>
  <si>
    <t>Dinding Penahan Tanah (Talud)</t>
  </si>
  <si>
    <t>Street Furniture</t>
  </si>
  <si>
    <t>Penimbunan</t>
  </si>
  <si>
    <t>Resapan Komunal</t>
  </si>
  <si>
    <t>Lain - Lain (biaya tak terduga)</t>
  </si>
  <si>
    <t>Sub Total C.1</t>
  </si>
  <si>
    <t>C.2. Utilitas</t>
  </si>
  <si>
    <t>Jaringan Listrik Induk</t>
  </si>
  <si>
    <t>PJU (Penerangan Jalan Umum)</t>
  </si>
  <si>
    <t>titik</t>
  </si>
  <si>
    <t>Sub Total C.2</t>
  </si>
  <si>
    <t>C.3. Fasilitas Sosial / Umum</t>
  </si>
  <si>
    <t>Sarana Ibadah (Mushola)</t>
  </si>
  <si>
    <t>Play Ground</t>
  </si>
  <si>
    <t xml:space="preserve"> Kompensasi Tanah Makam</t>
  </si>
  <si>
    <t>Lain - lain</t>
  </si>
  <si>
    <t>Sub Total C.3</t>
  </si>
  <si>
    <t>C.4. Pemeliharaan dan Pembinaan Lingkungan</t>
  </si>
  <si>
    <t>Pembinaan Lingkungan (Polsek, preman, dll)</t>
  </si>
  <si>
    <t>bulan</t>
  </si>
  <si>
    <t>Petugas Kebersihan (sampah)</t>
  </si>
  <si>
    <t>Petugas Keamanan, 2 Orang</t>
  </si>
  <si>
    <t>Sub Total C.4</t>
  </si>
  <si>
    <t>TOTAL ( C.1 + C.2 + C.3 + C.4 )</t>
  </si>
  <si>
    <t>PEMBEBANAN (C)</t>
  </si>
  <si>
    <t>D.1. Kantor (Co-Working) di Jakarta</t>
  </si>
  <si>
    <t>Sewa Tempat Ruang Meeting</t>
  </si>
  <si>
    <t>Perbaikan Dan Renovasi</t>
  </si>
  <si>
    <t>Tenda Rakit</t>
  </si>
  <si>
    <t>Perlengkapan Kantor</t>
  </si>
  <si>
    <t>4.1. Meja, kursi, lemari, dll</t>
  </si>
  <si>
    <t>4.2. Komputer, printer, fax, UPS, dll</t>
  </si>
  <si>
    <t>4.3. AC, kipas angin, dll</t>
  </si>
  <si>
    <t>Sub Total D.1</t>
  </si>
  <si>
    <t>D.2. Operasional Kantor (Cikarang)</t>
  </si>
  <si>
    <t>Tagihan Listrik, Air, Telepon</t>
  </si>
  <si>
    <t>ATK dan Stationery</t>
  </si>
  <si>
    <t>Operasional Transportasi dan akomodasi</t>
  </si>
  <si>
    <t>Belanja rumah tangga (teh, kopi dll)</t>
  </si>
  <si>
    <t>Sewa Ruko dekat Lokasi</t>
  </si>
  <si>
    <t>tahun</t>
  </si>
  <si>
    <t>Sub Total D.2</t>
  </si>
  <si>
    <t>D.3. Gaji Karyawan</t>
  </si>
  <si>
    <t>Administrasi (1 org)</t>
  </si>
  <si>
    <t>Penagih Cicilan Kredit</t>
  </si>
  <si>
    <t>Sub Total D.3</t>
  </si>
  <si>
    <t>D.4. Promosi</t>
  </si>
  <si>
    <t>Cetak Brosur</t>
  </si>
  <si>
    <t>rim</t>
  </si>
  <si>
    <t>Billboard, Signboard</t>
  </si>
  <si>
    <t>Pameran</t>
  </si>
  <si>
    <t>kali</t>
  </si>
  <si>
    <t>Spanduk</t>
  </si>
  <si>
    <t>Event, Open House dll</t>
  </si>
  <si>
    <t>Website</t>
  </si>
  <si>
    <t>Lain - Lain</t>
  </si>
  <si>
    <t>Sub Total D.5</t>
  </si>
  <si>
    <t>D.5. Kesejahteraan</t>
  </si>
  <si>
    <t>Training, Outbond, Team Building</t>
  </si>
  <si>
    <t>CSR</t>
  </si>
  <si>
    <t>Sub Total D.6</t>
  </si>
  <si>
    <t>TOTAL (D.1+D.2+D.3+D.4+D.5+D.6)</t>
  </si>
  <si>
    <t>PEMBEBANAN (D)</t>
  </si>
  <si>
    <t>E</t>
  </si>
  <si>
    <t>BIAYA PRODUKSI RUMAH</t>
  </si>
  <si>
    <t>Harga Satuan bangunan (Rp/m2)</t>
  </si>
  <si>
    <t>Type</t>
  </si>
  <si>
    <t>Kavling No.01</t>
  </si>
  <si>
    <t>Kavling No.02</t>
  </si>
  <si>
    <t>Kavling No.03</t>
  </si>
  <si>
    <t>Kavling No.04</t>
  </si>
  <si>
    <t>Kavling No.05</t>
  </si>
  <si>
    <t>Kavling No.06</t>
  </si>
  <si>
    <t>Kavling No.07</t>
  </si>
  <si>
    <t>Kavling No.08</t>
  </si>
  <si>
    <t>Kavling No.09</t>
  </si>
  <si>
    <t>Kavling No.10</t>
  </si>
  <si>
    <t>Kavling No.11</t>
  </si>
  <si>
    <t>Kavling No.12</t>
  </si>
  <si>
    <t>Kavling No.13</t>
  </si>
  <si>
    <t>Kavling No.14</t>
  </si>
  <si>
    <t>Kavling No.15</t>
  </si>
  <si>
    <t>Kavling No.16</t>
  </si>
  <si>
    <t>Kavling No.17</t>
  </si>
  <si>
    <t>BIAYA PEMBEBANAN PERUNIT RUMAH</t>
  </si>
  <si>
    <t>Pembebanan Perunit Bangunan</t>
  </si>
  <si>
    <t>Jumlah Unit :</t>
  </si>
  <si>
    <t>Biaya Sambung Listrik (PLN)</t>
  </si>
  <si>
    <t>Biaya Sambung Air Bersih (Pompa listrik)</t>
  </si>
  <si>
    <t>Biaya Splitsing Sertipikat</t>
  </si>
  <si>
    <t>Biaya IMB (incl. Retribusinya)</t>
  </si>
  <si>
    <t>Biaya Maintenance (sebelum STB)</t>
  </si>
  <si>
    <t>Biaya Pembuatan Taman Halaman Depan</t>
  </si>
  <si>
    <t>Pagar pembatas kavling</t>
  </si>
  <si>
    <t xml:space="preserve">G. </t>
  </si>
  <si>
    <t>BIAYA PPH &amp; PPN</t>
  </si>
  <si>
    <t>PPH FINAL</t>
  </si>
  <si>
    <t>PPN</t>
  </si>
  <si>
    <t>Fee Marketing</t>
  </si>
  <si>
    <t>54/72</t>
  </si>
  <si>
    <t>36/73</t>
  </si>
  <si>
    <t>36/74</t>
  </si>
  <si>
    <t>36/75</t>
  </si>
  <si>
    <t>36/78</t>
  </si>
  <si>
    <t>72/100</t>
  </si>
  <si>
    <t>72/107</t>
  </si>
  <si>
    <t>72/102</t>
  </si>
  <si>
    <t>72/98</t>
  </si>
  <si>
    <t>72/94</t>
  </si>
  <si>
    <t>72/91</t>
  </si>
  <si>
    <t>72/82</t>
  </si>
  <si>
    <t>PROYEKSI CASHFLOW (PENJUALAN-PENGELUARAN) PERUMAHAN SYARIAH 17 UNIT</t>
  </si>
  <si>
    <t>PROYEKSI  CASHFLOW</t>
  </si>
  <si>
    <t>Tahun 2015</t>
  </si>
  <si>
    <t>Tahun 2016</t>
  </si>
  <si>
    <t>Tahun 2017</t>
  </si>
  <si>
    <t>Tahun 2018</t>
  </si>
  <si>
    <t xml:space="preserve"> Saldo Awal</t>
  </si>
  <si>
    <t xml:space="preserve"> CASH IN</t>
  </si>
  <si>
    <t xml:space="preserve"> 1. Modal Perusahaan</t>
  </si>
  <si>
    <t xml:space="preserve"> 2. Down Payment</t>
  </si>
  <si>
    <t xml:space="preserve"> 3. Pendapatan dr Angsuran</t>
  </si>
  <si>
    <t>TOTAL CASH IN</t>
  </si>
  <si>
    <t xml:space="preserve"> CASH OUT</t>
  </si>
  <si>
    <t xml:space="preserve"> A. Biaya Perolehan Lahan</t>
  </si>
  <si>
    <t xml:space="preserve">      A.1. Pembelian lahan</t>
  </si>
  <si>
    <t xml:space="preserve">      A.2. Legal Pembelian Lahan</t>
  </si>
  <si>
    <t xml:space="preserve">      A.3. Sertifikasi Lahan</t>
  </si>
  <si>
    <t xml:space="preserve">      A.4. Pajak Pajak</t>
  </si>
  <si>
    <t xml:space="preserve"> B. Biaya Perijinan</t>
  </si>
  <si>
    <t xml:space="preserve"> C. Biaya Pematangan Lahan</t>
  </si>
  <si>
    <t xml:space="preserve">      C.1. Infrastruktur</t>
  </si>
  <si>
    <t xml:space="preserve">      C.2. Utilitas</t>
  </si>
  <si>
    <t xml:space="preserve">      C.3. Fasilitas Sosial / Umum</t>
  </si>
  <si>
    <t xml:space="preserve">      C.4. Pemeliharaan dan Pembinaan Lingkungan</t>
  </si>
  <si>
    <t xml:space="preserve">  D. Biaya Overhead</t>
  </si>
  <si>
    <t xml:space="preserve">       D.1. Kantor di Jakarta</t>
  </si>
  <si>
    <t xml:space="preserve">       D.2. Operasional Kantor (Cikarang)</t>
  </si>
  <si>
    <t xml:space="preserve">       D.3. Gaji Karyawan</t>
  </si>
  <si>
    <r>
      <rPr>
        <rFont val="Arial Narrow"/>
        <b/>
        <color theme="1"/>
        <sz val="10.0"/>
      </rPr>
      <t xml:space="preserve"> </t>
    </r>
    <r>
      <rPr>
        <rFont val="Arial Narrow"/>
        <b val="0"/>
        <color theme="1"/>
        <sz val="10.0"/>
      </rPr>
      <t xml:space="preserve">      D.4. Promosi</t>
    </r>
  </si>
  <si>
    <t xml:space="preserve">       D.5. Kesejahteraan</t>
  </si>
  <si>
    <t xml:space="preserve">  E. Biaya Konstruksi Rumah</t>
  </si>
  <si>
    <t xml:space="preserve">  F. Biaya Pembebanan/Unit Rumah</t>
  </si>
  <si>
    <t xml:space="preserve">  G. Biaya PPH &amp; PPn</t>
  </si>
  <si>
    <t xml:space="preserve">  H. Fee Marketing</t>
  </si>
  <si>
    <t>TOTAL CASH OUT</t>
  </si>
  <si>
    <t xml:space="preserve"> SURPLUS / DEFISIT</t>
  </si>
  <si>
    <t>Total Keuntungan</t>
  </si>
  <si>
    <t>Jangka waktu Operasional</t>
  </si>
  <si>
    <t>Keuntungan Bulanan</t>
  </si>
  <si>
    <t>Harga Jual rata2</t>
  </si>
  <si>
    <t>TFC</t>
  </si>
  <si>
    <t>TVC</t>
  </si>
  <si>
    <t>BEP (Unit)</t>
  </si>
  <si>
    <t>PBP</t>
  </si>
  <si>
    <t>ROI</t>
  </si>
  <si>
    <t>TVC/Pend</t>
  </si>
  <si>
    <t>BEP rupiah</t>
  </si>
  <si>
    <t>BEP unit</t>
  </si>
  <si>
    <t>tahun ke 2</t>
  </si>
  <si>
    <t>Pemilik Lahan</t>
  </si>
  <si>
    <t>Pengelola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</si>
</sst>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&quot; &quot;#,##0&quot; &quot;;&quot; (&quot;#,##0&quot;)&quot;;&quot; - &quot;;&quot; &quot;@&quot; &quot;"/>
    <numFmt numFmtId="165" formatCode="&quot; &quot;#,##0.00&quot; &quot;;&quot; (&quot;#,##0.00&quot;)&quot;;&quot; - &quot;;&quot; &quot;@&quot; &quot;"/>
    <numFmt numFmtId="166" formatCode="_(* #,##0_);_(* \(#,##0\);_(* &quot;-&quot;_);_(@_)"/>
    <numFmt numFmtId="167" formatCode="&quot; &quot;#,##0&quot; &quot;;&quot; (&quot;#,##0&quot;)&quot;;&quot; -&quot;00&quot; &quot;;&quot; &quot;@&quot; &quot;"/>
    <numFmt numFmtId="168" formatCode="&quot; &quot;#,##0.00&quot; &quot;;&quot; (&quot;#,##0.00&quot;)&quot;;&quot; -&quot;00&quot; &quot;;&quot; &quot;@&quot; &quot;"/>
    <numFmt numFmtId="169" formatCode="&quot; &quot;#,##0.00&quot; &quot;;&quot; (&quot;#,##0.00&quot;)&quot;;&quot; -&quot;00.00&quot; &quot;;&quot; &quot;@&quot; &quot;"/>
    <numFmt numFmtId="170" formatCode="0.0%"/>
    <numFmt numFmtId="171" formatCode="_(* #,##0.00_);_(* \(#,##0.00\);_(* &quot;-&quot;??_);_(@_)"/>
    <numFmt numFmtId="172" formatCode="_(* #,##0.00_);_(* \(#,##0.00\);_(* &quot;-&quot;_);_(@_)"/>
    <numFmt numFmtId="173" formatCode="_(* #,##0_);_(* \(#,##0\);_(* &quot;-&quot;??_);_(@_)"/>
    <numFmt numFmtId="174" formatCode="d\-mmm\-yyyy"/>
    <numFmt numFmtId="175" formatCode="[$-409]mmm\-yy"/>
  </numFmts>
  <fonts count="55">
    <font>
      <sz val="11.0"/>
      <color theme="1"/>
      <name val="Calibri"/>
      <scheme val="minor"/>
    </font>
    <font>
      <sz val="11.0"/>
      <color theme="1"/>
      <name val="Calibri"/>
    </font>
    <font>
      <b/>
      <sz val="28.0"/>
      <color theme="1"/>
      <name val="Arimo"/>
    </font>
    <font/>
    <font>
      <b/>
      <sz val="12.0"/>
      <color theme="1"/>
      <name val="Arimo"/>
    </font>
    <font>
      <b/>
      <sz val="16.0"/>
      <color theme="1"/>
      <name val="Arimo"/>
    </font>
    <font>
      <b/>
      <sz val="16.0"/>
      <color rgb="FF002060"/>
      <name val="Arimo"/>
    </font>
    <font>
      <sz val="12.0"/>
      <color theme="1"/>
      <name val="Arimo"/>
    </font>
    <font>
      <sz val="12.0"/>
      <color rgb="FFFF0000"/>
      <name val="Arimo"/>
    </font>
    <font>
      <i/>
      <sz val="11.0"/>
      <color theme="1"/>
      <name val="Arimo"/>
    </font>
    <font>
      <b/>
      <sz val="12.0"/>
      <color rgb="FFFF0000"/>
      <name val="Arimo"/>
    </font>
    <font>
      <sz val="11.0"/>
      <color theme="1"/>
      <name val="Arimo"/>
    </font>
    <font>
      <i/>
      <color theme="1"/>
      <name val="Arimo"/>
    </font>
    <font>
      <i/>
      <sz val="9.0"/>
      <color theme="1"/>
      <name val="Arimo"/>
    </font>
    <font>
      <b/>
      <sz val="11.0"/>
      <color rgb="FFFF0000"/>
      <name val="Arimo"/>
    </font>
    <font>
      <b/>
      <sz val="14.0"/>
      <color rgb="FF002060"/>
      <name val="Arimo"/>
    </font>
    <font>
      <b/>
      <sz val="14.0"/>
      <color rgb="FFFF0000"/>
      <name val="Arimo"/>
    </font>
    <font>
      <b/>
      <sz val="12.0"/>
      <color rgb="FFFFFFFF"/>
      <name val="Arimo"/>
    </font>
    <font>
      <i/>
      <sz val="11.0"/>
      <color rgb="FFFF0000"/>
      <name val="Arimo"/>
    </font>
    <font>
      <b/>
      <color rgb="FFFF0000"/>
      <name val="Arimo"/>
    </font>
    <font>
      <b/>
      <color rgb="FF0070C0"/>
      <name val="Arimo"/>
    </font>
    <font>
      <b/>
      <color rgb="FFC00000"/>
      <name val="Arimo"/>
    </font>
    <font>
      <b/>
      <sz val="14.0"/>
      <color theme="1"/>
      <name val="Arimo"/>
    </font>
    <font>
      <color theme="1"/>
      <name val="Calibri"/>
      <scheme val="minor"/>
    </font>
    <font>
      <b/>
      <sz val="18.0"/>
      <color theme="1"/>
      <name val="Calibri"/>
    </font>
    <font>
      <sz val="8.0"/>
      <color theme="1"/>
      <name val="Tahoma"/>
    </font>
    <font>
      <sz val="10.0"/>
      <color theme="1"/>
      <name val="Tahoma"/>
    </font>
    <font>
      <b/>
      <sz val="8.0"/>
      <color theme="1"/>
      <name val="Tahoma"/>
    </font>
    <font>
      <color theme="1"/>
      <name val="Calibri"/>
    </font>
    <font>
      <i/>
      <sz val="8.0"/>
      <color theme="1"/>
      <name val="Tahoma"/>
    </font>
    <font>
      <sz val="8.0"/>
      <color rgb="FF00B0F0"/>
      <name val="Tahoma"/>
    </font>
    <font>
      <sz val="8.0"/>
      <color rgb="FFFF0000"/>
      <name val="Tahoma"/>
    </font>
    <font>
      <i/>
      <sz val="8.0"/>
      <color rgb="FFFF0000"/>
      <name val="Tahoma"/>
    </font>
    <font>
      <sz val="10.0"/>
      <color theme="1"/>
      <name val="Arial Narrow"/>
    </font>
    <font>
      <sz val="8.0"/>
      <color theme="0"/>
      <name val="Tahoma"/>
    </font>
    <font>
      <b/>
      <sz val="10.0"/>
      <color theme="0"/>
      <name val="Tahoma"/>
    </font>
    <font>
      <b/>
      <sz val="9.0"/>
      <color theme="1"/>
      <name val="Tahoma"/>
    </font>
    <font>
      <b/>
      <sz val="9.0"/>
      <color rgb="FFFF0000"/>
      <name val="Tahoma"/>
    </font>
    <font>
      <b/>
      <sz val="11.0"/>
      <color theme="1"/>
      <name val="Calibri"/>
    </font>
    <font>
      <b/>
      <sz val="14.0"/>
      <color theme="1"/>
      <name val="Calibri"/>
    </font>
    <font>
      <sz val="8.0"/>
      <color rgb="FFFF0000"/>
      <name val="Calibri"/>
    </font>
    <font>
      <sz val="14.0"/>
      <color theme="1"/>
      <name val="Calibri"/>
    </font>
    <font>
      <sz val="11.0"/>
      <color rgb="FFF8F8F8"/>
      <name val="Calibri"/>
    </font>
    <font>
      <b/>
      <sz val="14.0"/>
      <color rgb="FF0070C0"/>
      <name val="Trebuchet MS"/>
    </font>
    <font>
      <b/>
      <sz val="14.0"/>
      <color rgb="FF0070C0"/>
      <name val="Calibri"/>
    </font>
    <font>
      <b/>
      <sz val="14.0"/>
      <color rgb="FF0070C0"/>
      <name val="Arial Narrow"/>
    </font>
    <font>
      <b/>
      <sz val="10.0"/>
      <color rgb="FF0070C0"/>
      <name val="Arial Narrow"/>
    </font>
    <font>
      <b/>
      <sz val="10.0"/>
      <color rgb="FF0070C0"/>
      <name val="Calibri"/>
    </font>
    <font>
      <sz val="10.0"/>
      <color theme="1"/>
      <name val="Calibri"/>
    </font>
    <font>
      <b/>
      <sz val="10.0"/>
      <color theme="1"/>
      <name val="Arial Narrow"/>
    </font>
    <font>
      <b/>
      <sz val="10.0"/>
      <color rgb="FFFF0000"/>
      <name val="Arial Narrow"/>
    </font>
    <font>
      <b/>
      <sz val="10.0"/>
      <color rgb="FF7030A0"/>
      <name val="Arial Narrow"/>
    </font>
    <font>
      <sz val="10.0"/>
      <color rgb="FF1F497D"/>
      <name val="Calibri"/>
    </font>
    <font>
      <sz val="10.0"/>
      <color rgb="FF0070C0"/>
      <name val="Arial Narrow"/>
    </font>
    <font>
      <sz val="10.0"/>
      <color rgb="FFFF0000"/>
      <name val="Arial Narrow"/>
    </font>
  </fonts>
  <fills count="1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C0C0C0"/>
        <bgColor rgb="FFC0C0C0"/>
      </patternFill>
    </fill>
    <fill>
      <patternFill patternType="solid">
        <fgColor rgb="FF808000"/>
        <bgColor rgb="FF808000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rgb="FFFF9900"/>
        <bgColor rgb="FFFF9900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E36C09"/>
        <bgColor rgb="FFE36C09"/>
      </patternFill>
    </fill>
    <fill>
      <patternFill patternType="solid">
        <fgColor rgb="FF548DD4"/>
        <bgColor rgb="FF548DD4"/>
      </patternFill>
    </fill>
    <fill>
      <patternFill patternType="solid">
        <fgColor rgb="FFF2DBDB"/>
        <bgColor rgb="FFF2DBDB"/>
      </patternFill>
    </fill>
  </fills>
  <borders count="8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/>
    </border>
    <border>
      <left/>
      <right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right style="medium">
        <color rgb="FF000000"/>
      </right>
    </border>
    <border>
      <right style="dotted">
        <color rgb="FF000000"/>
      </right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2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1" numFmtId="0" xfId="0" applyFont="1"/>
    <xf borderId="1" fillId="0" fontId="1" numFmtId="0" xfId="0" applyBorder="1" applyFont="1"/>
    <xf borderId="1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vertical="bottom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horizontal="center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vertical="bottom"/>
    </xf>
    <xf borderId="1" fillId="0" fontId="8" numFmtId="164" xfId="0" applyAlignment="1" applyBorder="1" applyFont="1" applyNumberFormat="1">
      <alignment horizontal="right" vertical="bottom"/>
    </xf>
    <xf borderId="0" fillId="0" fontId="9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1" fillId="0" fontId="8" numFmtId="164" xfId="0" applyAlignment="1" applyBorder="1" applyFont="1" applyNumberFormat="1">
      <alignment horizontal="center"/>
    </xf>
    <xf borderId="1" fillId="0" fontId="8" numFmtId="165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7" numFmtId="164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shrinkToFit="0" wrapText="0"/>
    </xf>
    <xf borderId="1" fillId="3" fontId="7" numFmtId="164" xfId="0" applyAlignment="1" applyBorder="1" applyFill="1" applyFont="1" applyNumberFormat="1">
      <alignment horizontal="center"/>
    </xf>
    <xf borderId="1" fillId="0" fontId="9" numFmtId="0" xfId="0" applyAlignment="1" applyBorder="1" applyFont="1">
      <alignment shrinkToFit="0" vertical="bottom" wrapText="0"/>
    </xf>
    <xf borderId="0" fillId="0" fontId="1" numFmtId="166" xfId="0" applyAlignment="1" applyFont="1" applyNumberFormat="1">
      <alignment vertical="bottom"/>
    </xf>
    <xf borderId="1" fillId="3" fontId="1" numFmtId="164" xfId="0" applyBorder="1" applyFont="1" applyNumberFormat="1"/>
    <xf borderId="1" fillId="3" fontId="7" numFmtId="164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0" numFmtId="9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shrinkToFit="0" vertical="bottom" wrapText="0"/>
    </xf>
    <xf borderId="1" fillId="3" fontId="11" numFmtId="167" xfId="0" applyAlignment="1" applyBorder="1" applyFont="1" applyNumberFormat="1">
      <alignment horizontal="center" vertical="bottom"/>
    </xf>
    <xf borderId="1" fillId="2" fontId="4" numFmtId="164" xfId="0" applyAlignment="1" applyBorder="1" applyFont="1" applyNumberFormat="1">
      <alignment horizontal="center" vertical="bottom"/>
    </xf>
    <xf borderId="1" fillId="0" fontId="7" numFmtId="165" xfId="0" applyAlignment="1" applyBorder="1" applyFont="1" applyNumberFormat="1">
      <alignment horizontal="right" vertical="bottom"/>
    </xf>
    <xf borderId="1" fillId="0" fontId="12" numFmtId="164" xfId="0" applyAlignment="1" applyBorder="1" applyFont="1" applyNumberFormat="1">
      <alignment horizontal="right" vertical="bottom"/>
    </xf>
    <xf borderId="1" fillId="0" fontId="8" numFmtId="0" xfId="0" applyAlignment="1" applyBorder="1" applyFont="1">
      <alignment horizontal="center" vertical="bottom"/>
    </xf>
    <xf borderId="2" fillId="0" fontId="7" numFmtId="164" xfId="0" applyAlignment="1" applyBorder="1" applyFont="1" applyNumberFormat="1">
      <alignment vertical="bottom"/>
    </xf>
    <xf borderId="1" fillId="0" fontId="8" numFmtId="167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vertical="bottom"/>
    </xf>
    <xf borderId="5" fillId="0" fontId="7" numFmtId="164" xfId="0" applyAlignment="1" applyBorder="1" applyFont="1" applyNumberFormat="1">
      <alignment shrinkToFit="0" wrapText="1"/>
    </xf>
    <xf borderId="6" fillId="0" fontId="3" numFmtId="0" xfId="0" applyBorder="1" applyFont="1"/>
    <xf borderId="1" fillId="0" fontId="7" numFmtId="167" xfId="0" applyAlignment="1" applyBorder="1" applyFont="1" applyNumberFormat="1">
      <alignment horizontal="center" vertical="bottom"/>
    </xf>
    <xf borderId="0" fillId="0" fontId="1" numFmtId="168" xfId="0" applyAlignment="1" applyFont="1" applyNumberFormat="1">
      <alignment vertical="bottom"/>
    </xf>
    <xf borderId="7" fillId="0" fontId="3" numFmtId="0" xfId="0" applyBorder="1" applyFont="1"/>
    <xf borderId="8" fillId="0" fontId="3" numFmtId="0" xfId="0" applyBorder="1" applyFont="1"/>
    <xf borderId="1" fillId="0" fontId="7" numFmtId="168" xfId="0" applyAlignment="1" applyBorder="1" applyFont="1" applyNumberFormat="1">
      <alignment horizontal="center" vertical="bottom"/>
    </xf>
    <xf borderId="1" fillId="0" fontId="1" numFmtId="164" xfId="0" applyBorder="1" applyFont="1" applyNumberFormat="1"/>
    <xf borderId="2" fillId="0" fontId="8" numFmtId="0" xfId="0" applyAlignment="1" applyBorder="1" applyFont="1">
      <alignment horizontal="right"/>
    </xf>
    <xf borderId="1" fillId="0" fontId="1" numFmtId="0" xfId="0" applyAlignment="1" applyBorder="1" applyFont="1">
      <alignment shrinkToFit="0" vertical="bottom" wrapText="0"/>
    </xf>
    <xf borderId="0" fillId="0" fontId="1" numFmtId="164" xfId="0" applyFont="1" applyNumberFormat="1"/>
    <xf borderId="0" fillId="0" fontId="13" numFmtId="167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1" fillId="3" fontId="7" numFmtId="0" xfId="0" applyAlignment="1" applyBorder="1" applyFont="1">
      <alignment horizontal="center" vertical="bottom"/>
    </xf>
    <xf borderId="1" fillId="3" fontId="7" numFmtId="0" xfId="0" applyAlignment="1" applyBorder="1" applyFont="1">
      <alignment vertical="bottom"/>
    </xf>
    <xf borderId="1" fillId="3" fontId="7" numFmtId="164" xfId="0" applyAlignment="1" applyBorder="1" applyFont="1" applyNumberFormat="1">
      <alignment horizontal="right" vertical="bottom"/>
    </xf>
    <xf borderId="2" fillId="0" fontId="7" numFmtId="0" xfId="0" applyAlignment="1" applyBorder="1" applyFont="1">
      <alignment horizontal="center"/>
    </xf>
    <xf borderId="0" fillId="0" fontId="14" numFmtId="169" xfId="0" applyAlignment="1" applyFont="1" applyNumberFormat="1">
      <alignment horizontal="right" vertical="bottom"/>
    </xf>
    <xf borderId="2" fillId="3" fontId="7" numFmtId="0" xfId="0" applyAlignment="1" applyBorder="1" applyFont="1">
      <alignment horizontal="center" vertical="bottom"/>
    </xf>
    <xf borderId="0" fillId="0" fontId="1" numFmtId="2" xfId="0" applyAlignment="1" applyFont="1" applyNumberFormat="1">
      <alignment vertical="bottom"/>
    </xf>
    <xf borderId="0" fillId="0" fontId="4" numFmtId="168" xfId="0" applyAlignment="1" applyFont="1" applyNumberFormat="1">
      <alignment horizontal="right" vertical="bottom"/>
    </xf>
    <xf borderId="1" fillId="0" fontId="15" numFmtId="2" xfId="0" applyAlignment="1" applyBorder="1" applyFont="1" applyNumberFormat="1">
      <alignment shrinkToFit="0" vertical="bottom" wrapText="0"/>
    </xf>
    <xf borderId="0" fillId="0" fontId="16" numFmtId="166" xfId="0" applyAlignment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1" fillId="4" fontId="17" numFmtId="164" xfId="0" applyAlignment="1" applyBorder="1" applyFill="1" applyFont="1" applyNumberFormat="1">
      <alignment horizontal="right" vertical="bottom"/>
    </xf>
    <xf borderId="0" fillId="0" fontId="9" numFmtId="164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0" fontId="5" numFmtId="0" xfId="0" applyAlignment="1" applyFont="1">
      <alignment horizontal="center" vertical="bottom"/>
    </xf>
    <xf borderId="0" fillId="0" fontId="18" numFmtId="10" xfId="0" applyAlignment="1" applyFont="1" applyNumberFormat="1">
      <alignment horizontal="center"/>
    </xf>
    <xf borderId="0" fillId="0" fontId="13" numFmtId="0" xfId="0" applyFont="1"/>
    <xf borderId="9" fillId="3" fontId="7" numFmtId="0" xfId="0" applyAlignment="1" applyBorder="1" applyFont="1">
      <alignment horizontal="center" shrinkToFit="0" wrapText="1"/>
    </xf>
    <xf borderId="9" fillId="0" fontId="9" numFmtId="10" xfId="0" applyAlignment="1" applyBorder="1" applyFont="1" applyNumberFormat="1">
      <alignment horizontal="center"/>
    </xf>
    <xf borderId="0" fillId="0" fontId="18" numFmtId="170" xfId="0" applyAlignment="1" applyFont="1" applyNumberFormat="1">
      <alignment horizontal="center"/>
    </xf>
    <xf borderId="10" fillId="0" fontId="3" numFmtId="0" xfId="0" applyBorder="1" applyFont="1"/>
    <xf borderId="0" fillId="0" fontId="18" numFmtId="9" xfId="0" applyAlignment="1" applyFont="1" applyNumberFormat="1">
      <alignment horizontal="center"/>
    </xf>
    <xf borderId="1" fillId="0" fontId="13" numFmtId="0" xfId="0" applyAlignment="1" applyBorder="1" applyFont="1">
      <alignment shrinkToFit="0" wrapText="0"/>
    </xf>
    <xf borderId="11" fillId="0" fontId="3" numFmtId="0" xfId="0" applyBorder="1" applyFont="1"/>
    <xf borderId="1" fillId="3" fontId="19" numFmtId="0" xfId="0" applyAlignment="1" applyBorder="1" applyFont="1">
      <alignment shrinkToFit="0" vertical="bottom" wrapText="0"/>
    </xf>
    <xf borderId="9" fillId="3" fontId="7" numFmtId="0" xfId="0" applyAlignment="1" applyBorder="1" applyFont="1">
      <alignment horizontal="center"/>
    </xf>
    <xf borderId="0" fillId="0" fontId="18" numFmtId="0" xfId="0" applyAlignment="1" applyFont="1">
      <alignment horizontal="center"/>
    </xf>
    <xf borderId="1" fillId="3" fontId="20" numFmtId="0" xfId="0" applyAlignment="1" applyBorder="1" applyFont="1">
      <alignment shrinkToFit="0" vertical="bottom" wrapText="0"/>
    </xf>
    <xf borderId="9" fillId="0" fontId="9" numFmtId="165" xfId="0" applyAlignment="1" applyBorder="1" applyFont="1" applyNumberFormat="1">
      <alignment horizontal="center"/>
    </xf>
    <xf borderId="2" fillId="0" fontId="7" numFmtId="0" xfId="0" applyAlignment="1" applyBorder="1" applyFont="1">
      <alignment horizontal="center" vertical="bottom"/>
    </xf>
    <xf borderId="1" fillId="2" fontId="7" numFmtId="164" xfId="0" applyAlignment="1" applyBorder="1" applyFont="1" applyNumberForma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1" fillId="3" fontId="1" numFmtId="0" xfId="0" applyBorder="1" applyFont="1"/>
    <xf borderId="1" fillId="3" fontId="1" numFmtId="0" xfId="0" applyAlignment="1" applyBorder="1" applyFont="1">
      <alignment vertical="bottom"/>
    </xf>
    <xf borderId="0" fillId="0" fontId="1" numFmtId="165" xfId="0" applyFont="1" applyNumberFormat="1"/>
    <xf borderId="1" fillId="3" fontId="21" numFmtId="0" xfId="0" applyAlignment="1" applyBorder="1" applyFont="1">
      <alignment shrinkToFit="0" vertical="bottom" wrapText="0"/>
    </xf>
    <xf borderId="1" fillId="0" fontId="7" numFmtId="9" xfId="0" applyAlignment="1" applyBorder="1" applyFont="1" applyNumberFormat="1">
      <alignment horizontal="right" vertical="bottom"/>
    </xf>
    <xf borderId="0" fillId="0" fontId="9" numFmtId="9" xfId="0" applyAlignment="1" applyFont="1" applyNumberFormat="1">
      <alignment vertical="bottom"/>
    </xf>
    <xf borderId="0" fillId="0" fontId="7" numFmtId="0" xfId="0" applyAlignment="1" applyFont="1">
      <alignment horizontal="center"/>
    </xf>
    <xf borderId="1" fillId="0" fontId="2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/>
    </xf>
    <xf borderId="1" fillId="0" fontId="7" numFmtId="9" xfId="0" applyAlignment="1" applyBorder="1" applyFont="1" applyNumberFormat="1">
      <alignment horizontal="center"/>
    </xf>
    <xf borderId="1" fillId="0" fontId="7" numFmtId="164" xfId="0" applyAlignment="1" applyBorder="1" applyFont="1" applyNumberFormat="1">
      <alignment horizontal="right"/>
    </xf>
    <xf borderId="1" fillId="3" fontId="4" numFmtId="0" xfId="0" applyAlignment="1" applyBorder="1" applyFont="1">
      <alignment shrinkToFit="0" vertical="bottom" wrapText="0"/>
    </xf>
    <xf borderId="12" fillId="0" fontId="23" numFmtId="0" xfId="0" applyBorder="1" applyFont="1"/>
    <xf borderId="1" fillId="2" fontId="9" numFmtId="2" xfId="0" applyAlignment="1" applyBorder="1" applyFont="1" applyNumberFormat="1">
      <alignment horizontal="center"/>
    </xf>
    <xf borderId="0" fillId="0" fontId="9" numFmtId="0" xfId="0" applyFont="1"/>
    <xf borderId="0" fillId="0" fontId="1" numFmtId="2" xfId="0" applyFont="1" applyNumberFormat="1"/>
    <xf borderId="0" fillId="0" fontId="9" numFmtId="2" xfId="0" applyAlignment="1" applyFont="1" applyNumberFormat="1">
      <alignment horizontal="center"/>
    </xf>
    <xf borderId="1" fillId="0" fontId="7" numFmtId="10" xfId="0" applyAlignment="1" applyBorder="1" applyFont="1" applyNumberFormat="1">
      <alignment horizontal="center"/>
    </xf>
    <xf borderId="1" fillId="0" fontId="9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4" numFmtId="0" xfId="0" applyFont="1"/>
    <xf borderId="0" fillId="0" fontId="25" numFmtId="171" xfId="0" applyAlignment="1" applyFont="1" applyNumberFormat="1">
      <alignment vertical="center"/>
    </xf>
    <xf borderId="0" fillId="0" fontId="1" numFmtId="166" xfId="0" applyFont="1" applyNumberFormat="1"/>
    <xf borderId="0" fillId="0" fontId="26" numFmtId="172" xfId="0" applyAlignment="1" applyFont="1" applyNumberFormat="1">
      <alignment horizontal="left" vertical="center"/>
    </xf>
    <xf borderId="0" fillId="5" fontId="25" numFmtId="173" xfId="0" applyAlignment="1" applyFill="1" applyFont="1" applyNumberFormat="1">
      <alignment horizontal="center" vertical="center"/>
    </xf>
    <xf borderId="13" fillId="5" fontId="25" numFmtId="173" xfId="0" applyAlignment="1" applyBorder="1" applyFont="1" applyNumberFormat="1">
      <alignment horizontal="center" vertical="center"/>
    </xf>
    <xf borderId="1" fillId="6" fontId="27" numFmtId="171" xfId="0" applyAlignment="1" applyBorder="1" applyFill="1" applyFont="1" applyNumberFormat="1">
      <alignment horizontal="center" vertical="center"/>
    </xf>
    <xf borderId="2" fillId="6" fontId="27" numFmtId="171" xfId="0" applyAlignment="1" applyBorder="1" applyFont="1" applyNumberFormat="1">
      <alignment horizontal="center" vertical="center"/>
    </xf>
    <xf borderId="9" fillId="6" fontId="27" numFmtId="171" xfId="0" applyAlignment="1" applyBorder="1" applyFont="1" applyNumberFormat="1">
      <alignment horizontal="center" shrinkToFit="0" vertical="center" wrapText="1"/>
    </xf>
    <xf borderId="9" fillId="7" fontId="27" numFmtId="171" xfId="0" applyAlignment="1" applyBorder="1" applyFill="1" applyFont="1" applyNumberFormat="1">
      <alignment horizontal="center" shrinkToFit="0" vertical="center" wrapText="1"/>
    </xf>
    <xf borderId="1" fillId="6" fontId="27" numFmtId="173" xfId="0" applyAlignment="1" applyBorder="1" applyFont="1" applyNumberFormat="1">
      <alignment horizontal="left" vertical="center"/>
    </xf>
    <xf borderId="1" fillId="6" fontId="27" numFmtId="173" xfId="0" applyAlignment="1" applyBorder="1" applyFont="1" applyNumberFormat="1">
      <alignment horizontal="center" vertical="center"/>
    </xf>
    <xf borderId="1" fillId="6" fontId="27" numFmtId="9" xfId="0" applyAlignment="1" applyBorder="1" applyFont="1" applyNumberFormat="1">
      <alignment horizontal="center" vertical="center"/>
    </xf>
    <xf quotePrefix="1" borderId="1" fillId="6" fontId="27" numFmtId="0" xfId="0" applyAlignment="1" applyBorder="1" applyFont="1">
      <alignment horizontal="center" vertical="center"/>
    </xf>
    <xf borderId="1" fillId="6" fontId="27" numFmtId="0" xfId="0" applyAlignment="1" applyBorder="1" applyFont="1">
      <alignment horizontal="center" vertical="center"/>
    </xf>
    <xf borderId="1" fillId="0" fontId="25" numFmtId="171" xfId="0" applyAlignment="1" applyBorder="1" applyFont="1" applyNumberFormat="1">
      <alignment horizontal="center" vertical="center"/>
    </xf>
    <xf borderId="1" fillId="0" fontId="25" numFmtId="171" xfId="0" applyAlignment="1" applyBorder="1" applyFont="1" applyNumberFormat="1">
      <alignment vertical="center"/>
    </xf>
    <xf borderId="1" fillId="0" fontId="28" numFmtId="0" xfId="0" applyBorder="1" applyFont="1"/>
    <xf borderId="1" fillId="0" fontId="25" numFmtId="173" xfId="0" applyAlignment="1" applyBorder="1" applyFont="1" applyNumberFormat="1">
      <alignment horizontal="center" vertical="center"/>
    </xf>
    <xf borderId="1" fillId="0" fontId="25" numFmtId="0" xfId="0" applyAlignment="1" applyBorder="1" applyFont="1">
      <alignment horizontal="center" vertical="center"/>
    </xf>
    <xf borderId="1" fillId="0" fontId="25" numFmtId="37" xfId="0" applyAlignment="1" applyBorder="1" applyFont="1" applyNumberFormat="1">
      <alignment vertical="center"/>
    </xf>
    <xf borderId="1" fillId="0" fontId="25" numFmtId="37" xfId="0" applyAlignment="1" applyBorder="1" applyFont="1" applyNumberFormat="1">
      <alignment horizontal="center" vertical="center"/>
    </xf>
    <xf borderId="1" fillId="7" fontId="25" numFmtId="37" xfId="0" applyAlignment="1" applyBorder="1" applyFont="1" applyNumberFormat="1">
      <alignment horizontal="center" vertical="center"/>
    </xf>
    <xf borderId="1" fillId="0" fontId="25" numFmtId="173" xfId="0" applyAlignment="1" applyBorder="1" applyFont="1" applyNumberFormat="1">
      <alignment horizontal="right" vertical="center"/>
    </xf>
    <xf borderId="1" fillId="0" fontId="29" numFmtId="173" xfId="0" applyAlignment="1" applyBorder="1" applyFont="1" applyNumberFormat="1">
      <alignment horizontal="right" vertical="center"/>
    </xf>
    <xf borderId="1" fillId="0" fontId="29" numFmtId="171" xfId="0" applyAlignment="1" applyBorder="1" applyFont="1" applyNumberFormat="1">
      <alignment horizontal="right" vertical="center"/>
    </xf>
    <xf borderId="1" fillId="0" fontId="29" numFmtId="171" xfId="0" applyAlignment="1" applyBorder="1" applyFont="1" applyNumberFormat="1">
      <alignment vertical="center"/>
    </xf>
    <xf borderId="1" fillId="5" fontId="30" numFmtId="37" xfId="0" applyAlignment="1" applyBorder="1" applyFont="1" applyNumberFormat="1">
      <alignment vertical="center"/>
    </xf>
    <xf borderId="1" fillId="5" fontId="29" numFmtId="37" xfId="0" applyAlignment="1" applyBorder="1" applyFont="1" applyNumberFormat="1">
      <alignment horizontal="right" vertical="center"/>
    </xf>
    <xf borderId="1" fillId="5" fontId="1" numFmtId="37" xfId="0" applyBorder="1" applyFont="1" applyNumberFormat="1"/>
    <xf borderId="1" fillId="5" fontId="28" numFmtId="0" xfId="0" applyBorder="1" applyFont="1"/>
    <xf borderId="1" fillId="5" fontId="31" numFmtId="171" xfId="0" applyAlignment="1" applyBorder="1" applyFont="1" applyNumberFormat="1">
      <alignment horizontal="right" vertical="center"/>
    </xf>
    <xf borderId="1" fillId="5" fontId="29" numFmtId="173" xfId="0" applyAlignment="1" applyBorder="1" applyFont="1" applyNumberFormat="1">
      <alignment horizontal="right" vertical="center"/>
    </xf>
    <xf borderId="1" fillId="5" fontId="29" numFmtId="171" xfId="0" applyAlignment="1" applyBorder="1" applyFont="1" applyNumberFormat="1">
      <alignment horizontal="right" vertical="center"/>
    </xf>
    <xf borderId="1" fillId="5" fontId="29" numFmtId="171" xfId="0" applyAlignment="1" applyBorder="1" applyFont="1" applyNumberFormat="1">
      <alignment vertical="center"/>
    </xf>
    <xf borderId="1" fillId="5" fontId="1" numFmtId="173" xfId="0" applyBorder="1" applyFont="1" applyNumberFormat="1"/>
    <xf borderId="1" fillId="5" fontId="25" numFmtId="171" xfId="0" applyAlignment="1" applyBorder="1" applyFont="1" applyNumberFormat="1">
      <alignment vertical="center"/>
    </xf>
    <xf borderId="1" fillId="5" fontId="1" numFmtId="0" xfId="0" applyBorder="1" applyFont="1"/>
    <xf borderId="1" fillId="5" fontId="29" numFmtId="166" xfId="0" applyBorder="1" applyFont="1" applyNumberFormat="1"/>
    <xf borderId="1" fillId="5" fontId="25" numFmtId="173" xfId="0" applyAlignment="1" applyBorder="1" applyFont="1" applyNumberFormat="1">
      <alignment horizontal="right" vertical="center"/>
    </xf>
    <xf borderId="1" fillId="5" fontId="25" numFmtId="171" xfId="0" applyAlignment="1" applyBorder="1" applyFont="1" applyNumberFormat="1">
      <alignment horizontal="right" vertical="center"/>
    </xf>
    <xf borderId="1" fillId="5" fontId="32" numFmtId="173" xfId="0" applyAlignment="1" applyBorder="1" applyFont="1" applyNumberFormat="1">
      <alignment horizontal="right" vertical="center"/>
    </xf>
    <xf borderId="1" fillId="5" fontId="33" numFmtId="0" xfId="0" applyBorder="1" applyFont="1"/>
    <xf borderId="1" fillId="0" fontId="31" numFmtId="171" xfId="0" applyAlignment="1" applyBorder="1" applyFont="1" applyNumberFormat="1">
      <alignment horizontal="right" vertical="center"/>
    </xf>
    <xf borderId="1" fillId="0" fontId="25" numFmtId="171" xfId="0" applyAlignment="1" applyBorder="1" applyFont="1" applyNumberFormat="1">
      <alignment horizontal="right" vertical="center"/>
    </xf>
    <xf borderId="1" fillId="0" fontId="30" numFmtId="37" xfId="0" applyAlignment="1" applyBorder="1" applyFont="1" applyNumberFormat="1">
      <alignment vertical="center"/>
    </xf>
    <xf borderId="1" fillId="0" fontId="29" numFmtId="37" xfId="0" applyAlignment="1" applyBorder="1" applyFont="1" applyNumberFormat="1">
      <alignment horizontal="right" vertical="center"/>
    </xf>
    <xf borderId="1" fillId="0" fontId="25" numFmtId="37" xfId="0" applyAlignment="1" applyBorder="1" applyFont="1" applyNumberFormat="1">
      <alignment horizontal="right" vertical="center"/>
    </xf>
    <xf borderId="1" fillId="0" fontId="1" numFmtId="0" xfId="0" applyBorder="1" applyFont="1"/>
    <xf borderId="1" fillId="0" fontId="34" numFmtId="173" xfId="0" applyAlignment="1" applyBorder="1" applyFont="1" applyNumberFormat="1">
      <alignment horizontal="center" vertical="center"/>
    </xf>
    <xf borderId="1" fillId="0" fontId="34" numFmtId="171" xfId="0" applyAlignment="1" applyBorder="1" applyFont="1" applyNumberFormat="1">
      <alignment vertical="center"/>
    </xf>
    <xf borderId="1" fillId="0" fontId="35" numFmtId="166" xfId="0" applyAlignment="1" applyBorder="1" applyFont="1" applyNumberFormat="1">
      <alignment vertical="center"/>
    </xf>
    <xf borderId="1" fillId="8" fontId="25" numFmtId="173" xfId="0" applyAlignment="1" applyBorder="1" applyFill="1" applyFont="1" applyNumberFormat="1">
      <alignment horizontal="center" vertical="center"/>
    </xf>
    <xf borderId="1" fillId="8" fontId="27" numFmtId="173" xfId="0" applyAlignment="1" applyBorder="1" applyFont="1" applyNumberFormat="1">
      <alignment vertical="center"/>
    </xf>
    <xf borderId="1" fillId="9" fontId="34" numFmtId="173" xfId="0" applyAlignment="1" applyBorder="1" applyFill="1" applyFont="1" applyNumberFormat="1">
      <alignment vertical="center"/>
    </xf>
    <xf borderId="1" fillId="0" fontId="27" numFmtId="171" xfId="0" applyAlignment="1" applyBorder="1" applyFont="1" applyNumberFormat="1">
      <alignment vertical="center"/>
    </xf>
    <xf borderId="1" fillId="8" fontId="27" numFmtId="171" xfId="0" applyAlignment="1" applyBorder="1" applyFont="1" applyNumberFormat="1">
      <alignment horizontal="left" vertical="center"/>
    </xf>
    <xf borderId="1" fillId="8" fontId="25" numFmtId="173" xfId="0" applyAlignment="1" applyBorder="1" applyFont="1" applyNumberFormat="1">
      <alignment vertical="center"/>
    </xf>
    <xf borderId="1" fillId="0" fontId="36" numFmtId="171" xfId="0" applyAlignment="1" applyBorder="1" applyFont="1" applyNumberFormat="1">
      <alignment horizontal="center" vertical="center"/>
    </xf>
    <xf borderId="1" fillId="0" fontId="36" numFmtId="171" xfId="0" applyAlignment="1" applyBorder="1" applyFont="1" applyNumberFormat="1">
      <alignment vertical="center"/>
    </xf>
    <xf borderId="1" fillId="0" fontId="36" numFmtId="166" xfId="0" applyAlignment="1" applyBorder="1" applyFont="1" applyNumberFormat="1">
      <alignment vertical="center"/>
    </xf>
    <xf borderId="2" fillId="0" fontId="36" numFmtId="166" xfId="0" applyAlignment="1" applyBorder="1" applyFont="1" applyNumberFormat="1">
      <alignment horizontal="center" vertical="center"/>
    </xf>
    <xf borderId="2" fillId="0" fontId="37" numFmtId="166" xfId="0" applyAlignment="1" applyBorder="1" applyFont="1" applyNumberFormat="1">
      <alignment horizontal="center" vertical="center"/>
    </xf>
    <xf borderId="1" fillId="0" fontId="37" numFmtId="166" xfId="0" applyAlignment="1" applyBorder="1" applyFont="1" applyNumberFormat="1">
      <alignment vertical="center"/>
    </xf>
    <xf borderId="1" fillId="10" fontId="25" numFmtId="171" xfId="0" applyAlignment="1" applyBorder="1" applyFill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1" fillId="11" fontId="38" numFmtId="166" xfId="0" applyBorder="1" applyFill="1" applyFont="1" applyNumberFormat="1"/>
    <xf borderId="14" fillId="5" fontId="1" numFmtId="173" xfId="0" applyAlignment="1" applyBorder="1" applyFont="1" applyNumberFormat="1">
      <alignment horizontal="center"/>
    </xf>
    <xf borderId="0" fillId="0" fontId="33" numFmtId="0" xfId="0" applyFont="1"/>
    <xf borderId="0" fillId="0" fontId="33" numFmtId="3" xfId="0" applyFont="1" applyNumberFormat="1"/>
    <xf borderId="0" fillId="0" fontId="33" numFmtId="166" xfId="0" applyFont="1" applyNumberFormat="1"/>
    <xf borderId="0" fillId="5" fontId="24" numFmtId="173" xfId="0" applyAlignment="1" applyFont="1" applyNumberFormat="1">
      <alignment horizontal="center" vertical="center"/>
    </xf>
    <xf borderId="15" fillId="0" fontId="39" numFmtId="173" xfId="0" applyAlignment="1" applyBorder="1" applyFont="1" applyNumberFormat="1">
      <alignment horizontal="left"/>
    </xf>
    <xf borderId="11" fillId="0" fontId="39" numFmtId="173" xfId="0" applyBorder="1" applyFont="1" applyNumberFormat="1"/>
    <xf borderId="7" fillId="0" fontId="39" numFmtId="173" xfId="0" applyAlignment="1" applyBorder="1" applyFont="1" applyNumberFormat="1">
      <alignment horizontal="left" vertical="center"/>
    </xf>
    <xf borderId="12" fillId="0" fontId="3" numFmtId="0" xfId="0" applyBorder="1" applyFont="1"/>
    <xf borderId="16" fillId="0" fontId="3" numFmtId="0" xfId="0" applyBorder="1" applyFont="1"/>
    <xf borderId="17" fillId="0" fontId="39" numFmtId="173" xfId="0" applyAlignment="1" applyBorder="1" applyFont="1" applyNumberFormat="1">
      <alignment horizontal="left"/>
    </xf>
    <xf borderId="2" fillId="0" fontId="39" numFmtId="173" xfId="0" applyAlignment="1" applyBorder="1" applyFont="1" applyNumberFormat="1">
      <alignment horizontal="left" vertical="center"/>
    </xf>
    <xf borderId="18" fillId="0" fontId="3" numFmtId="0" xfId="0" applyBorder="1" applyFont="1"/>
    <xf borderId="19" fillId="0" fontId="39" numFmtId="173" xfId="0" applyAlignment="1" applyBorder="1" applyFont="1" applyNumberFormat="1">
      <alignment horizontal="left"/>
    </xf>
    <xf borderId="20" fillId="0" fontId="3" numFmtId="0" xfId="0" applyBorder="1" applyFont="1"/>
    <xf borderId="21" fillId="0" fontId="39" numFmtId="174" xfId="0" applyAlignment="1" applyBorder="1" applyFont="1" applyNumberFormat="1">
      <alignment horizontal="left" vertical="center"/>
    </xf>
    <xf borderId="22" fillId="0" fontId="3" numFmtId="0" xfId="0" applyBorder="1" applyFont="1"/>
    <xf borderId="23" fillId="0" fontId="3" numFmtId="0" xfId="0" applyBorder="1" applyFont="1"/>
    <xf borderId="0" fillId="0" fontId="1" numFmtId="173" xfId="0" applyFont="1" applyNumberFormat="1"/>
    <xf borderId="0" fillId="0" fontId="1" numFmtId="173" xfId="0" applyAlignment="1" applyFont="1" applyNumberFormat="1">
      <alignment horizontal="center"/>
    </xf>
    <xf borderId="0" fillId="0" fontId="1" numFmtId="175" xfId="0" applyFont="1" applyNumberFormat="1"/>
    <xf borderId="0" fillId="0" fontId="39" numFmtId="173" xfId="0" applyFont="1" applyNumberFormat="1"/>
    <xf borderId="0" fillId="0" fontId="40" numFmtId="173" xfId="0" applyAlignment="1" applyFont="1" applyNumberFormat="1">
      <alignment horizontal="right" vertical="center"/>
    </xf>
    <xf borderId="0" fillId="0" fontId="40" numFmtId="171" xfId="0" applyAlignment="1" applyFont="1" applyNumberFormat="1">
      <alignment horizontal="right" vertical="center"/>
    </xf>
    <xf borderId="24" fillId="2" fontId="38" numFmtId="173" xfId="0" applyAlignment="1" applyBorder="1" applyFont="1" applyNumberFormat="1">
      <alignment horizontal="center" vertical="center"/>
    </xf>
    <xf borderId="1" fillId="12" fontId="27" numFmtId="173" xfId="0" applyAlignment="1" applyBorder="1" applyFill="1" applyFont="1" applyNumberFormat="1">
      <alignment horizontal="left" vertical="center"/>
    </xf>
    <xf borderId="1" fillId="12" fontId="27" numFmtId="173" xfId="0" applyAlignment="1" applyBorder="1" applyFont="1" applyNumberFormat="1">
      <alignment horizontal="center" vertical="center"/>
    </xf>
    <xf borderId="25" fillId="2" fontId="38" numFmtId="173" xfId="0" applyAlignment="1" applyBorder="1" applyFont="1" applyNumberFormat="1">
      <alignment horizontal="center" vertical="center"/>
    </xf>
    <xf quotePrefix="1" borderId="1" fillId="12" fontId="27" numFmtId="0" xfId="0" applyAlignment="1" applyBorder="1" applyFont="1">
      <alignment horizontal="center" vertical="center"/>
    </xf>
    <xf borderId="1" fillId="12" fontId="27" numFmtId="0" xfId="0" applyAlignment="1" applyBorder="1" applyFont="1">
      <alignment horizontal="center" vertical="center"/>
    </xf>
    <xf borderId="17" fillId="0" fontId="38" numFmtId="173" xfId="0" applyAlignment="1" applyBorder="1" applyFont="1" applyNumberFormat="1">
      <alignment horizontal="left"/>
    </xf>
    <xf borderId="26" fillId="0" fontId="1" numFmtId="173" xfId="0" applyAlignment="1" applyBorder="1" applyFont="1" applyNumberFormat="1">
      <alignment horizontal="center"/>
    </xf>
    <xf borderId="1" fillId="0" fontId="1" numFmtId="173" xfId="0" applyBorder="1" applyFont="1" applyNumberFormat="1"/>
    <xf borderId="1" fillId="0" fontId="1" numFmtId="173" xfId="0" applyAlignment="1" applyBorder="1" applyFont="1" applyNumberFormat="1">
      <alignment vertical="center"/>
    </xf>
    <xf borderId="1" fillId="0" fontId="1" numFmtId="173" xfId="0" applyAlignment="1" applyBorder="1" applyFont="1" applyNumberFormat="1">
      <alignment horizontal="center" vertical="center"/>
    </xf>
    <xf borderId="1" fillId="0" fontId="1" numFmtId="3" xfId="0" applyBorder="1" applyFont="1" applyNumberFormat="1"/>
    <xf borderId="26" fillId="2" fontId="1" numFmtId="173" xfId="0" applyAlignment="1" applyBorder="1" applyFont="1" applyNumberFormat="1">
      <alignment horizontal="center"/>
    </xf>
    <xf borderId="1" fillId="2" fontId="38" numFmtId="173" xfId="0" applyAlignment="1" applyBorder="1" applyFont="1" applyNumberFormat="1">
      <alignment horizontal="right"/>
    </xf>
    <xf borderId="1" fillId="2" fontId="38" numFmtId="173" xfId="0" applyAlignment="1" applyBorder="1" applyFont="1" applyNumberFormat="1">
      <alignment vertical="center"/>
    </xf>
    <xf borderId="1" fillId="2" fontId="38" numFmtId="173" xfId="0" applyAlignment="1" applyBorder="1" applyFont="1" applyNumberFormat="1">
      <alignment horizontal="center" vertical="center"/>
    </xf>
    <xf borderId="1" fillId="2" fontId="38" numFmtId="173" xfId="0" applyBorder="1" applyFont="1" applyNumberFormat="1"/>
    <xf borderId="1" fillId="2" fontId="1" numFmtId="3" xfId="0" applyBorder="1" applyFont="1" applyNumberFormat="1"/>
    <xf borderId="1" fillId="0" fontId="1" numFmtId="173" xfId="0" applyAlignment="1" applyBorder="1" applyFont="1" applyNumberFormat="1">
      <alignment horizontal="center"/>
    </xf>
    <xf borderId="1" fillId="13" fontId="1" numFmtId="3" xfId="0" applyBorder="1" applyFill="1" applyFont="1" applyNumberFormat="1"/>
    <xf borderId="1" fillId="2" fontId="1" numFmtId="0" xfId="0" applyBorder="1" applyFont="1"/>
    <xf borderId="1" fillId="2" fontId="38" numFmtId="173" xfId="0" applyAlignment="1" applyBorder="1" applyFont="1" applyNumberFormat="1">
      <alignment horizontal="center"/>
    </xf>
    <xf borderId="1" fillId="10" fontId="1" numFmtId="173" xfId="0" applyBorder="1" applyFont="1" applyNumberFormat="1"/>
    <xf borderId="1" fillId="0" fontId="38" numFmtId="173" xfId="0" applyAlignment="1" applyBorder="1" applyFont="1" applyNumberFormat="1">
      <alignment horizontal="right"/>
    </xf>
    <xf borderId="1" fillId="0" fontId="38" numFmtId="173" xfId="0" applyAlignment="1" applyBorder="1" applyFont="1" applyNumberFormat="1">
      <alignment vertical="center"/>
    </xf>
    <xf borderId="1" fillId="0" fontId="38" numFmtId="173" xfId="0" applyAlignment="1" applyBorder="1" applyFont="1" applyNumberFormat="1">
      <alignment horizontal="center" vertical="center"/>
    </xf>
    <xf borderId="1" fillId="0" fontId="38" numFmtId="173" xfId="0" applyBorder="1" applyFont="1" applyNumberFormat="1"/>
    <xf borderId="2" fillId="2" fontId="38" numFmtId="37" xfId="0" applyBorder="1" applyFont="1" applyNumberFormat="1"/>
    <xf borderId="0" fillId="0" fontId="1" numFmtId="3" xfId="0" applyFont="1" applyNumberFormat="1"/>
    <xf borderId="27" fillId="0" fontId="1" numFmtId="173" xfId="0" applyAlignment="1" applyBorder="1" applyFont="1" applyNumberFormat="1">
      <alignment horizontal="center"/>
    </xf>
    <xf borderId="28" fillId="0" fontId="38" numFmtId="173" xfId="0" applyAlignment="1" applyBorder="1" applyFont="1" applyNumberFormat="1">
      <alignment horizontal="right"/>
    </xf>
    <xf borderId="28" fillId="0" fontId="38" numFmtId="173" xfId="0" applyAlignment="1" applyBorder="1" applyFont="1" applyNumberFormat="1">
      <alignment vertical="center"/>
    </xf>
    <xf borderId="28" fillId="0" fontId="38" numFmtId="173" xfId="0" applyAlignment="1" applyBorder="1" applyFont="1" applyNumberFormat="1">
      <alignment horizontal="center" vertical="center"/>
    </xf>
    <xf borderId="28" fillId="14" fontId="38" numFmtId="173" xfId="0" applyAlignment="1" applyBorder="1" applyFill="1" applyFont="1" applyNumberFormat="1">
      <alignment horizontal="right"/>
    </xf>
    <xf borderId="21" fillId="14" fontId="38" numFmtId="171" xfId="0" applyBorder="1" applyFont="1" applyNumberFormat="1"/>
    <xf borderId="0" fillId="0" fontId="1" numFmtId="173" xfId="0" applyAlignment="1" applyFont="1" applyNumberFormat="1">
      <alignment vertical="center"/>
    </xf>
    <xf borderId="0" fillId="0" fontId="1" numFmtId="173" xfId="0" applyAlignment="1" applyFont="1" applyNumberFormat="1">
      <alignment horizontal="center" vertical="center"/>
    </xf>
    <xf borderId="0" fillId="0" fontId="39" numFmtId="173" xfId="0" applyAlignment="1" applyFont="1" applyNumberFormat="1">
      <alignment horizontal="center"/>
    </xf>
    <xf borderId="0" fillId="0" fontId="41" numFmtId="173" xfId="0" applyAlignment="1" applyFont="1" applyNumberFormat="1">
      <alignment vertical="center"/>
    </xf>
    <xf borderId="1" fillId="10" fontId="1" numFmtId="173" xfId="0" applyAlignment="1" applyBorder="1" applyFont="1" applyNumberFormat="1">
      <alignment horizontal="center"/>
    </xf>
    <xf borderId="26" fillId="15" fontId="1" numFmtId="173" xfId="0" applyAlignment="1" applyBorder="1" applyFill="1" applyFont="1" applyNumberFormat="1">
      <alignment horizontal="center"/>
    </xf>
    <xf borderId="1" fillId="15" fontId="38" numFmtId="173" xfId="0" applyAlignment="1" applyBorder="1" applyFont="1" applyNumberFormat="1">
      <alignment horizontal="right"/>
    </xf>
    <xf borderId="1" fillId="15" fontId="1" numFmtId="173" xfId="0" applyAlignment="1" applyBorder="1" applyFont="1" applyNumberFormat="1">
      <alignment horizontal="center"/>
    </xf>
    <xf borderId="2" fillId="15" fontId="38" numFmtId="173" xfId="0" applyBorder="1" applyFont="1" applyNumberFormat="1"/>
    <xf borderId="1" fillId="15" fontId="1" numFmtId="3" xfId="0" applyBorder="1" applyFont="1" applyNumberFormat="1"/>
    <xf borderId="1" fillId="15" fontId="1" numFmtId="0" xfId="0" applyBorder="1" applyFont="1"/>
    <xf borderId="28" fillId="0" fontId="1" numFmtId="173" xfId="0" applyAlignment="1" applyBorder="1" applyFont="1" applyNumberFormat="1">
      <alignment horizontal="center"/>
    </xf>
    <xf borderId="28" fillId="14" fontId="38" numFmtId="173" xfId="0" applyAlignment="1" applyBorder="1" applyFont="1" applyNumberFormat="1">
      <alignment horizontal="center" vertical="center"/>
    </xf>
    <xf borderId="29" fillId="14" fontId="38" numFmtId="173" xfId="0" applyBorder="1" applyFont="1" applyNumberFormat="1"/>
    <xf borderId="1" fillId="10" fontId="1" numFmtId="173" xfId="0" applyAlignment="1" applyBorder="1" applyFont="1" applyNumberFormat="1">
      <alignment vertical="center"/>
    </xf>
    <xf borderId="1" fillId="7" fontId="1" numFmtId="3" xfId="0" applyBorder="1" applyFont="1" applyNumberFormat="1"/>
    <xf borderId="26" fillId="0" fontId="38" numFmtId="173" xfId="0" applyAlignment="1" applyBorder="1" applyFont="1" applyNumberFormat="1">
      <alignment horizontal="left"/>
    </xf>
    <xf borderId="30" fillId="2" fontId="38" numFmtId="173" xfId="0" applyBorder="1" applyFont="1" applyNumberFormat="1"/>
    <xf quotePrefix="1" borderId="28" fillId="16" fontId="38" numFmtId="173" xfId="0" applyBorder="1" applyFill="1" applyFont="1" applyNumberFormat="1"/>
    <xf borderId="29" fillId="16" fontId="38" numFmtId="173" xfId="0" applyBorder="1" applyFont="1" applyNumberFormat="1"/>
    <xf borderId="1" fillId="0" fontId="1" numFmtId="173" xfId="0" applyAlignment="1" applyBorder="1" applyFont="1" applyNumberFormat="1">
      <alignment horizontal="left"/>
    </xf>
    <xf borderId="1" fillId="2" fontId="1" numFmtId="173" xfId="0" applyBorder="1" applyFont="1" applyNumberFormat="1"/>
    <xf borderId="26" fillId="0" fontId="1" numFmtId="173" xfId="0" applyBorder="1" applyFont="1" applyNumberFormat="1"/>
    <xf borderId="27" fillId="0" fontId="1" numFmtId="173" xfId="0" applyBorder="1" applyFont="1" applyNumberFormat="1"/>
    <xf borderId="28" fillId="16" fontId="38" numFmtId="173" xfId="0" applyBorder="1" applyFont="1" applyNumberFormat="1"/>
    <xf borderId="0" fillId="0" fontId="39" numFmtId="0" xfId="0" applyAlignment="1" applyFont="1">
      <alignment horizontal="center"/>
    </xf>
    <xf borderId="0" fillId="0" fontId="39" numFmtId="0" xfId="0" applyFont="1"/>
    <xf borderId="0" fillId="0" fontId="38" numFmtId="0" xfId="0" applyFont="1"/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73" xfId="0" applyAlignment="1" applyFont="1" applyNumberFormat="1">
      <alignment horizontal="left"/>
    </xf>
    <xf borderId="31" fillId="0" fontId="1" numFmtId="173" xfId="0" applyAlignment="1" applyBorder="1" applyFont="1" applyNumberFormat="1">
      <alignment vertical="center"/>
    </xf>
    <xf borderId="1" fillId="0" fontId="1" numFmtId="173" xfId="0" applyAlignment="1" applyBorder="1" applyFont="1" applyNumberFormat="1">
      <alignment horizontal="left" vertical="center"/>
    </xf>
    <xf borderId="32" fillId="5" fontId="1" numFmtId="3" xfId="0" applyBorder="1" applyFont="1" applyNumberFormat="1"/>
    <xf borderId="1" fillId="0" fontId="42" numFmtId="3" xfId="0" applyBorder="1" applyFont="1" applyNumberFormat="1"/>
    <xf borderId="33" fillId="0" fontId="1" numFmtId="173" xfId="0" applyAlignment="1" applyBorder="1" applyFont="1" applyNumberFormat="1">
      <alignment vertical="center"/>
    </xf>
    <xf borderId="27" fillId="0" fontId="1" numFmtId="173" xfId="0" applyAlignment="1" applyBorder="1" applyFont="1" applyNumberFormat="1">
      <alignment horizontal="left" vertical="center"/>
    </xf>
    <xf borderId="28" fillId="0" fontId="1" numFmtId="173" xfId="0" applyAlignment="1" applyBorder="1" applyFont="1" applyNumberFormat="1">
      <alignment horizontal="center" vertical="center"/>
    </xf>
    <xf borderId="28" fillId="2" fontId="38" numFmtId="173" xfId="0" applyAlignment="1" applyBorder="1" applyFont="1" applyNumberFormat="1">
      <alignment horizontal="center" vertical="center"/>
    </xf>
    <xf borderId="0" fillId="5" fontId="1" numFmtId="3" xfId="0" applyFont="1" applyNumberFormat="1"/>
    <xf borderId="0" fillId="5" fontId="28" numFmtId="0" xfId="0" applyFont="1"/>
    <xf borderId="0" fillId="0" fontId="38" numFmtId="0" xfId="0" applyAlignment="1" applyFont="1">
      <alignment horizontal="right"/>
    </xf>
    <xf borderId="0" fillId="0" fontId="38" numFmtId="173" xfId="0" applyAlignment="1" applyFont="1" applyNumberFormat="1">
      <alignment horizontal="left"/>
    </xf>
    <xf borderId="26" fillId="0" fontId="1" numFmtId="0" xfId="0" applyAlignment="1" applyBorder="1" applyFont="1">
      <alignment horizontal="center" vertic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1" fillId="0" fontId="1" numFmtId="166" xfId="0" applyBorder="1" applyFont="1" applyNumberFormat="1"/>
    <xf borderId="27" fillId="0" fontId="1" numFmtId="0" xfId="0" applyBorder="1" applyFont="1"/>
    <xf borderId="21" fillId="0" fontId="38" numFmtId="0" xfId="0" applyBorder="1" applyFont="1"/>
    <xf borderId="22" fillId="0" fontId="38" numFmtId="0" xfId="0" applyBorder="1" applyFont="1"/>
    <xf borderId="20" fillId="0" fontId="38" numFmtId="0" xfId="0" applyBorder="1" applyFont="1"/>
    <xf borderId="28" fillId="0" fontId="38" numFmtId="166" xfId="0" applyBorder="1" applyFont="1" applyNumberFormat="1"/>
    <xf borderId="14" fillId="5" fontId="1" numFmtId="3" xfId="0" applyBorder="1" applyFont="1" applyNumberFormat="1"/>
    <xf borderId="0" fillId="0" fontId="38" numFmtId="166" xfId="0" applyFont="1" applyNumberFormat="1"/>
    <xf borderId="32" fillId="5" fontId="38" numFmtId="173" xfId="0" applyBorder="1" applyFont="1" applyNumberFormat="1"/>
    <xf borderId="28" fillId="0" fontId="1" numFmtId="173" xfId="0" applyBorder="1" applyFont="1" applyNumberFormat="1"/>
    <xf borderId="28" fillId="0" fontId="1" numFmtId="173" xfId="0" applyAlignment="1" applyBorder="1" applyFont="1" applyNumberFormat="1">
      <alignment vertical="center"/>
    </xf>
    <xf borderId="28" fillId="2" fontId="38" numFmtId="173" xfId="0" applyBorder="1" applyFont="1" applyNumberFormat="1"/>
    <xf borderId="34" fillId="2" fontId="39" numFmtId="173" xfId="0" applyBorder="1" applyFont="1" applyNumberFormat="1"/>
    <xf borderId="35" fillId="2" fontId="39" numFmtId="173" xfId="0" applyBorder="1" applyFont="1" applyNumberFormat="1"/>
    <xf borderId="31" fillId="0" fontId="1" numFmtId="173" xfId="0" applyAlignment="1" applyBorder="1" applyFont="1" applyNumberFormat="1">
      <alignment horizontal="center"/>
    </xf>
    <xf borderId="9" fillId="0" fontId="1" numFmtId="173" xfId="0" applyBorder="1" applyFont="1" applyNumberFormat="1"/>
    <xf borderId="9" fillId="0" fontId="1" numFmtId="173" xfId="0" applyAlignment="1" applyBorder="1" applyFont="1" applyNumberFormat="1">
      <alignment vertical="center"/>
    </xf>
    <xf borderId="0" fillId="0" fontId="28" numFmtId="0" xfId="0" applyFont="1"/>
    <xf borderId="9" fillId="0" fontId="1" numFmtId="173" xfId="0" applyAlignment="1" applyBorder="1" applyFont="1" applyNumberFormat="1">
      <alignment horizontal="center" vertical="center"/>
    </xf>
    <xf borderId="14" fillId="5" fontId="1" numFmtId="173" xfId="0" applyBorder="1" applyFont="1" applyNumberFormat="1"/>
    <xf borderId="0" fillId="0" fontId="43" numFmtId="171" xfId="0" applyAlignment="1" applyFont="1" applyNumberFormat="1">
      <alignment horizontal="left" vertical="center"/>
    </xf>
    <xf borderId="0" fillId="0" fontId="44" numFmtId="0" xfId="0" applyFont="1"/>
    <xf borderId="0" fillId="0" fontId="45" numFmtId="0" xfId="0" applyFont="1"/>
    <xf borderId="0" fillId="0" fontId="46" numFmtId="166" xfId="0" applyFont="1" applyNumberFormat="1"/>
    <xf borderId="0" fillId="0" fontId="47" numFmtId="166" xfId="0" applyFont="1" applyNumberFormat="1"/>
    <xf borderId="0" fillId="0" fontId="48" numFmtId="0" xfId="0" applyFont="1"/>
    <xf borderId="0" fillId="0" fontId="48" numFmtId="166" xfId="0" applyFont="1" applyNumberFormat="1"/>
    <xf borderId="0" fillId="0" fontId="33" numFmtId="0" xfId="0" applyAlignment="1" applyFont="1">
      <alignment horizontal="center"/>
    </xf>
    <xf borderId="0" fillId="0" fontId="49" numFmtId="3" xfId="0" applyAlignment="1" applyFont="1" applyNumberFormat="1">
      <alignment horizontal="center"/>
    </xf>
    <xf borderId="36" fillId="6" fontId="48" numFmtId="0" xfId="0" applyAlignment="1" applyBorder="1" applyFont="1">
      <alignment horizontal="center"/>
    </xf>
    <xf borderId="37" fillId="5" fontId="48" numFmtId="0" xfId="0" applyAlignment="1" applyBorder="1" applyFont="1">
      <alignment horizontal="center"/>
    </xf>
    <xf borderId="38" fillId="17" fontId="49" numFmtId="3" xfId="0" applyAlignment="1" applyBorder="1" applyFill="1" applyFont="1" applyNumberFormat="1">
      <alignment horizontal="center" vertical="center"/>
    </xf>
    <xf borderId="39" fillId="0" fontId="50" numFmtId="3" xfId="0" applyAlignment="1" applyBorder="1" applyFont="1" applyNumberFormat="1">
      <alignment horizontal="center" vertical="center"/>
    </xf>
    <xf borderId="40" fillId="0" fontId="3" numFmtId="0" xfId="0" applyBorder="1" applyFont="1"/>
    <xf borderId="41" fillId="0" fontId="3" numFmtId="0" xfId="0" applyBorder="1" applyFont="1"/>
    <xf borderId="39" fillId="0" fontId="5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/>
    </xf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26" fillId="6" fontId="33" numFmtId="175" xfId="0" applyAlignment="1" applyBorder="1" applyFont="1" applyNumberFormat="1">
      <alignment horizontal="center" vertical="center"/>
    </xf>
    <xf borderId="1" fillId="6" fontId="33" numFmtId="175" xfId="0" applyAlignment="1" applyBorder="1" applyFont="1" applyNumberFormat="1">
      <alignment horizontal="center" vertical="center"/>
    </xf>
    <xf borderId="30" fillId="6" fontId="33" numFmtId="175" xfId="0" applyAlignment="1" applyBorder="1" applyFont="1" applyNumberFormat="1">
      <alignment horizontal="center" vertical="center"/>
    </xf>
    <xf borderId="45" fillId="6" fontId="33" numFmtId="175" xfId="0" applyAlignment="1" applyBorder="1" applyFont="1" applyNumberFormat="1">
      <alignment horizontal="center" vertical="center"/>
    </xf>
    <xf borderId="46" fillId="6" fontId="33" numFmtId="175" xfId="0" applyAlignment="1" applyBorder="1" applyFont="1" applyNumberFormat="1">
      <alignment horizontal="center" vertical="center"/>
    </xf>
    <xf borderId="47" fillId="6" fontId="33" numFmtId="175" xfId="0" applyAlignment="1" applyBorder="1" applyFont="1" applyNumberFormat="1">
      <alignment horizontal="center" vertical="center"/>
    </xf>
    <xf borderId="48" fillId="0" fontId="46" numFmtId="0" xfId="0" applyAlignment="1" applyBorder="1" applyFont="1">
      <alignment horizontal="center" vertical="center"/>
    </xf>
    <xf borderId="49" fillId="0" fontId="46" numFmtId="0" xfId="0" applyAlignment="1" applyBorder="1" applyFont="1">
      <alignment horizontal="center" vertical="center"/>
    </xf>
    <xf borderId="50" fillId="0" fontId="46" numFmtId="3" xfId="0" applyAlignment="1" applyBorder="1" applyFont="1" applyNumberFormat="1">
      <alignment horizontal="center" vertical="center"/>
    </xf>
    <xf borderId="26" fillId="0" fontId="46" numFmtId="3" xfId="0" applyAlignment="1" applyBorder="1" applyFont="1" applyNumberFormat="1">
      <alignment horizontal="center" vertical="center"/>
    </xf>
    <xf borderId="1" fillId="0" fontId="46" numFmtId="3" xfId="0" applyAlignment="1" applyBorder="1" applyFont="1" applyNumberFormat="1">
      <alignment horizontal="center" vertical="center"/>
    </xf>
    <xf borderId="30" fillId="0" fontId="46" numFmtId="3" xfId="0" applyAlignment="1" applyBorder="1" applyFont="1" applyNumberFormat="1">
      <alignment horizontal="center" vertical="center"/>
    </xf>
    <xf borderId="51" fillId="0" fontId="46" numFmtId="0" xfId="0" applyAlignment="1" applyBorder="1" applyFont="1">
      <alignment horizontal="center" vertical="center"/>
    </xf>
    <xf borderId="52" fillId="0" fontId="46" numFmtId="0" xfId="0" applyAlignment="1" applyBorder="1" applyFont="1">
      <alignment horizontal="center" vertical="center"/>
    </xf>
    <xf borderId="52" fillId="0" fontId="46" numFmtId="3" xfId="0" applyAlignment="1" applyBorder="1" applyFont="1" applyNumberFormat="1">
      <alignment horizontal="center" vertical="center"/>
    </xf>
    <xf borderId="52" fillId="0" fontId="52" numFmtId="0" xfId="0" applyBorder="1" applyFont="1"/>
    <xf borderId="53" fillId="0" fontId="52" numFmtId="0" xfId="0" applyBorder="1" applyFont="1"/>
    <xf borderId="51" fillId="0" fontId="52" numFmtId="0" xfId="0" applyBorder="1" applyFont="1"/>
    <xf borderId="54" fillId="0" fontId="49" numFmtId="0" xfId="0" applyAlignment="1" applyBorder="1" applyFont="1">
      <alignment horizontal="center"/>
    </xf>
    <xf borderId="55" fillId="0" fontId="49" numFmtId="0" xfId="0" applyBorder="1" applyFont="1"/>
    <xf borderId="56" fillId="17" fontId="33" numFmtId="166" xfId="0" applyBorder="1" applyFont="1" applyNumberFormat="1"/>
    <xf borderId="45" fillId="0" fontId="33" numFmtId="166" xfId="0" applyAlignment="1" applyBorder="1" applyFont="1" applyNumberFormat="1">
      <alignment horizontal="center" vertical="center"/>
    </xf>
    <xf borderId="46" fillId="0" fontId="33" numFmtId="166" xfId="0" applyAlignment="1" applyBorder="1" applyFont="1" applyNumberFormat="1">
      <alignment horizontal="center" vertical="center"/>
    </xf>
    <xf borderId="47" fillId="0" fontId="33" numFmtId="166" xfId="0" applyAlignment="1" applyBorder="1" applyFont="1" applyNumberFormat="1">
      <alignment horizontal="center" vertical="center"/>
    </xf>
    <xf borderId="57" fillId="0" fontId="33" numFmtId="166" xfId="0" applyAlignment="1" applyBorder="1" applyFont="1" applyNumberFormat="1">
      <alignment horizontal="center" vertical="center"/>
    </xf>
    <xf borderId="58" fillId="0" fontId="33" numFmtId="166" xfId="0" applyAlignment="1" applyBorder="1" applyFont="1" applyNumberFormat="1">
      <alignment horizontal="center" vertical="center"/>
    </xf>
    <xf borderId="59" fillId="0" fontId="33" numFmtId="166" xfId="0" applyAlignment="1" applyBorder="1" applyFont="1" applyNumberFormat="1">
      <alignment horizontal="center" vertical="center"/>
    </xf>
    <xf borderId="51" fillId="0" fontId="33" numFmtId="166" xfId="0" applyAlignment="1" applyBorder="1" applyFont="1" applyNumberFormat="1">
      <alignment horizontal="center" vertical="center"/>
    </xf>
    <xf borderId="52" fillId="0" fontId="33" numFmtId="166" xfId="0" applyAlignment="1" applyBorder="1" applyFont="1" applyNumberFormat="1">
      <alignment horizontal="center" vertical="center"/>
    </xf>
    <xf borderId="53" fillId="0" fontId="33" numFmtId="166" xfId="0" applyAlignment="1" applyBorder="1" applyFont="1" applyNumberFormat="1">
      <alignment horizontal="center" vertical="center"/>
    </xf>
    <xf borderId="54" fillId="0" fontId="33" numFmtId="0" xfId="0" applyAlignment="1" applyBorder="1" applyFont="1">
      <alignment horizontal="center" vertical="center"/>
    </xf>
    <xf borderId="55" fillId="0" fontId="33" numFmtId="0" xfId="0" applyAlignment="1" applyBorder="1" applyFont="1">
      <alignment horizontal="center" vertical="center"/>
    </xf>
    <xf borderId="50" fillId="0" fontId="33" numFmtId="166" xfId="0" applyAlignment="1" applyBorder="1" applyFont="1" applyNumberFormat="1">
      <alignment horizontal="center" vertical="center"/>
    </xf>
    <xf borderId="51" fillId="0" fontId="53" numFmtId="166" xfId="0" applyAlignment="1" applyBorder="1" applyFont="1" applyNumberFormat="1">
      <alignment horizontal="center" vertical="center"/>
    </xf>
    <xf borderId="52" fillId="0" fontId="53" numFmtId="166" xfId="0" applyAlignment="1" applyBorder="1" applyFont="1" applyNumberFormat="1">
      <alignment horizontal="center" vertical="center"/>
    </xf>
    <xf borderId="53" fillId="0" fontId="53" numFmtId="166" xfId="0" applyAlignment="1" applyBorder="1" applyFont="1" applyNumberFormat="1">
      <alignment horizontal="center" vertical="center"/>
    </xf>
    <xf borderId="51" fillId="0" fontId="33" numFmtId="0" xfId="0" applyAlignment="1" applyBorder="1" applyFont="1">
      <alignment horizontal="center" vertical="center"/>
    </xf>
    <xf borderId="52" fillId="0" fontId="33" numFmtId="0" xfId="0" applyAlignment="1" applyBorder="1" applyFont="1">
      <alignment horizontal="center" vertical="center"/>
    </xf>
    <xf borderId="52" fillId="0" fontId="33" numFmtId="3" xfId="0" applyAlignment="1" applyBorder="1" applyFont="1" applyNumberFormat="1">
      <alignment horizontal="center" vertical="center"/>
    </xf>
    <xf borderId="53" fillId="0" fontId="33" numFmtId="0" xfId="0" applyAlignment="1" applyBorder="1" applyFont="1">
      <alignment horizontal="center" vertical="center"/>
    </xf>
    <xf borderId="56" fillId="0" fontId="33" numFmtId="166" xfId="0" applyBorder="1" applyFont="1" applyNumberFormat="1"/>
    <xf borderId="51" fillId="0" fontId="33" numFmtId="166" xfId="0" applyBorder="1" applyFont="1" applyNumberFormat="1"/>
    <xf borderId="52" fillId="0" fontId="33" numFmtId="166" xfId="0" applyBorder="1" applyFont="1" applyNumberFormat="1"/>
    <xf borderId="53" fillId="0" fontId="33" numFmtId="166" xfId="0" applyBorder="1" applyFont="1" applyNumberFormat="1"/>
    <xf borderId="51" fillId="0" fontId="33" numFmtId="0" xfId="0" applyBorder="1" applyFont="1"/>
    <xf borderId="52" fillId="0" fontId="33" numFmtId="0" xfId="0" applyBorder="1" applyFont="1"/>
    <xf borderId="52" fillId="0" fontId="33" numFmtId="3" xfId="0" applyBorder="1" applyFont="1" applyNumberFormat="1"/>
    <xf borderId="53" fillId="0" fontId="33" numFmtId="0" xfId="0" applyBorder="1" applyFont="1"/>
    <xf borderId="54" fillId="0" fontId="33" numFmtId="0" xfId="0" applyAlignment="1" applyBorder="1" applyFont="1">
      <alignment horizontal="center"/>
    </xf>
    <xf borderId="55" fillId="0" fontId="33" numFmtId="0" xfId="0" applyBorder="1" applyFont="1"/>
    <xf borderId="56" fillId="17" fontId="33" numFmtId="164" xfId="0" applyBorder="1" applyFont="1" applyNumberFormat="1"/>
    <xf borderId="51" fillId="0" fontId="33" numFmtId="173" xfId="0" applyAlignment="1" applyBorder="1" applyFont="1" applyNumberFormat="1">
      <alignment vertical="center"/>
    </xf>
    <xf borderId="52" fillId="0" fontId="33" numFmtId="173" xfId="0" applyAlignment="1" applyBorder="1" applyFont="1" applyNumberFormat="1">
      <alignment vertical="center"/>
    </xf>
    <xf borderId="53" fillId="0" fontId="33" numFmtId="173" xfId="0" applyAlignment="1" applyBorder="1" applyFont="1" applyNumberFormat="1">
      <alignment vertical="center"/>
    </xf>
    <xf borderId="60" fillId="0" fontId="33" numFmtId="0" xfId="0" applyAlignment="1" applyBorder="1" applyFont="1">
      <alignment horizontal="center"/>
    </xf>
    <xf borderId="61" fillId="0" fontId="33" numFmtId="0" xfId="0" applyBorder="1" applyFont="1"/>
    <xf borderId="62" fillId="0" fontId="33" numFmtId="0" xfId="0" applyAlignment="1" applyBorder="1" applyFont="1">
      <alignment horizontal="center"/>
    </xf>
    <xf borderId="63" fillId="0" fontId="49" numFmtId="0" xfId="0" applyBorder="1" applyFont="1"/>
    <xf borderId="64" fillId="17" fontId="49" numFmtId="166" xfId="0" applyBorder="1" applyFont="1" applyNumberFormat="1"/>
    <xf borderId="51" fillId="17" fontId="49" numFmtId="166" xfId="0" applyBorder="1" applyFont="1" applyNumberFormat="1"/>
    <xf borderId="52" fillId="17" fontId="49" numFmtId="166" xfId="0" applyBorder="1" applyFont="1" applyNumberFormat="1"/>
    <xf borderId="53" fillId="17" fontId="49" numFmtId="166" xfId="0" applyBorder="1" applyFont="1" applyNumberFormat="1"/>
    <xf borderId="65" fillId="0" fontId="33" numFmtId="0" xfId="0" applyAlignment="1" applyBorder="1" applyFont="1">
      <alignment horizontal="center"/>
    </xf>
    <xf borderId="66" fillId="0" fontId="33" numFmtId="166" xfId="0" applyBorder="1" applyFont="1" applyNumberFormat="1"/>
    <xf borderId="54" fillId="2" fontId="33" numFmtId="0" xfId="0" applyAlignment="1" applyBorder="1" applyFont="1">
      <alignment horizontal="center"/>
    </xf>
    <xf borderId="55" fillId="2" fontId="33" numFmtId="0" xfId="0" applyBorder="1" applyFont="1"/>
    <xf borderId="51" fillId="2" fontId="33" numFmtId="166" xfId="0" applyBorder="1" applyFont="1" applyNumberFormat="1"/>
    <xf borderId="52" fillId="2" fontId="33" numFmtId="166" xfId="0" applyBorder="1" applyFont="1" applyNumberFormat="1"/>
    <xf borderId="53" fillId="2" fontId="33" numFmtId="166" xfId="0" applyBorder="1" applyFont="1" applyNumberFormat="1"/>
    <xf borderId="56" fillId="17" fontId="33" numFmtId="171" xfId="0" applyBorder="1" applyFont="1" applyNumberFormat="1"/>
    <xf borderId="67" fillId="0" fontId="33" numFmtId="166" xfId="0" applyBorder="1" applyFont="1" applyNumberFormat="1"/>
    <xf borderId="68" fillId="0" fontId="33" numFmtId="166" xfId="0" applyBorder="1" applyFont="1" applyNumberFormat="1"/>
    <xf borderId="69" fillId="0" fontId="33" numFmtId="166" xfId="0" applyBorder="1" applyFont="1" applyNumberFormat="1"/>
    <xf borderId="17" fillId="0" fontId="33" numFmtId="0" xfId="0" applyAlignment="1" applyBorder="1" applyFont="1">
      <alignment horizontal="center"/>
    </xf>
    <xf borderId="3" fillId="0" fontId="49" numFmtId="0" xfId="0" applyBorder="1" applyFont="1"/>
    <xf borderId="26" fillId="17" fontId="49" numFmtId="166" xfId="0" applyBorder="1" applyFont="1" applyNumberFormat="1"/>
    <xf borderId="70" fillId="0" fontId="33" numFmtId="166" xfId="0" applyBorder="1" applyFont="1" applyNumberFormat="1"/>
    <xf borderId="65" fillId="0" fontId="33" numFmtId="166" xfId="0" applyBorder="1" applyFont="1" applyNumberFormat="1"/>
    <xf borderId="71" fillId="0" fontId="33" numFmtId="166" xfId="0" applyBorder="1" applyFont="1" applyNumberFormat="1"/>
    <xf borderId="70" fillId="0" fontId="33" numFmtId="0" xfId="0" applyBorder="1" applyFont="1"/>
    <xf borderId="72" fillId="0" fontId="49" numFmtId="0" xfId="0" applyAlignment="1" applyBorder="1" applyFont="1">
      <alignment horizontal="center"/>
    </xf>
    <xf borderId="73" fillId="0" fontId="49" numFmtId="0" xfId="0" applyBorder="1" applyFont="1"/>
    <xf borderId="74" fillId="17" fontId="49" numFmtId="166" xfId="0" applyBorder="1" applyFont="1" applyNumberFormat="1"/>
    <xf borderId="75" fillId="0" fontId="49" numFmtId="166" xfId="0" applyBorder="1" applyFont="1" applyNumberFormat="1"/>
    <xf borderId="76" fillId="0" fontId="49" numFmtId="166" xfId="0" applyBorder="1" applyFont="1" applyNumberFormat="1"/>
    <xf borderId="77" fillId="0" fontId="49" numFmtId="166" xfId="0" applyBorder="1" applyFont="1" applyNumberFormat="1"/>
    <xf borderId="0" fillId="0" fontId="49" numFmtId="0" xfId="0" applyFont="1"/>
    <xf borderId="78" fillId="17" fontId="33" numFmtId="166" xfId="0" applyBorder="1" applyFont="1" applyNumberFormat="1"/>
    <xf borderId="79" fillId="0" fontId="33" numFmtId="0" xfId="0" applyAlignment="1" applyBorder="1" applyFont="1">
      <alignment horizontal="center"/>
    </xf>
    <xf borderId="79" fillId="0" fontId="49" numFmtId="0" xfId="0" applyBorder="1" applyFont="1"/>
    <xf borderId="80" fillId="17" fontId="46" numFmtId="166" xfId="0" applyBorder="1" applyFont="1" applyNumberFormat="1"/>
    <xf borderId="80" fillId="17" fontId="33" numFmtId="166" xfId="0" applyBorder="1" applyFont="1" applyNumberFormat="1"/>
    <xf borderId="0" fillId="0" fontId="49" numFmtId="166" xfId="0" applyFont="1" applyNumberFormat="1"/>
    <xf borderId="0" fillId="0" fontId="33" numFmtId="2" xfId="0" applyFont="1" applyNumberFormat="1"/>
    <xf borderId="0" fillId="0" fontId="33" numFmtId="171" xfId="0" applyFont="1" applyNumberFormat="1"/>
    <xf borderId="79" fillId="0" fontId="50" numFmtId="0" xfId="0" applyBorder="1" applyFont="1"/>
    <xf borderId="80" fillId="17" fontId="50" numFmtId="39" xfId="0" applyBorder="1" applyFont="1" applyNumberFormat="1"/>
    <xf borderId="0" fillId="0" fontId="54" numFmtId="166" xfId="0" applyFont="1" applyNumberFormat="1"/>
    <xf borderId="80" fillId="17" fontId="50" numFmtId="171" xfId="0" applyBorder="1" applyFont="1" applyNumberFormat="1"/>
    <xf borderId="0" fillId="0" fontId="48" numFmtId="171" xfId="0" applyFont="1" applyNumberFormat="1"/>
    <xf borderId="32" fillId="2" fontId="48" numFmtId="166" xfId="0" applyBorder="1" applyFont="1" applyNumberFormat="1"/>
    <xf borderId="32" fillId="2" fontId="48" numFmtId="0" xfId="0" applyBorder="1" applyFont="1"/>
    <xf borderId="32" fillId="2" fontId="48" numFmtId="9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Obligation\Project%20Samara%20Residence%205%20Makassar\Format%20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ompetitor"/>
      <sheetName val="DATA KAVLING"/>
      <sheetName val="DAFT HARGA JUAL"/>
      <sheetName val="1.pendekatan harga jual "/>
      <sheetName val="2.proyeksi penerimaan "/>
      <sheetName val="3.rencana HPP"/>
      <sheetName val="4.biaya ops proyek"/>
      <sheetName val="5.distribusi biaya hpp"/>
      <sheetName val="6-target penjualan-Skema 10th"/>
      <sheetName val="6-target penjualan-Skema 10th#2"/>
      <sheetName val="7-arus kas"/>
      <sheetName val="8.kesimpulan"/>
      <sheetName val="Tabel Harga Brosur "/>
      <sheetName val="9-tabel harga jual A"/>
      <sheetName val="- time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3" max="3" width="39.57"/>
    <col customWidth="1" min="4" max="4" width="17.0"/>
    <col customWidth="1" min="5" max="5" width="11.0"/>
    <col customWidth="1" min="8" max="8" width="37.0"/>
    <col customWidth="1" min="9" max="9" width="57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/>
      <c r="B4" s="8" t="s">
        <v>1</v>
      </c>
      <c r="C4" s="1"/>
      <c r="D4" s="9" t="s">
        <v>2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/>
      <c r="B5" s="9" t="s">
        <v>3</v>
      </c>
      <c r="C5" s="5"/>
      <c r="D5" s="9" t="s">
        <v>4</v>
      </c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9" t="s">
        <v>5</v>
      </c>
      <c r="C6" s="5"/>
      <c r="D6" s="9" t="s">
        <v>4</v>
      </c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/>
      <c r="B7" s="2"/>
      <c r="C7" s="2"/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>
        <v>1.0</v>
      </c>
      <c r="B8" s="11" t="s">
        <v>6</v>
      </c>
      <c r="C8" s="1"/>
      <c r="D8" s="7"/>
      <c r="E8" s="2"/>
      <c r="F8" s="2"/>
      <c r="G8" s="12">
        <v>2.0</v>
      </c>
      <c r="H8" s="13" t="s">
        <v>7</v>
      </c>
      <c r="I8" s="14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 t="s">
        <v>8</v>
      </c>
      <c r="B9" s="16">
        <v>1.0</v>
      </c>
      <c r="C9" s="17" t="s">
        <v>9</v>
      </c>
      <c r="D9" s="18">
        <v>2100.0</v>
      </c>
      <c r="E9" s="19" t="s">
        <v>10</v>
      </c>
      <c r="F9" s="2"/>
      <c r="G9" s="15"/>
      <c r="H9" s="20" t="s">
        <v>11</v>
      </c>
      <c r="I9" s="17"/>
      <c r="J9" s="21">
        <f>D16</f>
        <v>36</v>
      </c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5"/>
      <c r="B10" s="16">
        <v>2.0</v>
      </c>
      <c r="C10" s="17" t="s">
        <v>12</v>
      </c>
      <c r="D10" s="22">
        <v>60.0</v>
      </c>
      <c r="E10" s="19" t="s">
        <v>13</v>
      </c>
      <c r="F10" s="23"/>
      <c r="G10" s="15"/>
      <c r="H10" s="20" t="s">
        <v>14</v>
      </c>
      <c r="I10" s="17"/>
      <c r="J10" s="21">
        <f>D19</f>
        <v>72</v>
      </c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/>
      <c r="B11" s="16">
        <v>3.0</v>
      </c>
      <c r="C11" s="17" t="s">
        <v>15</v>
      </c>
      <c r="D11" s="24">
        <f>D9*(D10/100)</f>
        <v>1260</v>
      </c>
      <c r="E11" s="19" t="s">
        <v>10</v>
      </c>
      <c r="F11" s="2"/>
      <c r="G11" s="15" t="s">
        <v>8</v>
      </c>
      <c r="H11" s="25" t="s">
        <v>16</v>
      </c>
      <c r="I11" s="7"/>
      <c r="J11" s="26">
        <f>J9*D17</f>
        <v>108000000</v>
      </c>
      <c r="K11" s="27" t="s">
        <v>17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/>
      <c r="B12" s="16">
        <v>4.0</v>
      </c>
      <c r="C12" s="17" t="s">
        <v>18</v>
      </c>
      <c r="D12" s="18">
        <v>650000.0</v>
      </c>
      <c r="E12" s="19" t="s">
        <v>19</v>
      </c>
      <c r="F12" s="28"/>
      <c r="G12" s="15" t="s">
        <v>20</v>
      </c>
      <c r="H12" s="25" t="s">
        <v>21</v>
      </c>
      <c r="I12" s="7"/>
      <c r="J12" s="26">
        <f>J10*D34</f>
        <v>188730000</v>
      </c>
      <c r="K12" s="27" t="s">
        <v>22</v>
      </c>
      <c r="L12" s="2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/>
      <c r="B13" s="16">
        <v>5.0</v>
      </c>
      <c r="C13" s="17" t="s">
        <v>23</v>
      </c>
      <c r="D13" s="24">
        <f>D12/(D10/100)</f>
        <v>1083333.333</v>
      </c>
      <c r="E13" s="19" t="s">
        <v>19</v>
      </c>
      <c r="F13" s="28"/>
      <c r="G13" s="15" t="s">
        <v>24</v>
      </c>
      <c r="H13" s="20" t="s">
        <v>25</v>
      </c>
      <c r="I13" s="17"/>
      <c r="J13" s="26">
        <f>D22</f>
        <v>25000000</v>
      </c>
      <c r="K13" s="27" t="s">
        <v>26</v>
      </c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/>
      <c r="B14" s="16">
        <v>6.0</v>
      </c>
      <c r="C14" s="17" t="s">
        <v>27</v>
      </c>
      <c r="D14" s="24">
        <f>D9*D12</f>
        <v>1365000000</v>
      </c>
      <c r="E14" s="19" t="s">
        <v>28</v>
      </c>
      <c r="F14" s="28"/>
      <c r="G14" s="15"/>
      <c r="H14" s="20" t="s">
        <v>29</v>
      </c>
      <c r="I14" s="17"/>
      <c r="J14" s="30">
        <f>J11+J12+J13</f>
        <v>321730000</v>
      </c>
      <c r="K14" s="27" t="s">
        <v>30</v>
      </c>
      <c r="L14" s="31"/>
      <c r="M14" s="2"/>
      <c r="N14" s="2"/>
      <c r="O14" s="2"/>
      <c r="P14" s="2"/>
      <c r="Q14" s="2"/>
      <c r="R14" s="2"/>
      <c r="S14" s="32">
        <f>D14-1200000000</f>
        <v>165000000</v>
      </c>
      <c r="T14" s="2"/>
      <c r="U14" s="2"/>
      <c r="V14" s="2"/>
      <c r="W14" s="2"/>
      <c r="X14" s="2"/>
      <c r="Y14" s="2"/>
      <c r="Z14" s="2"/>
    </row>
    <row r="15">
      <c r="A15" s="15"/>
      <c r="B15" s="16">
        <v>7.0</v>
      </c>
      <c r="C15" s="17" t="s">
        <v>31</v>
      </c>
      <c r="D15" s="22">
        <v>2.0</v>
      </c>
      <c r="E15" s="19" t="s">
        <v>32</v>
      </c>
      <c r="F15" s="28"/>
      <c r="G15" s="15" t="s">
        <v>33</v>
      </c>
      <c r="H15" s="33">
        <v>0.05</v>
      </c>
      <c r="I15" s="17" t="s">
        <v>34</v>
      </c>
      <c r="J15" s="30">
        <f>H15*J14</f>
        <v>16086500</v>
      </c>
      <c r="K15" s="27" t="s">
        <v>35</v>
      </c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 t="s">
        <v>20</v>
      </c>
      <c r="B16" s="16">
        <v>8.0</v>
      </c>
      <c r="C16" s="17" t="s">
        <v>36</v>
      </c>
      <c r="D16" s="18">
        <v>36.0</v>
      </c>
      <c r="E16" s="19" t="s">
        <v>10</v>
      </c>
      <c r="F16" s="28"/>
      <c r="G16" s="15" t="s">
        <v>37</v>
      </c>
      <c r="H16" s="34" t="s">
        <v>38</v>
      </c>
      <c r="I16" s="17"/>
      <c r="J16" s="30">
        <f>0.03*J14</f>
        <v>9651900</v>
      </c>
      <c r="K16" s="27" t="s">
        <v>39</v>
      </c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5"/>
      <c r="B17" s="16">
        <v>9.0</v>
      </c>
      <c r="C17" s="17" t="s">
        <v>40</v>
      </c>
      <c r="D17" s="18">
        <v>3000000.0</v>
      </c>
      <c r="E17" s="19" t="s">
        <v>19</v>
      </c>
      <c r="F17" s="28"/>
      <c r="G17" s="15"/>
      <c r="H17" s="20" t="s">
        <v>41</v>
      </c>
      <c r="I17" s="17"/>
      <c r="J17" s="30">
        <f>J14+J16+J15</f>
        <v>347468400</v>
      </c>
      <c r="K17" s="27" t="s">
        <v>42</v>
      </c>
      <c r="L17" s="3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5"/>
      <c r="B18" s="16">
        <v>10.0</v>
      </c>
      <c r="C18" s="17" t="s">
        <v>43</v>
      </c>
      <c r="D18" s="24">
        <f>D16*D17</f>
        <v>108000000</v>
      </c>
      <c r="E18" s="19" t="s">
        <v>44</v>
      </c>
      <c r="F18" s="2"/>
      <c r="G18" s="15"/>
      <c r="H18" s="34" t="s">
        <v>45</v>
      </c>
      <c r="I18" s="1"/>
      <c r="J18" s="35">
        <f>0*J17</f>
        <v>0</v>
      </c>
      <c r="K18" s="19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5"/>
      <c r="B19" s="16">
        <v>11.0</v>
      </c>
      <c r="C19" s="17" t="s">
        <v>46</v>
      </c>
      <c r="D19" s="18">
        <v>72.0</v>
      </c>
      <c r="E19" s="19" t="s">
        <v>10</v>
      </c>
      <c r="F19" s="2"/>
      <c r="G19" s="15"/>
      <c r="H19" s="20" t="s">
        <v>47</v>
      </c>
      <c r="I19" s="1"/>
      <c r="J19" s="36">
        <f>J17+J18</f>
        <v>347468400</v>
      </c>
      <c r="K19" s="19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5"/>
      <c r="B20" s="16">
        <v>12.0</v>
      </c>
      <c r="C20" s="17" t="s">
        <v>48</v>
      </c>
      <c r="D20" s="37">
        <f>D11/D19</f>
        <v>17.5</v>
      </c>
      <c r="E20" s="27" t="s">
        <v>49</v>
      </c>
      <c r="F20" s="2"/>
      <c r="G20" s="2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5"/>
      <c r="B21" s="16"/>
      <c r="C21" s="38" t="s">
        <v>50</v>
      </c>
      <c r="D21" s="18">
        <v>17.0</v>
      </c>
      <c r="E21" s="27" t="s">
        <v>49</v>
      </c>
      <c r="F21" s="19"/>
      <c r="G21" s="1"/>
      <c r="H21" s="11" t="s">
        <v>51</v>
      </c>
      <c r="I21" s="1"/>
      <c r="J21" s="39" t="s">
        <v>52</v>
      </c>
      <c r="K21" s="19" t="s">
        <v>53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5" t="s">
        <v>24</v>
      </c>
      <c r="B22" s="16">
        <v>13.0</v>
      </c>
      <c r="C22" s="17" t="s">
        <v>54</v>
      </c>
      <c r="D22" s="18">
        <v>2.5E7</v>
      </c>
      <c r="E22" s="19" t="s">
        <v>44</v>
      </c>
      <c r="F22" s="2"/>
      <c r="G22" s="1"/>
      <c r="H22" s="40" t="s">
        <v>55</v>
      </c>
      <c r="I22" s="5"/>
      <c r="J22" s="41">
        <v>3.45E8</v>
      </c>
      <c r="K22" s="19" t="s">
        <v>28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5" t="s">
        <v>33</v>
      </c>
      <c r="B23" s="16">
        <v>14.0</v>
      </c>
      <c r="C23" s="1" t="s">
        <v>56</v>
      </c>
      <c r="D23" s="42"/>
      <c r="E23" s="19"/>
      <c r="F23" s="2"/>
      <c r="G23" s="1"/>
      <c r="H23" s="43" t="s">
        <v>57</v>
      </c>
      <c r="I23" s="44"/>
      <c r="J23" s="45">
        <f>J19-J22</f>
        <v>2468400</v>
      </c>
      <c r="K23" s="19" t="s">
        <v>28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/>
      <c r="B24" s="2"/>
      <c r="C24" s="2"/>
      <c r="D24" s="6"/>
      <c r="E24" s="19"/>
      <c r="F24" s="46"/>
      <c r="G24" s="1"/>
      <c r="H24" s="47"/>
      <c r="I24" s="48"/>
      <c r="J24" s="49">
        <f>J23/J22*100</f>
        <v>0.7154782609</v>
      </c>
      <c r="K24" s="19" t="s">
        <v>13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6"/>
      <c r="E25" s="2"/>
      <c r="F25" s="2"/>
      <c r="G25" s="1"/>
      <c r="H25" s="50"/>
      <c r="I25" s="51" t="s">
        <v>58</v>
      </c>
      <c r="J25" s="5"/>
      <c r="K25" s="19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>
        <v>3.0</v>
      </c>
      <c r="B26" s="52" t="s">
        <v>59</v>
      </c>
      <c r="C26" s="1"/>
      <c r="D26" s="7"/>
      <c r="E26" s="2"/>
      <c r="F26" s="2"/>
      <c r="G26" s="2"/>
      <c r="H26" s="53"/>
      <c r="I26" s="6"/>
      <c r="J26" s="6"/>
      <c r="K26" s="19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5"/>
      <c r="B27" s="16" t="s">
        <v>60</v>
      </c>
      <c r="C27" s="17" t="s">
        <v>61</v>
      </c>
      <c r="D27" s="24">
        <f>D13+(3.5%*D13)</f>
        <v>1121250</v>
      </c>
      <c r="E27" s="19" t="s">
        <v>19</v>
      </c>
      <c r="F27" s="54">
        <f>D27*D11</f>
        <v>1412775000</v>
      </c>
      <c r="G27" s="55" t="s">
        <v>28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/>
      <c r="B28" s="16" t="s">
        <v>62</v>
      </c>
      <c r="C28" s="17" t="s">
        <v>63</v>
      </c>
      <c r="D28" s="18">
        <v>50000.0</v>
      </c>
      <c r="E28" s="19" t="s">
        <v>19</v>
      </c>
      <c r="F28" s="54">
        <f>D28*D11</f>
        <v>63000000</v>
      </c>
      <c r="G28" s="10">
        <v>4.0</v>
      </c>
      <c r="H28" s="52" t="s">
        <v>64</v>
      </c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5"/>
      <c r="B29" s="16" t="s">
        <v>65</v>
      </c>
      <c r="C29" s="17" t="s">
        <v>66</v>
      </c>
      <c r="D29" s="18">
        <v>200000.0</v>
      </c>
      <c r="E29" s="19" t="s">
        <v>19</v>
      </c>
      <c r="F29" s="54">
        <f>D29*D11</f>
        <v>252000000</v>
      </c>
      <c r="G29" s="15"/>
      <c r="H29" s="56" t="s">
        <v>67</v>
      </c>
      <c r="I29" s="57" t="s">
        <v>68</v>
      </c>
      <c r="J29" s="58">
        <f>D18*D21</f>
        <v>1836000000</v>
      </c>
      <c r="K29" s="19" t="s">
        <v>28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5"/>
      <c r="B30" s="16" t="s">
        <v>69</v>
      </c>
      <c r="C30" s="17" t="s">
        <v>70</v>
      </c>
      <c r="D30" s="18">
        <v>50000.0</v>
      </c>
      <c r="E30" s="19" t="s">
        <v>19</v>
      </c>
      <c r="F30" s="54">
        <f>D30*D11</f>
        <v>63000000</v>
      </c>
      <c r="G30" s="15"/>
      <c r="H30" s="56" t="s">
        <v>71</v>
      </c>
      <c r="I30" s="57" t="s">
        <v>72</v>
      </c>
      <c r="J30" s="58">
        <f>D34*D11</f>
        <v>3302775000</v>
      </c>
      <c r="K30" s="19" t="s">
        <v>28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5"/>
      <c r="B31" s="1"/>
      <c r="C31" s="1"/>
      <c r="D31" s="1"/>
      <c r="E31" s="19"/>
      <c r="F31" s="55"/>
      <c r="G31" s="15"/>
      <c r="H31" s="56" t="s">
        <v>73</v>
      </c>
      <c r="I31" s="57" t="s">
        <v>74</v>
      </c>
      <c r="J31" s="58">
        <f>D21*D22</f>
        <v>425000000</v>
      </c>
      <c r="K31" s="19" t="s">
        <v>28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5"/>
      <c r="B32" s="59" t="s">
        <v>75</v>
      </c>
      <c r="C32" s="5"/>
      <c r="D32" s="24">
        <f>SUM(D27:D30)</f>
        <v>1421250</v>
      </c>
      <c r="E32" s="19" t="s">
        <v>19</v>
      </c>
      <c r="F32" s="60">
        <f>D32/D12</f>
        <v>2.186538462</v>
      </c>
      <c r="G32" s="15"/>
      <c r="H32" s="61" t="s">
        <v>76</v>
      </c>
      <c r="I32" s="5"/>
      <c r="J32" s="58">
        <f>SUM(J29:J31)</f>
        <v>5563775000</v>
      </c>
      <c r="K32" s="19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5"/>
      <c r="B33" s="59" t="s">
        <v>77</v>
      </c>
      <c r="C33" s="5"/>
      <c r="D33" s="18">
        <v>1200000.0</v>
      </c>
      <c r="E33" s="19" t="s">
        <v>19</v>
      </c>
      <c r="F33" s="2"/>
      <c r="G33" s="2"/>
      <c r="H33" s="6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5"/>
      <c r="B34" s="59" t="s">
        <v>78</v>
      </c>
      <c r="C34" s="5"/>
      <c r="D34" s="24">
        <f>D32+D33</f>
        <v>2621250</v>
      </c>
      <c r="E34" s="19" t="s">
        <v>19</v>
      </c>
      <c r="F34" s="63">
        <f>D34/D12</f>
        <v>4.032692308</v>
      </c>
      <c r="G34" s="2"/>
      <c r="H34" s="64" t="s">
        <v>79</v>
      </c>
      <c r="I34" s="2"/>
      <c r="J34" s="65">
        <f>(D19*D32)+(D16*D17)+D22</f>
        <v>235330000</v>
      </c>
      <c r="K34" s="2"/>
      <c r="L34" s="2"/>
      <c r="M34" s="6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5"/>
      <c r="B35" s="59" t="s">
        <v>77</v>
      </c>
      <c r="C35" s="5"/>
      <c r="D35" s="67">
        <f>D33*D11</f>
        <v>1512000000</v>
      </c>
      <c r="E35" s="68" t="s">
        <v>28</v>
      </c>
      <c r="F35" s="2"/>
      <c r="G35" s="2"/>
      <c r="H35" s="2"/>
      <c r="I35" s="2"/>
      <c r="J35" s="2"/>
      <c r="K35" s="2"/>
      <c r="L35" s="2"/>
      <c r="M35" s="69"/>
      <c r="N35" s="2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/>
      <c r="B36" s="2"/>
      <c r="C36" s="2"/>
      <c r="D36" s="28"/>
      <c r="E36" s="1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0">
        <v>5.0</v>
      </c>
      <c r="B37" s="52" t="s">
        <v>80</v>
      </c>
      <c r="C37" s="1"/>
      <c r="D37" s="1"/>
      <c r="E37" s="2"/>
      <c r="F37" s="2"/>
      <c r="G37" s="70">
        <v>6.0</v>
      </c>
      <c r="H37" s="11" t="s">
        <v>81</v>
      </c>
      <c r="I37" s="1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5"/>
      <c r="B38" s="16" t="s">
        <v>82</v>
      </c>
      <c r="C38" s="17" t="s">
        <v>83</v>
      </c>
      <c r="D38" s="24">
        <f>E38*D14</f>
        <v>105105000</v>
      </c>
      <c r="E38" s="71">
        <v>0.077</v>
      </c>
      <c r="F38" s="72" t="s">
        <v>84</v>
      </c>
      <c r="G38" s="1"/>
      <c r="H38" s="73">
        <v>1.0</v>
      </c>
      <c r="I38" s="57" t="s">
        <v>85</v>
      </c>
      <c r="J38" s="30">
        <f>D35</f>
        <v>1512000000</v>
      </c>
      <c r="K38" s="74">
        <f>J38/J39</f>
        <v>0.2717579341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5"/>
      <c r="B39" s="16" t="s">
        <v>86</v>
      </c>
      <c r="C39" s="17" t="s">
        <v>87</v>
      </c>
      <c r="D39" s="24">
        <f>E39*D14</f>
        <v>0</v>
      </c>
      <c r="E39" s="75">
        <v>0.0</v>
      </c>
      <c r="F39" s="72" t="s">
        <v>84</v>
      </c>
      <c r="G39" s="1"/>
      <c r="H39" s="76"/>
      <c r="I39" s="57" t="s">
        <v>76</v>
      </c>
      <c r="J39" s="30">
        <f>J32</f>
        <v>5563775000</v>
      </c>
      <c r="K39" s="7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5"/>
      <c r="B40" s="16" t="s">
        <v>88</v>
      </c>
      <c r="C40" s="17" t="s">
        <v>63</v>
      </c>
      <c r="D40" s="24">
        <f>E40*D61</f>
        <v>10710000</v>
      </c>
      <c r="E40" s="77">
        <v>0.17</v>
      </c>
      <c r="F40" s="78" t="s">
        <v>89</v>
      </c>
      <c r="G40" s="1"/>
      <c r="H40" s="79"/>
      <c r="I40" s="80" t="s">
        <v>90</v>
      </c>
      <c r="J40" s="1"/>
      <c r="K40" s="7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5"/>
      <c r="B41" s="16" t="s">
        <v>91</v>
      </c>
      <c r="C41" s="17" t="s">
        <v>66</v>
      </c>
      <c r="D41" s="24">
        <f>E41*D63</f>
        <v>42840000</v>
      </c>
      <c r="E41" s="77">
        <v>0.17</v>
      </c>
      <c r="F41" s="78" t="s">
        <v>92</v>
      </c>
      <c r="G41" s="1"/>
      <c r="H41" s="81">
        <v>2.0</v>
      </c>
      <c r="I41" s="57" t="s">
        <v>93</v>
      </c>
      <c r="J41" s="30">
        <f>F30</f>
        <v>63000000</v>
      </c>
      <c r="K41" s="74">
        <f>J41/J42</f>
        <v>0.01132324726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5"/>
      <c r="B42" s="16" t="s">
        <v>94</v>
      </c>
      <c r="C42" s="17" t="s">
        <v>70</v>
      </c>
      <c r="D42" s="24">
        <f>E42*D65</f>
        <v>4410000</v>
      </c>
      <c r="E42" s="77">
        <v>0.07</v>
      </c>
      <c r="F42" s="72" t="s">
        <v>95</v>
      </c>
      <c r="G42" s="1"/>
      <c r="H42" s="76"/>
      <c r="I42" s="57" t="s">
        <v>76</v>
      </c>
      <c r="J42" s="30">
        <f>J32</f>
        <v>5563775000</v>
      </c>
      <c r="K42" s="76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5"/>
      <c r="B43" s="16" t="s">
        <v>96</v>
      </c>
      <c r="C43" s="17" t="s">
        <v>97</v>
      </c>
      <c r="D43" s="24">
        <f>E43*D18</f>
        <v>162000000</v>
      </c>
      <c r="E43" s="82">
        <v>1.5</v>
      </c>
      <c r="F43" s="72" t="s">
        <v>98</v>
      </c>
      <c r="G43" s="1"/>
      <c r="H43" s="79"/>
      <c r="I43" s="83" t="s">
        <v>99</v>
      </c>
      <c r="J43" s="1"/>
      <c r="K43" s="7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5"/>
      <c r="B44" s="1"/>
      <c r="C44" s="1"/>
      <c r="D44" s="1"/>
      <c r="E44" s="19"/>
      <c r="F44" s="19"/>
      <c r="G44" s="1"/>
      <c r="H44" s="81">
        <v>3.0</v>
      </c>
      <c r="I44" s="57" t="s">
        <v>100</v>
      </c>
      <c r="J44" s="30">
        <f>D12</f>
        <v>650000</v>
      </c>
      <c r="K44" s="84">
        <f>F34</f>
        <v>4.032692308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5"/>
      <c r="B45" s="85" t="s">
        <v>101</v>
      </c>
      <c r="C45" s="5"/>
      <c r="D45" s="86">
        <f>SUM(D38:D43)</f>
        <v>325065000</v>
      </c>
      <c r="E45" s="19"/>
      <c r="F45" s="87">
        <f>D45-D38</f>
        <v>219960000</v>
      </c>
      <c r="G45" s="1"/>
      <c r="H45" s="76"/>
      <c r="I45" s="57" t="s">
        <v>102</v>
      </c>
      <c r="J45" s="30">
        <f>D34</f>
        <v>2621250</v>
      </c>
      <c r="K45" s="7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88"/>
      <c r="C46" s="89"/>
      <c r="D46" s="2"/>
      <c r="E46" s="90"/>
      <c r="F46" s="6"/>
      <c r="G46" s="1"/>
      <c r="H46" s="79"/>
      <c r="I46" s="91" t="s">
        <v>103</v>
      </c>
      <c r="J46" s="1"/>
      <c r="K46" s="7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0">
        <v>7.0</v>
      </c>
      <c r="B48" s="52" t="s">
        <v>104</v>
      </c>
      <c r="C48" s="1"/>
      <c r="D48" s="1"/>
      <c r="E48" s="2"/>
      <c r="F48" s="2"/>
      <c r="G48" s="10">
        <v>8.0</v>
      </c>
      <c r="H48" s="52" t="s">
        <v>105</v>
      </c>
      <c r="I48" s="1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7"/>
      <c r="B49" s="8" t="s">
        <v>106</v>
      </c>
      <c r="C49" s="17"/>
      <c r="D49" s="1"/>
      <c r="E49" s="19"/>
      <c r="F49" s="19"/>
      <c r="G49" s="15"/>
      <c r="H49" s="20" t="s">
        <v>107</v>
      </c>
      <c r="I49" s="1"/>
      <c r="J49" s="24">
        <f>D76</f>
        <v>1512000000</v>
      </c>
      <c r="K49" s="19" t="s">
        <v>28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5"/>
      <c r="B50" s="56" t="s">
        <v>82</v>
      </c>
      <c r="C50" s="57" t="s">
        <v>108</v>
      </c>
      <c r="D50" s="58">
        <f>J14*D21</f>
        <v>5469410000</v>
      </c>
      <c r="E50" s="19"/>
      <c r="F50" s="19"/>
      <c r="G50" s="15"/>
      <c r="H50" s="20" t="s">
        <v>109</v>
      </c>
      <c r="I50" s="17"/>
      <c r="J50" s="24">
        <f>D45</f>
        <v>325065000</v>
      </c>
      <c r="K50" s="19" t="s">
        <v>28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5"/>
      <c r="B51" s="56" t="s">
        <v>86</v>
      </c>
      <c r="C51" s="57" t="s">
        <v>110</v>
      </c>
      <c r="D51" s="58">
        <f>J32-D50</f>
        <v>94365000</v>
      </c>
      <c r="E51" s="19"/>
      <c r="F51" s="19"/>
      <c r="G51" s="15"/>
      <c r="H51" s="20" t="s">
        <v>111</v>
      </c>
      <c r="I51" s="1"/>
      <c r="J51" s="92">
        <f>J49/J50/D15</f>
        <v>2.325688708</v>
      </c>
      <c r="K51" s="93" t="s">
        <v>112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5"/>
      <c r="B52" s="89"/>
      <c r="C52" s="56" t="s">
        <v>76</v>
      </c>
      <c r="D52" s="58">
        <f>SUM(D50:D51)</f>
        <v>5563775000</v>
      </c>
      <c r="E52" s="19"/>
      <c r="F52" s="19"/>
      <c r="G52" s="94"/>
      <c r="H52" s="2"/>
      <c r="I52" s="2"/>
      <c r="J52" s="2"/>
      <c r="K52" s="1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5"/>
      <c r="B53" s="89"/>
      <c r="C53" s="56" t="s">
        <v>113</v>
      </c>
      <c r="D53" s="58">
        <f>0*D52</f>
        <v>0</v>
      </c>
      <c r="E53" s="19"/>
      <c r="F53" s="19"/>
      <c r="G53" s="10">
        <v>9.0</v>
      </c>
      <c r="H53" s="52" t="s">
        <v>114</v>
      </c>
      <c r="I53" s="2"/>
      <c r="J53" s="2"/>
      <c r="K53" s="1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5"/>
      <c r="B54" s="89"/>
      <c r="C54" s="56" t="s">
        <v>115</v>
      </c>
      <c r="D54" s="58">
        <f>0.05*D52</f>
        <v>278188750</v>
      </c>
      <c r="E54" s="19"/>
      <c r="F54" s="19"/>
      <c r="G54" s="6"/>
      <c r="H54" s="95" t="s">
        <v>116</v>
      </c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5"/>
      <c r="B55" s="89"/>
      <c r="C55" s="89"/>
      <c r="D55" s="89"/>
      <c r="E55" s="19"/>
      <c r="F55" s="19"/>
      <c r="G55" s="7"/>
      <c r="H55" s="7"/>
      <c r="I55" s="96" t="s">
        <v>114</v>
      </c>
      <c r="J55" s="96" t="s">
        <v>117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5"/>
      <c r="B56" s="89"/>
      <c r="C56" s="56" t="s">
        <v>118</v>
      </c>
      <c r="D56" s="58">
        <f>SUM(D52:D54)</f>
        <v>5841963750</v>
      </c>
      <c r="E56" s="19"/>
      <c r="F56" s="19"/>
      <c r="G56" s="7"/>
      <c r="H56" s="15" t="s">
        <v>119</v>
      </c>
      <c r="I56" s="97">
        <v>1.0</v>
      </c>
      <c r="J56" s="98">
        <f>I56*J50</f>
        <v>325065000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7"/>
      <c r="B57" s="89"/>
      <c r="C57" s="89"/>
      <c r="D57" s="1"/>
      <c r="E57" s="19"/>
      <c r="F57" s="19"/>
      <c r="G57" s="7"/>
      <c r="H57" s="15" t="s">
        <v>120</v>
      </c>
      <c r="I57" s="97">
        <v>0.0</v>
      </c>
      <c r="J57" s="98">
        <f>I57*J50</f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7"/>
      <c r="B58" s="99" t="s">
        <v>121</v>
      </c>
      <c r="C58" s="57"/>
      <c r="D58" s="89"/>
      <c r="E58" s="31"/>
      <c r="F58" s="19"/>
      <c r="G58" s="7"/>
      <c r="H58" s="100"/>
      <c r="I58" s="48"/>
      <c r="J58" s="24">
        <f>SUM(J56:J57)</f>
        <v>325065000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5"/>
      <c r="B59" s="56" t="s">
        <v>82</v>
      </c>
      <c r="C59" s="57" t="s">
        <v>61</v>
      </c>
      <c r="D59" s="58">
        <f>F27</f>
        <v>1412775000</v>
      </c>
      <c r="E59" s="101">
        <f>D59/D72*100</f>
        <v>32.62787131</v>
      </c>
      <c r="F59" s="102" t="s">
        <v>13</v>
      </c>
      <c r="G59" s="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5"/>
      <c r="B60" s="56"/>
      <c r="C60" s="57" t="s">
        <v>122</v>
      </c>
      <c r="D60" s="89"/>
      <c r="E60" s="6"/>
      <c r="F60" s="103"/>
      <c r="G60" s="6"/>
      <c r="H60" s="95" t="s">
        <v>123</v>
      </c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5"/>
      <c r="B61" s="56" t="s">
        <v>86</v>
      </c>
      <c r="C61" s="57" t="s">
        <v>63</v>
      </c>
      <c r="D61" s="24">
        <f>F28</f>
        <v>63000000</v>
      </c>
      <c r="E61" s="104">
        <f>D61/D72*100</f>
        <v>1.454977539</v>
      </c>
      <c r="F61" s="102" t="s">
        <v>13</v>
      </c>
      <c r="G61" s="7"/>
      <c r="H61" s="7"/>
      <c r="I61" s="96" t="s">
        <v>114</v>
      </c>
      <c r="J61" s="96" t="s">
        <v>117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5"/>
      <c r="B62" s="56"/>
      <c r="C62" s="57" t="s">
        <v>124</v>
      </c>
      <c r="D62" s="1"/>
      <c r="E62" s="53"/>
      <c r="F62" s="103"/>
      <c r="G62" s="7"/>
      <c r="H62" s="15" t="s">
        <v>119</v>
      </c>
      <c r="I62" s="105">
        <v>1.0</v>
      </c>
      <c r="J62" s="98">
        <f>I62*J49</f>
        <v>1512000000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5"/>
      <c r="B63" s="56" t="s">
        <v>88</v>
      </c>
      <c r="C63" s="57" t="s">
        <v>66</v>
      </c>
      <c r="D63" s="24">
        <f>F29</f>
        <v>252000000</v>
      </c>
      <c r="E63" s="104">
        <f>D63/D72*100</f>
        <v>5.819910155</v>
      </c>
      <c r="F63" s="102" t="s">
        <v>13</v>
      </c>
      <c r="G63" s="7"/>
      <c r="H63" s="15" t="s">
        <v>120</v>
      </c>
      <c r="I63" s="105">
        <f>100%-I62</f>
        <v>0</v>
      </c>
      <c r="J63" s="98">
        <f>I63*J49</f>
        <v>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5"/>
      <c r="B64" s="56"/>
      <c r="C64" s="57" t="s">
        <v>125</v>
      </c>
      <c r="D64" s="1"/>
      <c r="E64" s="53"/>
      <c r="F64" s="103"/>
      <c r="G64" s="7"/>
      <c r="H64" s="100"/>
      <c r="I64" s="48"/>
      <c r="J64" s="24">
        <f>SUM(J62:J63)</f>
        <v>1512000000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5"/>
      <c r="B65" s="56" t="s">
        <v>91</v>
      </c>
      <c r="C65" s="57" t="s">
        <v>70</v>
      </c>
      <c r="D65" s="24">
        <f>F30</f>
        <v>63000000</v>
      </c>
      <c r="E65" s="106">
        <f>D65/D72*100</f>
        <v>1.454977539</v>
      </c>
      <c r="F65" s="102" t="s">
        <v>13</v>
      </c>
      <c r="G65" s="1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5"/>
      <c r="B66" s="56" t="s">
        <v>94</v>
      </c>
      <c r="C66" s="57" t="s">
        <v>97</v>
      </c>
      <c r="D66" s="24">
        <f>D18*D21</f>
        <v>1836000000</v>
      </c>
      <c r="E66" s="101">
        <f>D66/D72*100</f>
        <v>42.40220256</v>
      </c>
      <c r="F66" s="102" t="s">
        <v>13</v>
      </c>
      <c r="G66" s="1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5"/>
      <c r="B67" s="56" t="s">
        <v>126</v>
      </c>
      <c r="C67" s="57" t="s">
        <v>127</v>
      </c>
      <c r="D67" s="24">
        <f>J31</f>
        <v>425000000</v>
      </c>
      <c r="E67" s="104">
        <f>D67/D72*100</f>
        <v>9.815324666</v>
      </c>
      <c r="F67" s="102" t="s">
        <v>13</v>
      </c>
      <c r="G67" s="1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5"/>
      <c r="B68" s="56" t="s">
        <v>128</v>
      </c>
      <c r="C68" s="57" t="s">
        <v>129</v>
      </c>
      <c r="D68" s="1"/>
      <c r="E68" s="53"/>
      <c r="F68" s="103"/>
      <c r="G68" s="1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5"/>
      <c r="B69" s="89"/>
      <c r="C69" s="57" t="s">
        <v>130</v>
      </c>
      <c r="D69" s="24">
        <f t="shared" ref="D69:D70" si="1">D53</f>
        <v>0</v>
      </c>
      <c r="E69" s="104">
        <f>D69/D72*100</f>
        <v>0</v>
      </c>
      <c r="F69" s="102" t="s">
        <v>13</v>
      </c>
      <c r="G69" s="1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5"/>
      <c r="B70" s="89"/>
      <c r="C70" s="57" t="s">
        <v>131</v>
      </c>
      <c r="D70" s="24">
        <f t="shared" si="1"/>
        <v>278188750</v>
      </c>
      <c r="E70" s="104">
        <f>D70/D72*100</f>
        <v>6.424736235</v>
      </c>
      <c r="F70" s="102" t="s">
        <v>13</v>
      </c>
      <c r="G70" s="1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5"/>
      <c r="B71" s="89"/>
      <c r="C71" s="89"/>
      <c r="D71" s="1"/>
      <c r="E71" s="6"/>
      <c r="F71" s="102"/>
      <c r="G71" s="1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5"/>
      <c r="B72" s="89"/>
      <c r="C72" s="57" t="s">
        <v>132</v>
      </c>
      <c r="D72" s="24">
        <f>SUM(D59:D71)</f>
        <v>4329963750</v>
      </c>
      <c r="E72" s="104">
        <v>100.0</v>
      </c>
      <c r="F72" s="102" t="s">
        <v>13</v>
      </c>
      <c r="G72" s="1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5"/>
      <c r="B73" s="89"/>
      <c r="C73" s="89"/>
      <c r="D73" s="1"/>
      <c r="E73" s="19"/>
      <c r="F73" s="19"/>
      <c r="G73" s="1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5"/>
      <c r="B74" s="89" t="s">
        <v>133</v>
      </c>
      <c r="C74" s="57" t="s">
        <v>134</v>
      </c>
      <c r="D74" s="58">
        <f>D56-D72</f>
        <v>1512000000</v>
      </c>
      <c r="E74" s="19"/>
      <c r="F74" s="19"/>
      <c r="G74" s="1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5"/>
      <c r="B75" s="89"/>
      <c r="C75" s="57" t="s">
        <v>135</v>
      </c>
      <c r="D75" s="58">
        <f>D74*E75%</f>
        <v>0</v>
      </c>
      <c r="E75" s="82">
        <v>0.0</v>
      </c>
      <c r="F75" s="102" t="s">
        <v>13</v>
      </c>
      <c r="G75" s="1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5"/>
      <c r="B76" s="89"/>
      <c r="C76" s="57" t="s">
        <v>136</v>
      </c>
      <c r="D76" s="58">
        <f>D74-D75</f>
        <v>1512000000</v>
      </c>
      <c r="E76" s="6">
        <f>100-E75</f>
        <v>100</v>
      </c>
      <c r="F76" s="102" t="s">
        <v>13</v>
      </c>
      <c r="G76" s="1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94"/>
      <c r="B77" s="2"/>
      <c r="C77" s="2"/>
      <c r="D77" s="2"/>
      <c r="E77" s="19"/>
      <c r="F77" s="19"/>
      <c r="G77" s="1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6"/>
      <c r="B78" s="2"/>
      <c r="C78" s="2"/>
      <c r="D78" s="2"/>
      <c r="E78" s="19"/>
      <c r="F78" s="19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3">
    <mergeCell ref="A2:L2"/>
    <mergeCell ref="D4:E4"/>
    <mergeCell ref="B5:C5"/>
    <mergeCell ref="D5:E5"/>
    <mergeCell ref="B6:C6"/>
    <mergeCell ref="D6:E6"/>
    <mergeCell ref="H22:I22"/>
    <mergeCell ref="H23:I24"/>
    <mergeCell ref="I25:J25"/>
    <mergeCell ref="B32:C32"/>
    <mergeCell ref="H32:I32"/>
    <mergeCell ref="B33:C33"/>
    <mergeCell ref="B34:C34"/>
    <mergeCell ref="B35:C35"/>
    <mergeCell ref="H58:I58"/>
    <mergeCell ref="H64:I64"/>
    <mergeCell ref="H38:H40"/>
    <mergeCell ref="K38:K40"/>
    <mergeCell ref="H41:H43"/>
    <mergeCell ref="K41:K43"/>
    <mergeCell ref="H44:H46"/>
    <mergeCell ref="K44:K46"/>
    <mergeCell ref="B45:C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7.29"/>
    <col customWidth="1" min="3" max="3" width="6.29"/>
    <col customWidth="1" min="4" max="4" width="7.0"/>
    <col customWidth="1" min="5" max="5" width="15.71"/>
    <col customWidth="1" min="6" max="6" width="10.43"/>
    <col customWidth="1" min="7" max="7" width="16.43"/>
    <col customWidth="1" min="8" max="136" width="17.29"/>
  </cols>
  <sheetData>
    <row r="1">
      <c r="A1" s="107"/>
      <c r="E1" s="108" t="s">
        <v>137</v>
      </c>
      <c r="F1" s="107"/>
      <c r="G1" s="107"/>
    </row>
    <row r="2">
      <c r="A2" s="107"/>
      <c r="D2" s="109"/>
      <c r="F2" s="107"/>
      <c r="G2" s="107"/>
      <c r="J2" s="110"/>
      <c r="K2" s="110"/>
      <c r="L2" s="110"/>
      <c r="M2" s="110"/>
    </row>
    <row r="3">
      <c r="A3" s="111" t="s">
        <v>138</v>
      </c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3"/>
      <c r="AE3" s="113"/>
      <c r="AF3" s="113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  <c r="DN3" s="112"/>
      <c r="DO3" s="112"/>
      <c r="DP3" s="112"/>
      <c r="DQ3" s="112"/>
      <c r="DR3" s="112"/>
      <c r="DS3" s="112"/>
      <c r="DT3" s="112"/>
      <c r="DU3" s="112"/>
      <c r="DV3" s="112"/>
      <c r="DW3" s="112"/>
      <c r="DX3" s="112"/>
      <c r="DY3" s="112"/>
      <c r="DZ3" s="112"/>
      <c r="EA3" s="112"/>
      <c r="EB3" s="112"/>
      <c r="EC3" s="112"/>
      <c r="ED3" s="112"/>
      <c r="EE3" s="112"/>
      <c r="EF3" s="112"/>
    </row>
    <row r="4">
      <c r="A4" s="111" t="s">
        <v>139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3"/>
      <c r="AE4" s="113"/>
      <c r="AF4" s="113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112"/>
      <c r="DQ4" s="112"/>
      <c r="DR4" s="112"/>
      <c r="DS4" s="112"/>
      <c r="DT4" s="112"/>
      <c r="DU4" s="112"/>
      <c r="DV4" s="112"/>
      <c r="DW4" s="112"/>
      <c r="DX4" s="112"/>
      <c r="DY4" s="112"/>
      <c r="DZ4" s="112"/>
      <c r="EA4" s="112"/>
      <c r="EB4" s="112"/>
      <c r="EC4" s="112"/>
      <c r="ED4" s="112"/>
      <c r="EE4" s="112"/>
      <c r="EF4" s="112"/>
    </row>
    <row r="5">
      <c r="A5" s="111" t="s">
        <v>140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112"/>
      <c r="DR5" s="112"/>
      <c r="DS5" s="112"/>
      <c r="DT5" s="112"/>
      <c r="DU5" s="112"/>
      <c r="DV5" s="112"/>
      <c r="DW5" s="112"/>
      <c r="DX5" s="112"/>
      <c r="DY5" s="112"/>
      <c r="DZ5" s="112"/>
      <c r="EA5" s="112"/>
      <c r="EB5" s="112"/>
      <c r="EC5" s="112"/>
      <c r="ED5" s="112"/>
      <c r="EE5" s="112"/>
      <c r="EF5" s="112"/>
    </row>
    <row r="6">
      <c r="A6" s="114" t="s">
        <v>141</v>
      </c>
      <c r="B6" s="115" t="s">
        <v>142</v>
      </c>
      <c r="C6" s="4"/>
      <c r="D6" s="5"/>
      <c r="E6" s="116" t="s">
        <v>143</v>
      </c>
      <c r="F6" s="114" t="s">
        <v>144</v>
      </c>
      <c r="G6" s="117" t="s">
        <v>145</v>
      </c>
      <c r="H6" s="114" t="s">
        <v>146</v>
      </c>
      <c r="I6" s="118">
        <v>1.0</v>
      </c>
      <c r="J6" s="119">
        <f t="shared" ref="J6:EF6" si="1">I6+1</f>
        <v>2</v>
      </c>
      <c r="K6" s="119">
        <f t="shared" si="1"/>
        <v>3</v>
      </c>
      <c r="L6" s="119">
        <f t="shared" si="1"/>
        <v>4</v>
      </c>
      <c r="M6" s="119">
        <f t="shared" si="1"/>
        <v>5</v>
      </c>
      <c r="N6" s="119">
        <f t="shared" si="1"/>
        <v>6</v>
      </c>
      <c r="O6" s="119">
        <f t="shared" si="1"/>
        <v>7</v>
      </c>
      <c r="P6" s="119">
        <f t="shared" si="1"/>
        <v>8</v>
      </c>
      <c r="Q6" s="119">
        <f t="shared" si="1"/>
        <v>9</v>
      </c>
      <c r="R6" s="119">
        <f t="shared" si="1"/>
        <v>10</v>
      </c>
      <c r="S6" s="119">
        <f t="shared" si="1"/>
        <v>11</v>
      </c>
      <c r="T6" s="119">
        <f t="shared" si="1"/>
        <v>12</v>
      </c>
      <c r="U6" s="119">
        <f t="shared" si="1"/>
        <v>13</v>
      </c>
      <c r="V6" s="119">
        <f t="shared" si="1"/>
        <v>14</v>
      </c>
      <c r="W6" s="119">
        <f t="shared" si="1"/>
        <v>15</v>
      </c>
      <c r="X6" s="119">
        <f t="shared" si="1"/>
        <v>16</v>
      </c>
      <c r="Y6" s="119">
        <f t="shared" si="1"/>
        <v>17</v>
      </c>
      <c r="Z6" s="119">
        <f t="shared" si="1"/>
        <v>18</v>
      </c>
      <c r="AA6" s="119">
        <f t="shared" si="1"/>
        <v>19</v>
      </c>
      <c r="AB6" s="119">
        <f t="shared" si="1"/>
        <v>20</v>
      </c>
      <c r="AC6" s="119">
        <f t="shared" si="1"/>
        <v>21</v>
      </c>
      <c r="AD6" s="119">
        <f t="shared" si="1"/>
        <v>22</v>
      </c>
      <c r="AE6" s="119">
        <f t="shared" si="1"/>
        <v>23</v>
      </c>
      <c r="AF6" s="119">
        <f t="shared" si="1"/>
        <v>24</v>
      </c>
      <c r="AG6" s="119">
        <f t="shared" si="1"/>
        <v>25</v>
      </c>
      <c r="AH6" s="119">
        <f t="shared" si="1"/>
        <v>26</v>
      </c>
      <c r="AI6" s="119">
        <f t="shared" si="1"/>
        <v>27</v>
      </c>
      <c r="AJ6" s="119">
        <f t="shared" si="1"/>
        <v>28</v>
      </c>
      <c r="AK6" s="119">
        <f t="shared" si="1"/>
        <v>29</v>
      </c>
      <c r="AL6" s="119">
        <f t="shared" si="1"/>
        <v>30</v>
      </c>
      <c r="AM6" s="119">
        <f t="shared" si="1"/>
        <v>31</v>
      </c>
      <c r="AN6" s="119">
        <f t="shared" si="1"/>
        <v>32</v>
      </c>
      <c r="AO6" s="119">
        <f t="shared" si="1"/>
        <v>33</v>
      </c>
      <c r="AP6" s="119">
        <f t="shared" si="1"/>
        <v>34</v>
      </c>
      <c r="AQ6" s="119">
        <f t="shared" si="1"/>
        <v>35</v>
      </c>
      <c r="AR6" s="119">
        <f t="shared" si="1"/>
        <v>36</v>
      </c>
      <c r="AS6" s="119">
        <f t="shared" si="1"/>
        <v>37</v>
      </c>
      <c r="AT6" s="119">
        <f t="shared" si="1"/>
        <v>38</v>
      </c>
      <c r="AU6" s="119">
        <f t="shared" si="1"/>
        <v>39</v>
      </c>
      <c r="AV6" s="119">
        <f t="shared" si="1"/>
        <v>40</v>
      </c>
      <c r="AW6" s="119">
        <f t="shared" si="1"/>
        <v>41</v>
      </c>
      <c r="AX6" s="119">
        <f t="shared" si="1"/>
        <v>42</v>
      </c>
      <c r="AY6" s="119">
        <f t="shared" si="1"/>
        <v>43</v>
      </c>
      <c r="AZ6" s="119">
        <f t="shared" si="1"/>
        <v>44</v>
      </c>
      <c r="BA6" s="119">
        <f t="shared" si="1"/>
        <v>45</v>
      </c>
      <c r="BB6" s="119">
        <f t="shared" si="1"/>
        <v>46</v>
      </c>
      <c r="BC6" s="119">
        <f t="shared" si="1"/>
        <v>47</v>
      </c>
      <c r="BD6" s="119">
        <f t="shared" si="1"/>
        <v>48</v>
      </c>
      <c r="BE6" s="119">
        <f t="shared" si="1"/>
        <v>49</v>
      </c>
      <c r="BF6" s="119">
        <f t="shared" si="1"/>
        <v>50</v>
      </c>
      <c r="BG6" s="119">
        <f t="shared" si="1"/>
        <v>51</v>
      </c>
      <c r="BH6" s="119">
        <f t="shared" si="1"/>
        <v>52</v>
      </c>
      <c r="BI6" s="119">
        <f t="shared" si="1"/>
        <v>53</v>
      </c>
      <c r="BJ6" s="119">
        <f t="shared" si="1"/>
        <v>54</v>
      </c>
      <c r="BK6" s="119">
        <f t="shared" si="1"/>
        <v>55</v>
      </c>
      <c r="BL6" s="119">
        <f t="shared" si="1"/>
        <v>56</v>
      </c>
      <c r="BM6" s="119">
        <f t="shared" si="1"/>
        <v>57</v>
      </c>
      <c r="BN6" s="119">
        <f t="shared" si="1"/>
        <v>58</v>
      </c>
      <c r="BO6" s="119">
        <f t="shared" si="1"/>
        <v>59</v>
      </c>
      <c r="BP6" s="119">
        <f t="shared" si="1"/>
        <v>60</v>
      </c>
      <c r="BQ6" s="119">
        <f t="shared" si="1"/>
        <v>61</v>
      </c>
      <c r="BR6" s="119">
        <f t="shared" si="1"/>
        <v>62</v>
      </c>
      <c r="BS6" s="119">
        <f t="shared" si="1"/>
        <v>63</v>
      </c>
      <c r="BT6" s="119">
        <f t="shared" si="1"/>
        <v>64</v>
      </c>
      <c r="BU6" s="119">
        <f t="shared" si="1"/>
        <v>65</v>
      </c>
      <c r="BV6" s="119">
        <f t="shared" si="1"/>
        <v>66</v>
      </c>
      <c r="BW6" s="119">
        <f t="shared" si="1"/>
        <v>67</v>
      </c>
      <c r="BX6" s="119">
        <f t="shared" si="1"/>
        <v>68</v>
      </c>
      <c r="BY6" s="119">
        <f t="shared" si="1"/>
        <v>69</v>
      </c>
      <c r="BZ6" s="119">
        <f t="shared" si="1"/>
        <v>70</v>
      </c>
      <c r="CA6" s="119">
        <f t="shared" si="1"/>
        <v>71</v>
      </c>
      <c r="CB6" s="119">
        <f t="shared" si="1"/>
        <v>72</v>
      </c>
      <c r="CC6" s="119">
        <f t="shared" si="1"/>
        <v>73</v>
      </c>
      <c r="CD6" s="119">
        <f t="shared" si="1"/>
        <v>74</v>
      </c>
      <c r="CE6" s="119">
        <f t="shared" si="1"/>
        <v>75</v>
      </c>
      <c r="CF6" s="119">
        <f t="shared" si="1"/>
        <v>76</v>
      </c>
      <c r="CG6" s="119">
        <f t="shared" si="1"/>
        <v>77</v>
      </c>
      <c r="CH6" s="119">
        <f t="shared" si="1"/>
        <v>78</v>
      </c>
      <c r="CI6" s="119">
        <f t="shared" si="1"/>
        <v>79</v>
      </c>
      <c r="CJ6" s="119">
        <f t="shared" si="1"/>
        <v>80</v>
      </c>
      <c r="CK6" s="119">
        <f t="shared" si="1"/>
        <v>81</v>
      </c>
      <c r="CL6" s="119">
        <f t="shared" si="1"/>
        <v>82</v>
      </c>
      <c r="CM6" s="119">
        <f t="shared" si="1"/>
        <v>83</v>
      </c>
      <c r="CN6" s="119">
        <f t="shared" si="1"/>
        <v>84</v>
      </c>
      <c r="CO6" s="119">
        <f t="shared" si="1"/>
        <v>85</v>
      </c>
      <c r="CP6" s="119">
        <f t="shared" si="1"/>
        <v>86</v>
      </c>
      <c r="CQ6" s="119">
        <f t="shared" si="1"/>
        <v>87</v>
      </c>
      <c r="CR6" s="119">
        <f t="shared" si="1"/>
        <v>88</v>
      </c>
      <c r="CS6" s="119">
        <f t="shared" si="1"/>
        <v>89</v>
      </c>
      <c r="CT6" s="119">
        <f t="shared" si="1"/>
        <v>90</v>
      </c>
      <c r="CU6" s="119">
        <f t="shared" si="1"/>
        <v>91</v>
      </c>
      <c r="CV6" s="119">
        <f t="shared" si="1"/>
        <v>92</v>
      </c>
      <c r="CW6" s="119">
        <f t="shared" si="1"/>
        <v>93</v>
      </c>
      <c r="CX6" s="119">
        <f t="shared" si="1"/>
        <v>94</v>
      </c>
      <c r="CY6" s="119">
        <f t="shared" si="1"/>
        <v>95</v>
      </c>
      <c r="CZ6" s="119">
        <f t="shared" si="1"/>
        <v>96</v>
      </c>
      <c r="DA6" s="119">
        <f t="shared" si="1"/>
        <v>97</v>
      </c>
      <c r="DB6" s="119">
        <f t="shared" si="1"/>
        <v>98</v>
      </c>
      <c r="DC6" s="119">
        <f t="shared" si="1"/>
        <v>99</v>
      </c>
      <c r="DD6" s="119">
        <f t="shared" si="1"/>
        <v>100</v>
      </c>
      <c r="DE6" s="119">
        <f t="shared" si="1"/>
        <v>101</v>
      </c>
      <c r="DF6" s="119">
        <f t="shared" si="1"/>
        <v>102</v>
      </c>
      <c r="DG6" s="119">
        <f t="shared" si="1"/>
        <v>103</v>
      </c>
      <c r="DH6" s="119">
        <f t="shared" si="1"/>
        <v>104</v>
      </c>
      <c r="DI6" s="119">
        <f t="shared" si="1"/>
        <v>105</v>
      </c>
      <c r="DJ6" s="119">
        <f t="shared" si="1"/>
        <v>106</v>
      </c>
      <c r="DK6" s="119">
        <f t="shared" si="1"/>
        <v>107</v>
      </c>
      <c r="DL6" s="119">
        <f t="shared" si="1"/>
        <v>108</v>
      </c>
      <c r="DM6" s="119">
        <f t="shared" si="1"/>
        <v>109</v>
      </c>
      <c r="DN6" s="119">
        <f t="shared" si="1"/>
        <v>110</v>
      </c>
      <c r="DO6" s="119">
        <f t="shared" si="1"/>
        <v>111</v>
      </c>
      <c r="DP6" s="119">
        <f t="shared" si="1"/>
        <v>112</v>
      </c>
      <c r="DQ6" s="119">
        <f t="shared" si="1"/>
        <v>113</v>
      </c>
      <c r="DR6" s="119">
        <f t="shared" si="1"/>
        <v>114</v>
      </c>
      <c r="DS6" s="119">
        <f t="shared" si="1"/>
        <v>115</v>
      </c>
      <c r="DT6" s="119">
        <f t="shared" si="1"/>
        <v>116</v>
      </c>
      <c r="DU6" s="119">
        <f t="shared" si="1"/>
        <v>117</v>
      </c>
      <c r="DV6" s="119">
        <f t="shared" si="1"/>
        <v>118</v>
      </c>
      <c r="DW6" s="119">
        <f t="shared" si="1"/>
        <v>119</v>
      </c>
      <c r="DX6" s="119">
        <f t="shared" si="1"/>
        <v>120</v>
      </c>
      <c r="DY6" s="119">
        <f t="shared" si="1"/>
        <v>121</v>
      </c>
      <c r="DZ6" s="119">
        <f t="shared" si="1"/>
        <v>122</v>
      </c>
      <c r="EA6" s="119">
        <f t="shared" si="1"/>
        <v>123</v>
      </c>
      <c r="EB6" s="119">
        <f t="shared" si="1"/>
        <v>124</v>
      </c>
      <c r="EC6" s="119">
        <f t="shared" si="1"/>
        <v>125</v>
      </c>
      <c r="ED6" s="119">
        <f t="shared" si="1"/>
        <v>126</v>
      </c>
      <c r="EE6" s="119">
        <f t="shared" si="1"/>
        <v>127</v>
      </c>
      <c r="EF6" s="119">
        <f t="shared" si="1"/>
        <v>128</v>
      </c>
    </row>
    <row r="7">
      <c r="A7" s="114" t="s">
        <v>147</v>
      </c>
      <c r="B7" s="114" t="s">
        <v>148</v>
      </c>
      <c r="C7" s="114" t="s">
        <v>149</v>
      </c>
      <c r="D7" s="114" t="s">
        <v>150</v>
      </c>
      <c r="E7" s="79"/>
      <c r="F7" s="120">
        <v>0.3</v>
      </c>
      <c r="G7" s="79"/>
      <c r="H7" s="114" t="s">
        <v>151</v>
      </c>
      <c r="I7" s="121" t="s">
        <v>152</v>
      </c>
      <c r="J7" s="122" t="s">
        <v>153</v>
      </c>
      <c r="K7" s="122" t="s">
        <v>154</v>
      </c>
      <c r="L7" s="122" t="s">
        <v>155</v>
      </c>
      <c r="M7" s="122" t="s">
        <v>156</v>
      </c>
      <c r="N7" s="122" t="s">
        <v>157</v>
      </c>
      <c r="O7" s="122" t="s">
        <v>158</v>
      </c>
      <c r="P7" s="122" t="s">
        <v>159</v>
      </c>
      <c r="Q7" s="122" t="s">
        <v>160</v>
      </c>
      <c r="R7" s="122" t="s">
        <v>161</v>
      </c>
      <c r="S7" s="122" t="s">
        <v>162</v>
      </c>
      <c r="T7" s="122" t="s">
        <v>163</v>
      </c>
      <c r="U7" s="122" t="s">
        <v>164</v>
      </c>
      <c r="V7" s="122" t="s">
        <v>165</v>
      </c>
      <c r="W7" s="122" t="s">
        <v>166</v>
      </c>
      <c r="X7" s="122" t="s">
        <v>167</v>
      </c>
      <c r="Y7" s="122" t="s">
        <v>168</v>
      </c>
      <c r="Z7" s="122" t="s">
        <v>169</v>
      </c>
      <c r="AA7" s="122" t="s">
        <v>170</v>
      </c>
      <c r="AB7" s="122" t="s">
        <v>171</v>
      </c>
      <c r="AC7" s="122" t="s">
        <v>172</v>
      </c>
      <c r="AD7" s="122" t="s">
        <v>173</v>
      </c>
      <c r="AE7" s="122" t="s">
        <v>174</v>
      </c>
      <c r="AF7" s="122" t="s">
        <v>175</v>
      </c>
      <c r="AG7" s="122" t="s">
        <v>176</v>
      </c>
      <c r="AH7" s="122" t="s">
        <v>177</v>
      </c>
      <c r="AI7" s="122" t="s">
        <v>178</v>
      </c>
      <c r="AJ7" s="122" t="s">
        <v>179</v>
      </c>
      <c r="AK7" s="122" t="s">
        <v>180</v>
      </c>
      <c r="AL7" s="122" t="s">
        <v>181</v>
      </c>
      <c r="AM7" s="122" t="s">
        <v>182</v>
      </c>
      <c r="AN7" s="122" t="s">
        <v>183</v>
      </c>
      <c r="AO7" s="122" t="s">
        <v>184</v>
      </c>
      <c r="AP7" s="122" t="s">
        <v>185</v>
      </c>
      <c r="AQ7" s="122" t="s">
        <v>186</v>
      </c>
      <c r="AR7" s="122" t="s">
        <v>187</v>
      </c>
      <c r="AS7" s="122" t="s">
        <v>188</v>
      </c>
      <c r="AT7" s="122" t="s">
        <v>189</v>
      </c>
      <c r="AU7" s="122" t="s">
        <v>190</v>
      </c>
      <c r="AV7" s="122" t="s">
        <v>191</v>
      </c>
      <c r="AW7" s="122" t="s">
        <v>192</v>
      </c>
      <c r="AX7" s="122" t="s">
        <v>193</v>
      </c>
      <c r="AY7" s="122" t="s">
        <v>194</v>
      </c>
      <c r="AZ7" s="122" t="s">
        <v>195</v>
      </c>
      <c r="BA7" s="122" t="s">
        <v>196</v>
      </c>
      <c r="BB7" s="122" t="s">
        <v>197</v>
      </c>
      <c r="BC7" s="122" t="s">
        <v>198</v>
      </c>
      <c r="BD7" s="122" t="s">
        <v>199</v>
      </c>
      <c r="BE7" s="122" t="s">
        <v>200</v>
      </c>
      <c r="BF7" s="122" t="s">
        <v>201</v>
      </c>
      <c r="BG7" s="122" t="s">
        <v>202</v>
      </c>
      <c r="BH7" s="122" t="s">
        <v>203</v>
      </c>
      <c r="BI7" s="122" t="s">
        <v>204</v>
      </c>
      <c r="BJ7" s="122" t="s">
        <v>205</v>
      </c>
      <c r="BK7" s="122" t="s">
        <v>206</v>
      </c>
      <c r="BL7" s="122" t="s">
        <v>207</v>
      </c>
      <c r="BM7" s="122" t="s">
        <v>208</v>
      </c>
      <c r="BN7" s="122" t="s">
        <v>209</v>
      </c>
      <c r="BO7" s="122" t="s">
        <v>210</v>
      </c>
      <c r="BP7" s="122" t="s">
        <v>211</v>
      </c>
      <c r="BQ7" s="122" t="s">
        <v>212</v>
      </c>
      <c r="BR7" s="122" t="s">
        <v>213</v>
      </c>
      <c r="BS7" s="122" t="s">
        <v>214</v>
      </c>
      <c r="BT7" s="122" t="s">
        <v>215</v>
      </c>
      <c r="BU7" s="122" t="s">
        <v>216</v>
      </c>
      <c r="BV7" s="122" t="s">
        <v>217</v>
      </c>
      <c r="BW7" s="122" t="s">
        <v>218</v>
      </c>
      <c r="BX7" s="122" t="s">
        <v>219</v>
      </c>
      <c r="BY7" s="122" t="s">
        <v>220</v>
      </c>
      <c r="BZ7" s="122" t="s">
        <v>221</v>
      </c>
      <c r="CA7" s="122" t="s">
        <v>222</v>
      </c>
      <c r="CB7" s="122" t="s">
        <v>223</v>
      </c>
      <c r="CC7" s="122" t="s">
        <v>224</v>
      </c>
      <c r="CD7" s="122" t="s">
        <v>225</v>
      </c>
      <c r="CE7" s="122" t="s">
        <v>226</v>
      </c>
      <c r="CF7" s="122" t="s">
        <v>227</v>
      </c>
      <c r="CG7" s="122" t="s">
        <v>228</v>
      </c>
      <c r="CH7" s="122" t="s">
        <v>229</v>
      </c>
      <c r="CI7" s="122" t="s">
        <v>230</v>
      </c>
      <c r="CJ7" s="122" t="s">
        <v>231</v>
      </c>
      <c r="CK7" s="122" t="s">
        <v>232</v>
      </c>
      <c r="CL7" s="122" t="s">
        <v>233</v>
      </c>
      <c r="CM7" s="122" t="s">
        <v>234</v>
      </c>
      <c r="CN7" s="122" t="s">
        <v>235</v>
      </c>
      <c r="CO7" s="122" t="s">
        <v>236</v>
      </c>
      <c r="CP7" s="122" t="s">
        <v>237</v>
      </c>
      <c r="CQ7" s="122" t="s">
        <v>238</v>
      </c>
      <c r="CR7" s="122" t="s">
        <v>239</v>
      </c>
      <c r="CS7" s="122" t="s">
        <v>240</v>
      </c>
      <c r="CT7" s="122" t="s">
        <v>241</v>
      </c>
      <c r="CU7" s="122" t="s">
        <v>242</v>
      </c>
      <c r="CV7" s="122" t="s">
        <v>243</v>
      </c>
      <c r="CW7" s="122" t="s">
        <v>244</v>
      </c>
      <c r="CX7" s="122" t="s">
        <v>245</v>
      </c>
      <c r="CY7" s="122" t="s">
        <v>246</v>
      </c>
      <c r="CZ7" s="122" t="s">
        <v>247</v>
      </c>
      <c r="DA7" s="122" t="s">
        <v>248</v>
      </c>
      <c r="DB7" s="122" t="s">
        <v>249</v>
      </c>
      <c r="DC7" s="122" t="s">
        <v>250</v>
      </c>
      <c r="DD7" s="122" t="s">
        <v>251</v>
      </c>
      <c r="DE7" s="122" t="s">
        <v>252</v>
      </c>
      <c r="DF7" s="122" t="s">
        <v>253</v>
      </c>
      <c r="DG7" s="122" t="s">
        <v>254</v>
      </c>
      <c r="DH7" s="122" t="s">
        <v>255</v>
      </c>
      <c r="DI7" s="122" t="s">
        <v>256</v>
      </c>
      <c r="DJ7" s="122" t="s">
        <v>257</v>
      </c>
      <c r="DK7" s="122" t="s">
        <v>258</v>
      </c>
      <c r="DL7" s="122" t="s">
        <v>259</v>
      </c>
      <c r="DM7" s="122" t="s">
        <v>260</v>
      </c>
      <c r="DN7" s="122" t="s">
        <v>261</v>
      </c>
      <c r="DO7" s="122" t="s">
        <v>262</v>
      </c>
      <c r="DP7" s="122" t="s">
        <v>263</v>
      </c>
      <c r="DQ7" s="122" t="s">
        <v>264</v>
      </c>
      <c r="DR7" s="122" t="s">
        <v>265</v>
      </c>
      <c r="DS7" s="122" t="s">
        <v>266</v>
      </c>
      <c r="DT7" s="122" t="s">
        <v>267</v>
      </c>
      <c r="DU7" s="122" t="s">
        <v>268</v>
      </c>
      <c r="DV7" s="122" t="s">
        <v>269</v>
      </c>
      <c r="DW7" s="122" t="s">
        <v>270</v>
      </c>
      <c r="DX7" s="122" t="s">
        <v>271</v>
      </c>
      <c r="DY7" s="122" t="s">
        <v>272</v>
      </c>
      <c r="DZ7" s="122" t="s">
        <v>273</v>
      </c>
      <c r="EA7" s="122" t="s">
        <v>274</v>
      </c>
      <c r="EB7" s="122" t="s">
        <v>275</v>
      </c>
      <c r="EC7" s="122" t="s">
        <v>276</v>
      </c>
      <c r="ED7" s="122" t="s">
        <v>277</v>
      </c>
      <c r="EE7" s="122" t="s">
        <v>278</v>
      </c>
      <c r="EF7" s="122" t="s">
        <v>279</v>
      </c>
    </row>
    <row r="8">
      <c r="A8" s="123"/>
      <c r="B8" s="124"/>
      <c r="C8" s="124"/>
      <c r="D8" s="124"/>
      <c r="E8" s="124"/>
      <c r="F8" s="123"/>
      <c r="G8" s="123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25"/>
      <c r="CY8" s="125"/>
      <c r="CZ8" s="125"/>
      <c r="DA8" s="125"/>
      <c r="DB8" s="125"/>
      <c r="DC8" s="125"/>
      <c r="DD8" s="125"/>
      <c r="DE8" s="125"/>
      <c r="DF8" s="125"/>
      <c r="DG8" s="125"/>
      <c r="DH8" s="125"/>
      <c r="DI8" s="125"/>
      <c r="DJ8" s="125"/>
      <c r="DK8" s="125"/>
      <c r="DL8" s="125"/>
      <c r="DM8" s="125"/>
      <c r="DN8" s="125"/>
      <c r="DO8" s="125"/>
      <c r="DP8" s="125"/>
      <c r="DQ8" s="125"/>
      <c r="DR8" s="125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5"/>
      <c r="ED8" s="125"/>
      <c r="EE8" s="125"/>
      <c r="EF8" s="125"/>
    </row>
    <row r="9">
      <c r="A9" s="126">
        <v>1.0</v>
      </c>
      <c r="B9" s="127" t="s">
        <v>280</v>
      </c>
      <c r="C9" s="124">
        <v>36.0</v>
      </c>
      <c r="D9" s="124">
        <v>78.0</v>
      </c>
      <c r="E9" s="128">
        <v>3.52E8</v>
      </c>
      <c r="F9" s="129">
        <v>0.0</v>
      </c>
      <c r="G9" s="130" t="s">
        <v>281</v>
      </c>
      <c r="H9" s="128" t="s">
        <v>281</v>
      </c>
      <c r="I9" s="131">
        <v>3.52E8</v>
      </c>
      <c r="J9" s="132"/>
      <c r="K9" s="132"/>
      <c r="L9" s="132"/>
      <c r="M9" s="132"/>
      <c r="N9" s="132"/>
      <c r="O9" s="133"/>
      <c r="P9" s="133"/>
      <c r="Q9" s="133"/>
      <c r="R9" s="133"/>
      <c r="S9" s="133"/>
      <c r="T9" s="134"/>
      <c r="U9" s="124"/>
      <c r="V9" s="134"/>
      <c r="W9" s="134"/>
      <c r="X9" s="133"/>
      <c r="Y9" s="133"/>
      <c r="Z9" s="134"/>
      <c r="AA9" s="133"/>
      <c r="AB9" s="133"/>
      <c r="AC9" s="133"/>
      <c r="AD9" s="133"/>
      <c r="AE9" s="133"/>
      <c r="AF9" s="133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25"/>
      <c r="CY9" s="125"/>
      <c r="CZ9" s="125"/>
      <c r="DA9" s="125"/>
      <c r="DB9" s="125"/>
      <c r="DC9" s="125"/>
      <c r="DD9" s="125"/>
      <c r="DE9" s="125"/>
      <c r="DF9" s="125"/>
      <c r="DG9" s="125"/>
      <c r="DH9" s="125"/>
      <c r="DI9" s="125"/>
      <c r="DJ9" s="125"/>
      <c r="DK9" s="125"/>
      <c r="DL9" s="125"/>
      <c r="DM9" s="125"/>
      <c r="DN9" s="125"/>
      <c r="DO9" s="125"/>
      <c r="DP9" s="125"/>
      <c r="DQ9" s="125"/>
      <c r="DR9" s="125"/>
      <c r="DS9" s="125"/>
      <c r="DT9" s="125"/>
      <c r="DU9" s="125"/>
      <c r="DV9" s="125"/>
      <c r="DW9" s="125"/>
      <c r="DX9" s="125"/>
      <c r="DY9" s="125"/>
      <c r="DZ9" s="125"/>
      <c r="EA9" s="125"/>
      <c r="EB9" s="125"/>
      <c r="EC9" s="125"/>
      <c r="ED9" s="125"/>
      <c r="EE9" s="125"/>
      <c r="EF9" s="125"/>
    </row>
    <row r="10">
      <c r="A10" s="126"/>
      <c r="B10" s="127"/>
      <c r="C10" s="124"/>
      <c r="D10" s="124"/>
      <c r="E10" s="128"/>
      <c r="F10" s="129"/>
      <c r="G10" s="129"/>
      <c r="H10" s="128"/>
      <c r="I10" s="135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  <c r="CT10" s="137"/>
      <c r="CU10" s="137"/>
      <c r="CV10" s="137"/>
      <c r="CW10" s="137"/>
      <c r="CX10" s="137"/>
      <c r="CY10" s="137"/>
      <c r="CZ10" s="137"/>
      <c r="DA10" s="137"/>
      <c r="DB10" s="137"/>
      <c r="DC10" s="137"/>
      <c r="DD10" s="137"/>
      <c r="DE10" s="137"/>
      <c r="DF10" s="137"/>
      <c r="DG10" s="137"/>
      <c r="DH10" s="137"/>
      <c r="DI10" s="137"/>
      <c r="DJ10" s="137"/>
      <c r="DK10" s="137"/>
      <c r="DL10" s="137"/>
      <c r="DM10" s="137"/>
      <c r="DN10" s="137"/>
      <c r="DO10" s="137"/>
      <c r="DP10" s="137"/>
      <c r="DQ10" s="137"/>
      <c r="DR10" s="137"/>
      <c r="DS10" s="137"/>
      <c r="DT10" s="137"/>
      <c r="DU10" s="137"/>
      <c r="DV10" s="137"/>
      <c r="DW10" s="137"/>
      <c r="DX10" s="137"/>
      <c r="DY10" s="137"/>
      <c r="DZ10" s="138"/>
      <c r="EA10" s="138"/>
      <c r="EB10" s="138"/>
      <c r="EC10" s="138"/>
      <c r="ED10" s="138"/>
      <c r="EE10" s="138"/>
      <c r="EF10" s="138"/>
    </row>
    <row r="11">
      <c r="A11" s="126">
        <v>2.0</v>
      </c>
      <c r="B11" s="127" t="s">
        <v>282</v>
      </c>
      <c r="C11" s="124">
        <v>36.0</v>
      </c>
      <c r="D11" s="124">
        <v>75.0</v>
      </c>
      <c r="E11" s="128">
        <v>3.46E8</v>
      </c>
      <c r="F11" s="129">
        <v>0.0</v>
      </c>
      <c r="G11" s="130" t="s">
        <v>281</v>
      </c>
      <c r="H11" s="128" t="s">
        <v>281</v>
      </c>
      <c r="I11" s="139"/>
      <c r="J11" s="140">
        <v>3.46E8</v>
      </c>
      <c r="K11" s="140"/>
      <c r="L11" s="140"/>
      <c r="M11" s="140"/>
      <c r="N11" s="140"/>
      <c r="O11" s="140"/>
      <c r="P11" s="141"/>
      <c r="Q11" s="141"/>
      <c r="R11" s="141"/>
      <c r="S11" s="139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2"/>
      <c r="AE11" s="141"/>
      <c r="AF11" s="141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43"/>
      <c r="CR11" s="138"/>
      <c r="CS11" s="138"/>
      <c r="CT11" s="138"/>
      <c r="CU11" s="138"/>
      <c r="CV11" s="138"/>
      <c r="CW11" s="138"/>
      <c r="CX11" s="138"/>
      <c r="CY11" s="138"/>
      <c r="CZ11" s="138"/>
      <c r="DA11" s="138"/>
      <c r="DB11" s="138"/>
      <c r="DC11" s="138"/>
      <c r="DD11" s="138"/>
      <c r="DE11" s="138"/>
      <c r="DF11" s="138"/>
      <c r="DG11" s="138"/>
      <c r="DH11" s="138"/>
      <c r="DI11" s="138"/>
      <c r="DJ11" s="138"/>
      <c r="DK11" s="138"/>
      <c r="DL11" s="138"/>
      <c r="DM11" s="138"/>
      <c r="DN11" s="138"/>
      <c r="DO11" s="138"/>
      <c r="DP11" s="138"/>
      <c r="DQ11" s="138"/>
      <c r="DR11" s="138"/>
      <c r="DS11" s="138"/>
      <c r="DT11" s="138"/>
      <c r="DU11" s="138"/>
      <c r="DV11" s="138"/>
      <c r="DW11" s="138"/>
      <c r="DX11" s="138"/>
      <c r="DY11" s="138"/>
      <c r="DZ11" s="138"/>
      <c r="EA11" s="138"/>
      <c r="EB11" s="138"/>
      <c r="EC11" s="138"/>
      <c r="ED11" s="138"/>
      <c r="EE11" s="138"/>
      <c r="EF11" s="138"/>
    </row>
    <row r="12">
      <c r="A12" s="126"/>
      <c r="B12" s="127"/>
      <c r="C12" s="124"/>
      <c r="D12" s="124"/>
      <c r="E12" s="128"/>
      <c r="F12" s="129"/>
      <c r="G12" s="129"/>
      <c r="H12" s="128"/>
      <c r="I12" s="135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37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37"/>
      <c r="CR12" s="143"/>
      <c r="CS12" s="143"/>
      <c r="CT12" s="143"/>
      <c r="CU12" s="143"/>
      <c r="CV12" s="143"/>
      <c r="CW12" s="143"/>
      <c r="CX12" s="143"/>
      <c r="CY12" s="143"/>
      <c r="CZ12" s="143"/>
      <c r="DA12" s="143"/>
      <c r="DB12" s="143"/>
      <c r="DC12" s="143"/>
      <c r="DD12" s="143"/>
      <c r="DE12" s="143"/>
      <c r="DF12" s="143"/>
      <c r="DG12" s="143"/>
      <c r="DH12" s="143"/>
      <c r="DI12" s="143"/>
      <c r="DJ12" s="143"/>
      <c r="DK12" s="143"/>
      <c r="DL12" s="143"/>
      <c r="DM12" s="143"/>
      <c r="DN12" s="143"/>
      <c r="DO12" s="143"/>
      <c r="DP12" s="143"/>
      <c r="DQ12" s="143"/>
      <c r="DR12" s="143"/>
      <c r="DS12" s="143"/>
      <c r="DT12" s="143"/>
      <c r="DU12" s="143"/>
      <c r="DV12" s="143"/>
      <c r="DW12" s="143"/>
      <c r="DX12" s="143"/>
      <c r="DY12" s="143"/>
      <c r="DZ12" s="143"/>
      <c r="EA12" s="138"/>
      <c r="EB12" s="138"/>
      <c r="EC12" s="138"/>
      <c r="ED12" s="138"/>
      <c r="EE12" s="138"/>
      <c r="EF12" s="138"/>
    </row>
    <row r="13">
      <c r="A13" s="126">
        <v>3.0</v>
      </c>
      <c r="B13" s="127" t="s">
        <v>283</v>
      </c>
      <c r="C13" s="124">
        <v>36.0</v>
      </c>
      <c r="D13" s="124">
        <v>74.0</v>
      </c>
      <c r="E13" s="128">
        <v>5.848E8</v>
      </c>
      <c r="F13" s="129">
        <v>1.032E8</v>
      </c>
      <c r="G13" s="130" t="s">
        <v>284</v>
      </c>
      <c r="H13" s="128" t="s">
        <v>285</v>
      </c>
      <c r="I13" s="140">
        <f>IF($G$13&lt;1.5,$E$13,$F$13/6)</f>
        <v>17200000</v>
      </c>
      <c r="J13" s="140">
        <f>IF($G$13&lt;1.5,0,$F$13/6)</f>
        <v>17200000</v>
      </c>
      <c r="K13" s="140">
        <f t="shared" ref="K13:N13" si="2">J13</f>
        <v>17200000</v>
      </c>
      <c r="L13" s="140">
        <f t="shared" si="2"/>
        <v>17200000</v>
      </c>
      <c r="M13" s="140">
        <f t="shared" si="2"/>
        <v>17200000</v>
      </c>
      <c r="N13" s="140">
        <f t="shared" si="2"/>
        <v>17200000</v>
      </c>
      <c r="O13" s="141"/>
      <c r="P13" s="141"/>
      <c r="Q13" s="141"/>
      <c r="R13" s="141"/>
      <c r="S13" s="141"/>
      <c r="T13" s="142"/>
      <c r="U13" s="144"/>
      <c r="V13" s="142"/>
      <c r="W13" s="142"/>
      <c r="X13" s="141"/>
      <c r="Y13" s="141"/>
      <c r="Z13" s="142"/>
      <c r="AA13" s="141"/>
      <c r="AB13" s="141"/>
      <c r="AC13" s="141"/>
      <c r="AD13" s="141"/>
      <c r="AE13" s="141"/>
      <c r="AF13" s="141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  <c r="CT13" s="138"/>
      <c r="CU13" s="138"/>
      <c r="CV13" s="138"/>
      <c r="CW13" s="138"/>
      <c r="CX13" s="138"/>
      <c r="CY13" s="138"/>
      <c r="CZ13" s="138"/>
      <c r="DA13" s="138"/>
      <c r="DB13" s="138"/>
      <c r="DC13" s="138"/>
      <c r="DD13" s="138"/>
      <c r="DE13" s="138"/>
      <c r="DF13" s="138"/>
      <c r="DG13" s="138"/>
      <c r="DH13" s="138"/>
      <c r="DI13" s="138"/>
      <c r="DJ13" s="138"/>
      <c r="DK13" s="138"/>
      <c r="DL13" s="138"/>
      <c r="DM13" s="138"/>
      <c r="DN13" s="138"/>
      <c r="DO13" s="138"/>
      <c r="DP13" s="138"/>
      <c r="DQ13" s="138"/>
      <c r="DR13" s="138"/>
      <c r="DS13" s="138"/>
      <c r="DT13" s="138"/>
      <c r="DU13" s="138"/>
      <c r="DV13" s="138"/>
      <c r="DW13" s="138"/>
      <c r="DX13" s="138"/>
      <c r="DY13" s="138"/>
      <c r="DZ13" s="138"/>
      <c r="EA13" s="138"/>
      <c r="EB13" s="138"/>
      <c r="EC13" s="138"/>
      <c r="ED13" s="138"/>
      <c r="EE13" s="138"/>
      <c r="EF13" s="138"/>
    </row>
    <row r="14">
      <c r="A14" s="126"/>
      <c r="B14" s="127"/>
      <c r="C14" s="124"/>
      <c r="D14" s="124"/>
      <c r="E14" s="128"/>
      <c r="F14" s="129"/>
      <c r="G14" s="129"/>
      <c r="H14" s="128" t="s">
        <v>286</v>
      </c>
      <c r="I14" s="135"/>
      <c r="J14" s="136"/>
      <c r="K14" s="136"/>
      <c r="L14" s="136"/>
      <c r="M14" s="136"/>
      <c r="N14" s="136"/>
      <c r="O14" s="136">
        <v>4013333.0</v>
      </c>
      <c r="P14" s="136">
        <f t="shared" ref="P14:ED14" si="3">O14</f>
        <v>4013333</v>
      </c>
      <c r="Q14" s="136">
        <f t="shared" si="3"/>
        <v>4013333</v>
      </c>
      <c r="R14" s="136">
        <f t="shared" si="3"/>
        <v>4013333</v>
      </c>
      <c r="S14" s="136">
        <f t="shared" si="3"/>
        <v>4013333</v>
      </c>
      <c r="T14" s="136">
        <f t="shared" si="3"/>
        <v>4013333</v>
      </c>
      <c r="U14" s="136">
        <f t="shared" si="3"/>
        <v>4013333</v>
      </c>
      <c r="V14" s="136">
        <f t="shared" si="3"/>
        <v>4013333</v>
      </c>
      <c r="W14" s="136">
        <f t="shared" si="3"/>
        <v>4013333</v>
      </c>
      <c r="X14" s="136">
        <f t="shared" si="3"/>
        <v>4013333</v>
      </c>
      <c r="Y14" s="136">
        <f t="shared" si="3"/>
        <v>4013333</v>
      </c>
      <c r="Z14" s="136">
        <f t="shared" si="3"/>
        <v>4013333</v>
      </c>
      <c r="AA14" s="136">
        <f t="shared" si="3"/>
        <v>4013333</v>
      </c>
      <c r="AB14" s="136">
        <f t="shared" si="3"/>
        <v>4013333</v>
      </c>
      <c r="AC14" s="136">
        <f t="shared" si="3"/>
        <v>4013333</v>
      </c>
      <c r="AD14" s="136">
        <f t="shared" si="3"/>
        <v>4013333</v>
      </c>
      <c r="AE14" s="136">
        <f t="shared" si="3"/>
        <v>4013333</v>
      </c>
      <c r="AF14" s="136">
        <f t="shared" si="3"/>
        <v>4013333</v>
      </c>
      <c r="AG14" s="136">
        <f t="shared" si="3"/>
        <v>4013333</v>
      </c>
      <c r="AH14" s="136">
        <f t="shared" si="3"/>
        <v>4013333</v>
      </c>
      <c r="AI14" s="136">
        <f t="shared" si="3"/>
        <v>4013333</v>
      </c>
      <c r="AJ14" s="136">
        <f t="shared" si="3"/>
        <v>4013333</v>
      </c>
      <c r="AK14" s="136">
        <f t="shared" si="3"/>
        <v>4013333</v>
      </c>
      <c r="AL14" s="136">
        <f t="shared" si="3"/>
        <v>4013333</v>
      </c>
      <c r="AM14" s="136">
        <f t="shared" si="3"/>
        <v>4013333</v>
      </c>
      <c r="AN14" s="136">
        <f t="shared" si="3"/>
        <v>4013333</v>
      </c>
      <c r="AO14" s="136">
        <f t="shared" si="3"/>
        <v>4013333</v>
      </c>
      <c r="AP14" s="136">
        <f t="shared" si="3"/>
        <v>4013333</v>
      </c>
      <c r="AQ14" s="136">
        <f t="shared" si="3"/>
        <v>4013333</v>
      </c>
      <c r="AR14" s="136">
        <f t="shared" si="3"/>
        <v>4013333</v>
      </c>
      <c r="AS14" s="136">
        <f t="shared" si="3"/>
        <v>4013333</v>
      </c>
      <c r="AT14" s="136">
        <f t="shared" si="3"/>
        <v>4013333</v>
      </c>
      <c r="AU14" s="136">
        <f t="shared" si="3"/>
        <v>4013333</v>
      </c>
      <c r="AV14" s="136">
        <f t="shared" si="3"/>
        <v>4013333</v>
      </c>
      <c r="AW14" s="136">
        <f t="shared" si="3"/>
        <v>4013333</v>
      </c>
      <c r="AX14" s="136">
        <f t="shared" si="3"/>
        <v>4013333</v>
      </c>
      <c r="AY14" s="136">
        <f t="shared" si="3"/>
        <v>4013333</v>
      </c>
      <c r="AZ14" s="136">
        <f t="shared" si="3"/>
        <v>4013333</v>
      </c>
      <c r="BA14" s="136">
        <f t="shared" si="3"/>
        <v>4013333</v>
      </c>
      <c r="BB14" s="136">
        <f t="shared" si="3"/>
        <v>4013333</v>
      </c>
      <c r="BC14" s="136">
        <f t="shared" si="3"/>
        <v>4013333</v>
      </c>
      <c r="BD14" s="136">
        <f t="shared" si="3"/>
        <v>4013333</v>
      </c>
      <c r="BE14" s="136">
        <f t="shared" si="3"/>
        <v>4013333</v>
      </c>
      <c r="BF14" s="136">
        <f t="shared" si="3"/>
        <v>4013333</v>
      </c>
      <c r="BG14" s="136">
        <f t="shared" si="3"/>
        <v>4013333</v>
      </c>
      <c r="BH14" s="136">
        <f t="shared" si="3"/>
        <v>4013333</v>
      </c>
      <c r="BI14" s="136">
        <f t="shared" si="3"/>
        <v>4013333</v>
      </c>
      <c r="BJ14" s="136">
        <f t="shared" si="3"/>
        <v>4013333</v>
      </c>
      <c r="BK14" s="136">
        <f t="shared" si="3"/>
        <v>4013333</v>
      </c>
      <c r="BL14" s="136">
        <f t="shared" si="3"/>
        <v>4013333</v>
      </c>
      <c r="BM14" s="136">
        <f t="shared" si="3"/>
        <v>4013333</v>
      </c>
      <c r="BN14" s="136">
        <f t="shared" si="3"/>
        <v>4013333</v>
      </c>
      <c r="BO14" s="136">
        <f t="shared" si="3"/>
        <v>4013333</v>
      </c>
      <c r="BP14" s="136">
        <f t="shared" si="3"/>
        <v>4013333</v>
      </c>
      <c r="BQ14" s="136">
        <f t="shared" si="3"/>
        <v>4013333</v>
      </c>
      <c r="BR14" s="136">
        <f t="shared" si="3"/>
        <v>4013333</v>
      </c>
      <c r="BS14" s="136">
        <f t="shared" si="3"/>
        <v>4013333</v>
      </c>
      <c r="BT14" s="136">
        <f t="shared" si="3"/>
        <v>4013333</v>
      </c>
      <c r="BU14" s="136">
        <f t="shared" si="3"/>
        <v>4013333</v>
      </c>
      <c r="BV14" s="136">
        <f t="shared" si="3"/>
        <v>4013333</v>
      </c>
      <c r="BW14" s="136">
        <f t="shared" si="3"/>
        <v>4013333</v>
      </c>
      <c r="BX14" s="136">
        <f t="shared" si="3"/>
        <v>4013333</v>
      </c>
      <c r="BY14" s="136">
        <f t="shared" si="3"/>
        <v>4013333</v>
      </c>
      <c r="BZ14" s="136">
        <f t="shared" si="3"/>
        <v>4013333</v>
      </c>
      <c r="CA14" s="136">
        <f t="shared" si="3"/>
        <v>4013333</v>
      </c>
      <c r="CB14" s="136">
        <f t="shared" si="3"/>
        <v>4013333</v>
      </c>
      <c r="CC14" s="136">
        <f t="shared" si="3"/>
        <v>4013333</v>
      </c>
      <c r="CD14" s="136">
        <f t="shared" si="3"/>
        <v>4013333</v>
      </c>
      <c r="CE14" s="136">
        <f t="shared" si="3"/>
        <v>4013333</v>
      </c>
      <c r="CF14" s="136">
        <f t="shared" si="3"/>
        <v>4013333</v>
      </c>
      <c r="CG14" s="136">
        <f t="shared" si="3"/>
        <v>4013333</v>
      </c>
      <c r="CH14" s="136">
        <f t="shared" si="3"/>
        <v>4013333</v>
      </c>
      <c r="CI14" s="136">
        <f t="shared" si="3"/>
        <v>4013333</v>
      </c>
      <c r="CJ14" s="136">
        <f t="shared" si="3"/>
        <v>4013333</v>
      </c>
      <c r="CK14" s="136">
        <f t="shared" si="3"/>
        <v>4013333</v>
      </c>
      <c r="CL14" s="136">
        <f t="shared" si="3"/>
        <v>4013333</v>
      </c>
      <c r="CM14" s="136">
        <f t="shared" si="3"/>
        <v>4013333</v>
      </c>
      <c r="CN14" s="136">
        <f t="shared" si="3"/>
        <v>4013333</v>
      </c>
      <c r="CO14" s="136">
        <f t="shared" si="3"/>
        <v>4013333</v>
      </c>
      <c r="CP14" s="136">
        <f t="shared" si="3"/>
        <v>4013333</v>
      </c>
      <c r="CQ14" s="136">
        <f t="shared" si="3"/>
        <v>4013333</v>
      </c>
      <c r="CR14" s="136">
        <f t="shared" si="3"/>
        <v>4013333</v>
      </c>
      <c r="CS14" s="136">
        <f t="shared" si="3"/>
        <v>4013333</v>
      </c>
      <c r="CT14" s="136">
        <f t="shared" si="3"/>
        <v>4013333</v>
      </c>
      <c r="CU14" s="136">
        <f t="shared" si="3"/>
        <v>4013333</v>
      </c>
      <c r="CV14" s="136">
        <f t="shared" si="3"/>
        <v>4013333</v>
      </c>
      <c r="CW14" s="136">
        <f t="shared" si="3"/>
        <v>4013333</v>
      </c>
      <c r="CX14" s="136">
        <f t="shared" si="3"/>
        <v>4013333</v>
      </c>
      <c r="CY14" s="136">
        <f t="shared" si="3"/>
        <v>4013333</v>
      </c>
      <c r="CZ14" s="136">
        <f t="shared" si="3"/>
        <v>4013333</v>
      </c>
      <c r="DA14" s="136">
        <f t="shared" si="3"/>
        <v>4013333</v>
      </c>
      <c r="DB14" s="136">
        <f t="shared" si="3"/>
        <v>4013333</v>
      </c>
      <c r="DC14" s="136">
        <f t="shared" si="3"/>
        <v>4013333</v>
      </c>
      <c r="DD14" s="136">
        <f t="shared" si="3"/>
        <v>4013333</v>
      </c>
      <c r="DE14" s="136">
        <f t="shared" si="3"/>
        <v>4013333</v>
      </c>
      <c r="DF14" s="136">
        <f t="shared" si="3"/>
        <v>4013333</v>
      </c>
      <c r="DG14" s="136">
        <f t="shared" si="3"/>
        <v>4013333</v>
      </c>
      <c r="DH14" s="136">
        <f t="shared" si="3"/>
        <v>4013333</v>
      </c>
      <c r="DI14" s="136">
        <f t="shared" si="3"/>
        <v>4013333</v>
      </c>
      <c r="DJ14" s="136">
        <f t="shared" si="3"/>
        <v>4013333</v>
      </c>
      <c r="DK14" s="136">
        <f t="shared" si="3"/>
        <v>4013333</v>
      </c>
      <c r="DL14" s="136">
        <f t="shared" si="3"/>
        <v>4013333</v>
      </c>
      <c r="DM14" s="136">
        <f t="shared" si="3"/>
        <v>4013333</v>
      </c>
      <c r="DN14" s="136">
        <f t="shared" si="3"/>
        <v>4013333</v>
      </c>
      <c r="DO14" s="136">
        <f t="shared" si="3"/>
        <v>4013333</v>
      </c>
      <c r="DP14" s="136">
        <f t="shared" si="3"/>
        <v>4013333</v>
      </c>
      <c r="DQ14" s="136">
        <f t="shared" si="3"/>
        <v>4013333</v>
      </c>
      <c r="DR14" s="136">
        <f t="shared" si="3"/>
        <v>4013333</v>
      </c>
      <c r="DS14" s="136">
        <f t="shared" si="3"/>
        <v>4013333</v>
      </c>
      <c r="DT14" s="136">
        <f t="shared" si="3"/>
        <v>4013333</v>
      </c>
      <c r="DU14" s="136">
        <f t="shared" si="3"/>
        <v>4013333</v>
      </c>
      <c r="DV14" s="136">
        <f t="shared" si="3"/>
        <v>4013333</v>
      </c>
      <c r="DW14" s="136">
        <f t="shared" si="3"/>
        <v>4013333</v>
      </c>
      <c r="DX14" s="136">
        <f t="shared" si="3"/>
        <v>4013333</v>
      </c>
      <c r="DY14" s="136">
        <f t="shared" si="3"/>
        <v>4013333</v>
      </c>
      <c r="DZ14" s="136">
        <f t="shared" si="3"/>
        <v>4013333</v>
      </c>
      <c r="EA14" s="136">
        <f t="shared" si="3"/>
        <v>4013333</v>
      </c>
      <c r="EB14" s="136">
        <f t="shared" si="3"/>
        <v>4013333</v>
      </c>
      <c r="EC14" s="136">
        <f t="shared" si="3"/>
        <v>4013333</v>
      </c>
      <c r="ED14" s="136">
        <f t="shared" si="3"/>
        <v>4013333</v>
      </c>
      <c r="EE14" s="143"/>
      <c r="EF14" s="143"/>
    </row>
    <row r="15">
      <c r="A15" s="126">
        <v>4.0</v>
      </c>
      <c r="B15" s="127" t="s">
        <v>287</v>
      </c>
      <c r="C15" s="124">
        <v>36.0</v>
      </c>
      <c r="D15" s="124">
        <v>73.0</v>
      </c>
      <c r="E15" s="128">
        <v>5.814E8</v>
      </c>
      <c r="F15" s="129">
        <v>1.026E8</v>
      </c>
      <c r="G15" s="130" t="s">
        <v>284</v>
      </c>
      <c r="H15" s="128" t="s">
        <v>285</v>
      </c>
      <c r="I15" s="145"/>
      <c r="J15" s="140">
        <v>1.71E7</v>
      </c>
      <c r="K15" s="140">
        <v>1.71E7</v>
      </c>
      <c r="L15" s="140">
        <v>1.71E7</v>
      </c>
      <c r="M15" s="140">
        <v>1.71E7</v>
      </c>
      <c r="N15" s="140">
        <v>1.71E7</v>
      </c>
      <c r="O15" s="140">
        <v>1.71E7</v>
      </c>
      <c r="P15" s="141"/>
      <c r="Q15" s="141" t="str">
        <f t="shared" ref="Q15:U15" si="4">P15</f>
        <v/>
      </c>
      <c r="R15" s="141" t="str">
        <f t="shared" si="4"/>
        <v/>
      </c>
      <c r="S15" s="141" t="str">
        <f t="shared" si="4"/>
        <v/>
      </c>
      <c r="T15" s="141" t="str">
        <f t="shared" si="4"/>
        <v/>
      </c>
      <c r="U15" s="141" t="str">
        <f t="shared" si="4"/>
        <v/>
      </c>
      <c r="V15" s="141"/>
      <c r="W15" s="141"/>
      <c r="X15" s="141"/>
      <c r="Y15" s="141"/>
      <c r="Z15" s="141"/>
      <c r="AA15" s="141"/>
      <c r="AB15" s="141"/>
      <c r="AC15" s="141"/>
      <c r="AD15" s="144"/>
      <c r="AE15" s="141"/>
      <c r="AF15" s="141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8"/>
      <c r="BI15" s="138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  <c r="CT15" s="138"/>
      <c r="CU15" s="138"/>
      <c r="CV15" s="138"/>
      <c r="CW15" s="138"/>
      <c r="CX15" s="138"/>
      <c r="CY15" s="138"/>
      <c r="CZ15" s="138"/>
      <c r="DA15" s="138"/>
      <c r="DB15" s="138"/>
      <c r="DC15" s="138"/>
      <c r="DD15" s="138"/>
      <c r="DE15" s="138"/>
      <c r="DF15" s="138"/>
      <c r="DG15" s="138"/>
      <c r="DH15" s="138"/>
      <c r="DI15" s="138"/>
      <c r="DJ15" s="138"/>
      <c r="DK15" s="138"/>
      <c r="DL15" s="138"/>
      <c r="DM15" s="138"/>
      <c r="DN15" s="138"/>
      <c r="DO15" s="138"/>
      <c r="DP15" s="138"/>
      <c r="DQ15" s="138"/>
      <c r="DR15" s="138"/>
      <c r="DS15" s="138"/>
      <c r="DT15" s="138"/>
      <c r="DU15" s="138"/>
      <c r="DV15" s="138"/>
      <c r="DW15" s="138"/>
      <c r="DX15" s="138"/>
      <c r="DY15" s="138"/>
      <c r="DZ15" s="138"/>
      <c r="EA15" s="138"/>
      <c r="EB15" s="138"/>
      <c r="EC15" s="138"/>
      <c r="ED15" s="138"/>
      <c r="EE15" s="138"/>
      <c r="EF15" s="138"/>
    </row>
    <row r="16">
      <c r="A16" s="126"/>
      <c r="B16" s="127"/>
      <c r="C16" s="124"/>
      <c r="D16" s="124"/>
      <c r="E16" s="128"/>
      <c r="F16" s="129"/>
      <c r="G16" s="129"/>
      <c r="H16" s="128" t="s">
        <v>286</v>
      </c>
      <c r="I16" s="145"/>
      <c r="J16" s="135"/>
      <c r="K16" s="140"/>
      <c r="L16" s="140"/>
      <c r="M16" s="140"/>
      <c r="N16" s="140"/>
      <c r="O16" s="140"/>
      <c r="P16" s="140">
        <v>3990000.0</v>
      </c>
      <c r="Q16" s="136">
        <f t="shared" ref="Q16:EE16" si="5">P16</f>
        <v>3990000</v>
      </c>
      <c r="R16" s="136">
        <f t="shared" si="5"/>
        <v>3990000</v>
      </c>
      <c r="S16" s="136">
        <f t="shared" si="5"/>
        <v>3990000</v>
      </c>
      <c r="T16" s="136">
        <f t="shared" si="5"/>
        <v>3990000</v>
      </c>
      <c r="U16" s="136">
        <f t="shared" si="5"/>
        <v>3990000</v>
      </c>
      <c r="V16" s="136">
        <f t="shared" si="5"/>
        <v>3990000</v>
      </c>
      <c r="W16" s="136">
        <f t="shared" si="5"/>
        <v>3990000</v>
      </c>
      <c r="X16" s="136">
        <f t="shared" si="5"/>
        <v>3990000</v>
      </c>
      <c r="Y16" s="136">
        <f t="shared" si="5"/>
        <v>3990000</v>
      </c>
      <c r="Z16" s="136">
        <f t="shared" si="5"/>
        <v>3990000</v>
      </c>
      <c r="AA16" s="136">
        <f t="shared" si="5"/>
        <v>3990000</v>
      </c>
      <c r="AB16" s="136">
        <f t="shared" si="5"/>
        <v>3990000</v>
      </c>
      <c r="AC16" s="136">
        <f t="shared" si="5"/>
        <v>3990000</v>
      </c>
      <c r="AD16" s="136">
        <f t="shared" si="5"/>
        <v>3990000</v>
      </c>
      <c r="AE16" s="136">
        <f t="shared" si="5"/>
        <v>3990000</v>
      </c>
      <c r="AF16" s="136">
        <f t="shared" si="5"/>
        <v>3990000</v>
      </c>
      <c r="AG16" s="136">
        <f t="shared" si="5"/>
        <v>3990000</v>
      </c>
      <c r="AH16" s="136">
        <f t="shared" si="5"/>
        <v>3990000</v>
      </c>
      <c r="AI16" s="136">
        <f t="shared" si="5"/>
        <v>3990000</v>
      </c>
      <c r="AJ16" s="136">
        <f t="shared" si="5"/>
        <v>3990000</v>
      </c>
      <c r="AK16" s="136">
        <f t="shared" si="5"/>
        <v>3990000</v>
      </c>
      <c r="AL16" s="136">
        <f t="shared" si="5"/>
        <v>3990000</v>
      </c>
      <c r="AM16" s="136">
        <f t="shared" si="5"/>
        <v>3990000</v>
      </c>
      <c r="AN16" s="136">
        <f t="shared" si="5"/>
        <v>3990000</v>
      </c>
      <c r="AO16" s="136">
        <f t="shared" si="5"/>
        <v>3990000</v>
      </c>
      <c r="AP16" s="136">
        <f t="shared" si="5"/>
        <v>3990000</v>
      </c>
      <c r="AQ16" s="136">
        <f t="shared" si="5"/>
        <v>3990000</v>
      </c>
      <c r="AR16" s="136">
        <f t="shared" si="5"/>
        <v>3990000</v>
      </c>
      <c r="AS16" s="136">
        <f t="shared" si="5"/>
        <v>3990000</v>
      </c>
      <c r="AT16" s="136">
        <f t="shared" si="5"/>
        <v>3990000</v>
      </c>
      <c r="AU16" s="136">
        <f t="shared" si="5"/>
        <v>3990000</v>
      </c>
      <c r="AV16" s="136">
        <f t="shared" si="5"/>
        <v>3990000</v>
      </c>
      <c r="AW16" s="136">
        <f t="shared" si="5"/>
        <v>3990000</v>
      </c>
      <c r="AX16" s="136">
        <f t="shared" si="5"/>
        <v>3990000</v>
      </c>
      <c r="AY16" s="136">
        <f t="shared" si="5"/>
        <v>3990000</v>
      </c>
      <c r="AZ16" s="136">
        <f t="shared" si="5"/>
        <v>3990000</v>
      </c>
      <c r="BA16" s="136">
        <f t="shared" si="5"/>
        <v>3990000</v>
      </c>
      <c r="BB16" s="136">
        <f t="shared" si="5"/>
        <v>3990000</v>
      </c>
      <c r="BC16" s="136">
        <f t="shared" si="5"/>
        <v>3990000</v>
      </c>
      <c r="BD16" s="136">
        <f t="shared" si="5"/>
        <v>3990000</v>
      </c>
      <c r="BE16" s="136">
        <f t="shared" si="5"/>
        <v>3990000</v>
      </c>
      <c r="BF16" s="136">
        <f t="shared" si="5"/>
        <v>3990000</v>
      </c>
      <c r="BG16" s="136">
        <f t="shared" si="5"/>
        <v>3990000</v>
      </c>
      <c r="BH16" s="136">
        <f t="shared" si="5"/>
        <v>3990000</v>
      </c>
      <c r="BI16" s="136">
        <f t="shared" si="5"/>
        <v>3990000</v>
      </c>
      <c r="BJ16" s="136">
        <f t="shared" si="5"/>
        <v>3990000</v>
      </c>
      <c r="BK16" s="136">
        <f t="shared" si="5"/>
        <v>3990000</v>
      </c>
      <c r="BL16" s="136">
        <f t="shared" si="5"/>
        <v>3990000</v>
      </c>
      <c r="BM16" s="136">
        <f t="shared" si="5"/>
        <v>3990000</v>
      </c>
      <c r="BN16" s="136">
        <f t="shared" si="5"/>
        <v>3990000</v>
      </c>
      <c r="BO16" s="136">
        <f t="shared" si="5"/>
        <v>3990000</v>
      </c>
      <c r="BP16" s="136">
        <f t="shared" si="5"/>
        <v>3990000</v>
      </c>
      <c r="BQ16" s="136">
        <f t="shared" si="5"/>
        <v>3990000</v>
      </c>
      <c r="BR16" s="136">
        <f t="shared" si="5"/>
        <v>3990000</v>
      </c>
      <c r="BS16" s="136">
        <f t="shared" si="5"/>
        <v>3990000</v>
      </c>
      <c r="BT16" s="136">
        <f t="shared" si="5"/>
        <v>3990000</v>
      </c>
      <c r="BU16" s="136">
        <f t="shared" si="5"/>
        <v>3990000</v>
      </c>
      <c r="BV16" s="136">
        <f t="shared" si="5"/>
        <v>3990000</v>
      </c>
      <c r="BW16" s="136">
        <f t="shared" si="5"/>
        <v>3990000</v>
      </c>
      <c r="BX16" s="136">
        <f t="shared" si="5"/>
        <v>3990000</v>
      </c>
      <c r="BY16" s="136">
        <f t="shared" si="5"/>
        <v>3990000</v>
      </c>
      <c r="BZ16" s="136">
        <f t="shared" si="5"/>
        <v>3990000</v>
      </c>
      <c r="CA16" s="136">
        <f t="shared" si="5"/>
        <v>3990000</v>
      </c>
      <c r="CB16" s="136">
        <f t="shared" si="5"/>
        <v>3990000</v>
      </c>
      <c r="CC16" s="136">
        <f t="shared" si="5"/>
        <v>3990000</v>
      </c>
      <c r="CD16" s="136">
        <f t="shared" si="5"/>
        <v>3990000</v>
      </c>
      <c r="CE16" s="136">
        <f t="shared" si="5"/>
        <v>3990000</v>
      </c>
      <c r="CF16" s="136">
        <f t="shared" si="5"/>
        <v>3990000</v>
      </c>
      <c r="CG16" s="136">
        <f t="shared" si="5"/>
        <v>3990000</v>
      </c>
      <c r="CH16" s="136">
        <f t="shared" si="5"/>
        <v>3990000</v>
      </c>
      <c r="CI16" s="136">
        <f t="shared" si="5"/>
        <v>3990000</v>
      </c>
      <c r="CJ16" s="136">
        <f t="shared" si="5"/>
        <v>3990000</v>
      </c>
      <c r="CK16" s="136">
        <f t="shared" si="5"/>
        <v>3990000</v>
      </c>
      <c r="CL16" s="136">
        <f t="shared" si="5"/>
        <v>3990000</v>
      </c>
      <c r="CM16" s="136">
        <f t="shared" si="5"/>
        <v>3990000</v>
      </c>
      <c r="CN16" s="136">
        <f t="shared" si="5"/>
        <v>3990000</v>
      </c>
      <c r="CO16" s="136">
        <f t="shared" si="5"/>
        <v>3990000</v>
      </c>
      <c r="CP16" s="136">
        <f t="shared" si="5"/>
        <v>3990000</v>
      </c>
      <c r="CQ16" s="136">
        <f t="shared" si="5"/>
        <v>3990000</v>
      </c>
      <c r="CR16" s="136">
        <f t="shared" si="5"/>
        <v>3990000</v>
      </c>
      <c r="CS16" s="136">
        <f t="shared" si="5"/>
        <v>3990000</v>
      </c>
      <c r="CT16" s="136">
        <f t="shared" si="5"/>
        <v>3990000</v>
      </c>
      <c r="CU16" s="136">
        <f t="shared" si="5"/>
        <v>3990000</v>
      </c>
      <c r="CV16" s="136">
        <f t="shared" si="5"/>
        <v>3990000</v>
      </c>
      <c r="CW16" s="136">
        <f t="shared" si="5"/>
        <v>3990000</v>
      </c>
      <c r="CX16" s="136">
        <f t="shared" si="5"/>
        <v>3990000</v>
      </c>
      <c r="CY16" s="136">
        <f t="shared" si="5"/>
        <v>3990000</v>
      </c>
      <c r="CZ16" s="136">
        <f t="shared" si="5"/>
        <v>3990000</v>
      </c>
      <c r="DA16" s="136">
        <f t="shared" si="5"/>
        <v>3990000</v>
      </c>
      <c r="DB16" s="136">
        <f t="shared" si="5"/>
        <v>3990000</v>
      </c>
      <c r="DC16" s="136">
        <f t="shared" si="5"/>
        <v>3990000</v>
      </c>
      <c r="DD16" s="136">
        <f t="shared" si="5"/>
        <v>3990000</v>
      </c>
      <c r="DE16" s="136">
        <f t="shared" si="5"/>
        <v>3990000</v>
      </c>
      <c r="DF16" s="136">
        <f t="shared" si="5"/>
        <v>3990000</v>
      </c>
      <c r="DG16" s="136">
        <f t="shared" si="5"/>
        <v>3990000</v>
      </c>
      <c r="DH16" s="136">
        <f t="shared" si="5"/>
        <v>3990000</v>
      </c>
      <c r="DI16" s="136">
        <f t="shared" si="5"/>
        <v>3990000</v>
      </c>
      <c r="DJ16" s="136">
        <f t="shared" si="5"/>
        <v>3990000</v>
      </c>
      <c r="DK16" s="136">
        <f t="shared" si="5"/>
        <v>3990000</v>
      </c>
      <c r="DL16" s="136">
        <f t="shared" si="5"/>
        <v>3990000</v>
      </c>
      <c r="DM16" s="136">
        <f t="shared" si="5"/>
        <v>3990000</v>
      </c>
      <c r="DN16" s="136">
        <f t="shared" si="5"/>
        <v>3990000</v>
      </c>
      <c r="DO16" s="136">
        <f t="shared" si="5"/>
        <v>3990000</v>
      </c>
      <c r="DP16" s="136">
        <f t="shared" si="5"/>
        <v>3990000</v>
      </c>
      <c r="DQ16" s="136">
        <f t="shared" si="5"/>
        <v>3990000</v>
      </c>
      <c r="DR16" s="136">
        <f t="shared" si="5"/>
        <v>3990000</v>
      </c>
      <c r="DS16" s="136">
        <f t="shared" si="5"/>
        <v>3990000</v>
      </c>
      <c r="DT16" s="136">
        <f t="shared" si="5"/>
        <v>3990000</v>
      </c>
      <c r="DU16" s="136">
        <f t="shared" si="5"/>
        <v>3990000</v>
      </c>
      <c r="DV16" s="136">
        <f t="shared" si="5"/>
        <v>3990000</v>
      </c>
      <c r="DW16" s="136">
        <f t="shared" si="5"/>
        <v>3990000</v>
      </c>
      <c r="DX16" s="136">
        <f t="shared" si="5"/>
        <v>3990000</v>
      </c>
      <c r="DY16" s="136">
        <f t="shared" si="5"/>
        <v>3990000</v>
      </c>
      <c r="DZ16" s="136">
        <f t="shared" si="5"/>
        <v>3990000</v>
      </c>
      <c r="EA16" s="136">
        <f t="shared" si="5"/>
        <v>3990000</v>
      </c>
      <c r="EB16" s="136">
        <f t="shared" si="5"/>
        <v>3990000</v>
      </c>
      <c r="EC16" s="136">
        <f t="shared" si="5"/>
        <v>3990000</v>
      </c>
      <c r="ED16" s="136">
        <f t="shared" si="5"/>
        <v>3990000</v>
      </c>
      <c r="EE16" s="136">
        <f t="shared" si="5"/>
        <v>3990000</v>
      </c>
      <c r="EF16" s="136"/>
    </row>
    <row r="17">
      <c r="A17" s="126">
        <v>5.0</v>
      </c>
      <c r="B17" s="127" t="s">
        <v>288</v>
      </c>
      <c r="C17" s="124">
        <v>36.0</v>
      </c>
      <c r="D17" s="124">
        <v>72.0</v>
      </c>
      <c r="E17" s="128">
        <v>5.78E8</v>
      </c>
      <c r="F17" s="129">
        <v>1.02E8</v>
      </c>
      <c r="G17" s="130" t="s">
        <v>284</v>
      </c>
      <c r="H17" s="128" t="s">
        <v>285</v>
      </c>
      <c r="I17" s="145"/>
      <c r="J17" s="139"/>
      <c r="K17" s="140">
        <v>1.7E7</v>
      </c>
      <c r="L17" s="140">
        <v>1.7E7</v>
      </c>
      <c r="M17" s="140">
        <v>1.7E7</v>
      </c>
      <c r="N17" s="140">
        <v>1.7E7</v>
      </c>
      <c r="O17" s="140">
        <v>1.7E7</v>
      </c>
      <c r="P17" s="140">
        <v>1.7E7</v>
      </c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4"/>
      <c r="AE17" s="141"/>
      <c r="AF17" s="141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  <c r="CT17" s="138"/>
      <c r="CU17" s="138"/>
      <c r="CV17" s="138"/>
      <c r="CW17" s="138"/>
      <c r="CX17" s="138"/>
      <c r="CY17" s="138"/>
      <c r="CZ17" s="138"/>
      <c r="DA17" s="138"/>
      <c r="DB17" s="138"/>
      <c r="DC17" s="138"/>
      <c r="DD17" s="138"/>
      <c r="DE17" s="138"/>
      <c r="DF17" s="138"/>
      <c r="DG17" s="138"/>
      <c r="DH17" s="138"/>
      <c r="DI17" s="138"/>
      <c r="DJ17" s="138"/>
      <c r="DK17" s="138"/>
      <c r="DL17" s="138"/>
      <c r="DM17" s="138"/>
      <c r="DN17" s="138"/>
      <c r="DO17" s="138"/>
      <c r="DP17" s="138"/>
      <c r="DQ17" s="138"/>
      <c r="DR17" s="138"/>
      <c r="DS17" s="138"/>
      <c r="DT17" s="138"/>
      <c r="DU17" s="138"/>
      <c r="DV17" s="138"/>
      <c r="DW17" s="138"/>
      <c r="DX17" s="138"/>
      <c r="DY17" s="138"/>
      <c r="DZ17" s="138"/>
      <c r="EA17" s="138"/>
      <c r="EB17" s="138"/>
      <c r="EC17" s="138"/>
      <c r="ED17" s="138"/>
      <c r="EE17" s="138"/>
      <c r="EF17" s="138"/>
    </row>
    <row r="18">
      <c r="A18" s="126"/>
      <c r="B18" s="127"/>
      <c r="C18" s="124"/>
      <c r="D18" s="124"/>
      <c r="E18" s="128"/>
      <c r="F18" s="129"/>
      <c r="G18" s="129"/>
      <c r="H18" s="128" t="s">
        <v>286</v>
      </c>
      <c r="I18" s="135"/>
      <c r="J18" s="136"/>
      <c r="K18" s="136"/>
      <c r="L18" s="140"/>
      <c r="M18" s="140"/>
      <c r="N18" s="140"/>
      <c r="O18" s="140"/>
      <c r="P18" s="140"/>
      <c r="Q18" s="140">
        <v>3966667.0</v>
      </c>
      <c r="R18" s="136">
        <f t="shared" ref="R18:EF18" si="6">Q18</f>
        <v>3966667</v>
      </c>
      <c r="S18" s="136">
        <f t="shared" si="6"/>
        <v>3966667</v>
      </c>
      <c r="T18" s="136">
        <f t="shared" si="6"/>
        <v>3966667</v>
      </c>
      <c r="U18" s="136">
        <f t="shared" si="6"/>
        <v>3966667</v>
      </c>
      <c r="V18" s="136">
        <f t="shared" si="6"/>
        <v>3966667</v>
      </c>
      <c r="W18" s="136">
        <f t="shared" si="6"/>
        <v>3966667</v>
      </c>
      <c r="X18" s="136">
        <f t="shared" si="6"/>
        <v>3966667</v>
      </c>
      <c r="Y18" s="136">
        <f t="shared" si="6"/>
        <v>3966667</v>
      </c>
      <c r="Z18" s="136">
        <f t="shared" si="6"/>
        <v>3966667</v>
      </c>
      <c r="AA18" s="136">
        <f t="shared" si="6"/>
        <v>3966667</v>
      </c>
      <c r="AB18" s="136">
        <f t="shared" si="6"/>
        <v>3966667</v>
      </c>
      <c r="AC18" s="136">
        <f t="shared" si="6"/>
        <v>3966667</v>
      </c>
      <c r="AD18" s="136">
        <f t="shared" si="6"/>
        <v>3966667</v>
      </c>
      <c r="AE18" s="136">
        <f t="shared" si="6"/>
        <v>3966667</v>
      </c>
      <c r="AF18" s="136">
        <f t="shared" si="6"/>
        <v>3966667</v>
      </c>
      <c r="AG18" s="136">
        <f t="shared" si="6"/>
        <v>3966667</v>
      </c>
      <c r="AH18" s="136">
        <f t="shared" si="6"/>
        <v>3966667</v>
      </c>
      <c r="AI18" s="136">
        <f t="shared" si="6"/>
        <v>3966667</v>
      </c>
      <c r="AJ18" s="136">
        <f t="shared" si="6"/>
        <v>3966667</v>
      </c>
      <c r="AK18" s="136">
        <f t="shared" si="6"/>
        <v>3966667</v>
      </c>
      <c r="AL18" s="136">
        <f t="shared" si="6"/>
        <v>3966667</v>
      </c>
      <c r="AM18" s="136">
        <f t="shared" si="6"/>
        <v>3966667</v>
      </c>
      <c r="AN18" s="136">
        <f t="shared" si="6"/>
        <v>3966667</v>
      </c>
      <c r="AO18" s="136">
        <f t="shared" si="6"/>
        <v>3966667</v>
      </c>
      <c r="AP18" s="136">
        <f t="shared" si="6"/>
        <v>3966667</v>
      </c>
      <c r="AQ18" s="136">
        <f t="shared" si="6"/>
        <v>3966667</v>
      </c>
      <c r="AR18" s="136">
        <f t="shared" si="6"/>
        <v>3966667</v>
      </c>
      <c r="AS18" s="136">
        <f t="shared" si="6"/>
        <v>3966667</v>
      </c>
      <c r="AT18" s="136">
        <f t="shared" si="6"/>
        <v>3966667</v>
      </c>
      <c r="AU18" s="136">
        <f t="shared" si="6"/>
        <v>3966667</v>
      </c>
      <c r="AV18" s="136">
        <f t="shared" si="6"/>
        <v>3966667</v>
      </c>
      <c r="AW18" s="136">
        <f t="shared" si="6"/>
        <v>3966667</v>
      </c>
      <c r="AX18" s="136">
        <f t="shared" si="6"/>
        <v>3966667</v>
      </c>
      <c r="AY18" s="136">
        <f t="shared" si="6"/>
        <v>3966667</v>
      </c>
      <c r="AZ18" s="136">
        <f t="shared" si="6"/>
        <v>3966667</v>
      </c>
      <c r="BA18" s="136">
        <f t="shared" si="6"/>
        <v>3966667</v>
      </c>
      <c r="BB18" s="136">
        <f t="shared" si="6"/>
        <v>3966667</v>
      </c>
      <c r="BC18" s="136">
        <f t="shared" si="6"/>
        <v>3966667</v>
      </c>
      <c r="BD18" s="136">
        <f t="shared" si="6"/>
        <v>3966667</v>
      </c>
      <c r="BE18" s="136">
        <f t="shared" si="6"/>
        <v>3966667</v>
      </c>
      <c r="BF18" s="136">
        <f t="shared" si="6"/>
        <v>3966667</v>
      </c>
      <c r="BG18" s="136">
        <f t="shared" si="6"/>
        <v>3966667</v>
      </c>
      <c r="BH18" s="136">
        <f t="shared" si="6"/>
        <v>3966667</v>
      </c>
      <c r="BI18" s="136">
        <f t="shared" si="6"/>
        <v>3966667</v>
      </c>
      <c r="BJ18" s="136">
        <f t="shared" si="6"/>
        <v>3966667</v>
      </c>
      <c r="BK18" s="136">
        <f t="shared" si="6"/>
        <v>3966667</v>
      </c>
      <c r="BL18" s="136">
        <f t="shared" si="6"/>
        <v>3966667</v>
      </c>
      <c r="BM18" s="136">
        <f t="shared" si="6"/>
        <v>3966667</v>
      </c>
      <c r="BN18" s="136">
        <f t="shared" si="6"/>
        <v>3966667</v>
      </c>
      <c r="BO18" s="136">
        <f t="shared" si="6"/>
        <v>3966667</v>
      </c>
      <c r="BP18" s="136">
        <f t="shared" si="6"/>
        <v>3966667</v>
      </c>
      <c r="BQ18" s="136">
        <f t="shared" si="6"/>
        <v>3966667</v>
      </c>
      <c r="BR18" s="136">
        <f t="shared" si="6"/>
        <v>3966667</v>
      </c>
      <c r="BS18" s="136">
        <f t="shared" si="6"/>
        <v>3966667</v>
      </c>
      <c r="BT18" s="136">
        <f t="shared" si="6"/>
        <v>3966667</v>
      </c>
      <c r="BU18" s="136">
        <f t="shared" si="6"/>
        <v>3966667</v>
      </c>
      <c r="BV18" s="136">
        <f t="shared" si="6"/>
        <v>3966667</v>
      </c>
      <c r="BW18" s="136">
        <f t="shared" si="6"/>
        <v>3966667</v>
      </c>
      <c r="BX18" s="136">
        <f t="shared" si="6"/>
        <v>3966667</v>
      </c>
      <c r="BY18" s="136">
        <f t="shared" si="6"/>
        <v>3966667</v>
      </c>
      <c r="BZ18" s="136">
        <f t="shared" si="6"/>
        <v>3966667</v>
      </c>
      <c r="CA18" s="136">
        <f t="shared" si="6"/>
        <v>3966667</v>
      </c>
      <c r="CB18" s="136">
        <f t="shared" si="6"/>
        <v>3966667</v>
      </c>
      <c r="CC18" s="136">
        <f t="shared" si="6"/>
        <v>3966667</v>
      </c>
      <c r="CD18" s="136">
        <f t="shared" si="6"/>
        <v>3966667</v>
      </c>
      <c r="CE18" s="136">
        <f t="shared" si="6"/>
        <v>3966667</v>
      </c>
      <c r="CF18" s="136">
        <f t="shared" si="6"/>
        <v>3966667</v>
      </c>
      <c r="CG18" s="136">
        <f t="shared" si="6"/>
        <v>3966667</v>
      </c>
      <c r="CH18" s="136">
        <f t="shared" si="6"/>
        <v>3966667</v>
      </c>
      <c r="CI18" s="136">
        <f t="shared" si="6"/>
        <v>3966667</v>
      </c>
      <c r="CJ18" s="136">
        <f t="shared" si="6"/>
        <v>3966667</v>
      </c>
      <c r="CK18" s="136">
        <f t="shared" si="6"/>
        <v>3966667</v>
      </c>
      <c r="CL18" s="136">
        <f t="shared" si="6"/>
        <v>3966667</v>
      </c>
      <c r="CM18" s="136">
        <f t="shared" si="6"/>
        <v>3966667</v>
      </c>
      <c r="CN18" s="136">
        <f t="shared" si="6"/>
        <v>3966667</v>
      </c>
      <c r="CO18" s="136">
        <f t="shared" si="6"/>
        <v>3966667</v>
      </c>
      <c r="CP18" s="136">
        <f t="shared" si="6"/>
        <v>3966667</v>
      </c>
      <c r="CQ18" s="136">
        <f t="shared" si="6"/>
        <v>3966667</v>
      </c>
      <c r="CR18" s="136">
        <f t="shared" si="6"/>
        <v>3966667</v>
      </c>
      <c r="CS18" s="136">
        <f t="shared" si="6"/>
        <v>3966667</v>
      </c>
      <c r="CT18" s="136">
        <f t="shared" si="6"/>
        <v>3966667</v>
      </c>
      <c r="CU18" s="136">
        <f t="shared" si="6"/>
        <v>3966667</v>
      </c>
      <c r="CV18" s="136">
        <f t="shared" si="6"/>
        <v>3966667</v>
      </c>
      <c r="CW18" s="136">
        <f t="shared" si="6"/>
        <v>3966667</v>
      </c>
      <c r="CX18" s="136">
        <f t="shared" si="6"/>
        <v>3966667</v>
      </c>
      <c r="CY18" s="136">
        <f t="shared" si="6"/>
        <v>3966667</v>
      </c>
      <c r="CZ18" s="136">
        <f t="shared" si="6"/>
        <v>3966667</v>
      </c>
      <c r="DA18" s="136">
        <f t="shared" si="6"/>
        <v>3966667</v>
      </c>
      <c r="DB18" s="136">
        <f t="shared" si="6"/>
        <v>3966667</v>
      </c>
      <c r="DC18" s="136">
        <f t="shared" si="6"/>
        <v>3966667</v>
      </c>
      <c r="DD18" s="136">
        <f t="shared" si="6"/>
        <v>3966667</v>
      </c>
      <c r="DE18" s="136">
        <f t="shared" si="6"/>
        <v>3966667</v>
      </c>
      <c r="DF18" s="136">
        <f t="shared" si="6"/>
        <v>3966667</v>
      </c>
      <c r="DG18" s="136">
        <f t="shared" si="6"/>
        <v>3966667</v>
      </c>
      <c r="DH18" s="136">
        <f t="shared" si="6"/>
        <v>3966667</v>
      </c>
      <c r="DI18" s="136">
        <f t="shared" si="6"/>
        <v>3966667</v>
      </c>
      <c r="DJ18" s="136">
        <f t="shared" si="6"/>
        <v>3966667</v>
      </c>
      <c r="DK18" s="136">
        <f t="shared" si="6"/>
        <v>3966667</v>
      </c>
      <c r="DL18" s="136">
        <f t="shared" si="6"/>
        <v>3966667</v>
      </c>
      <c r="DM18" s="136">
        <f t="shared" si="6"/>
        <v>3966667</v>
      </c>
      <c r="DN18" s="136">
        <f t="shared" si="6"/>
        <v>3966667</v>
      </c>
      <c r="DO18" s="136">
        <f t="shared" si="6"/>
        <v>3966667</v>
      </c>
      <c r="DP18" s="136">
        <f t="shared" si="6"/>
        <v>3966667</v>
      </c>
      <c r="DQ18" s="136">
        <f t="shared" si="6"/>
        <v>3966667</v>
      </c>
      <c r="DR18" s="136">
        <f t="shared" si="6"/>
        <v>3966667</v>
      </c>
      <c r="DS18" s="136">
        <f t="shared" si="6"/>
        <v>3966667</v>
      </c>
      <c r="DT18" s="136">
        <f t="shared" si="6"/>
        <v>3966667</v>
      </c>
      <c r="DU18" s="136">
        <f t="shared" si="6"/>
        <v>3966667</v>
      </c>
      <c r="DV18" s="136">
        <f t="shared" si="6"/>
        <v>3966667</v>
      </c>
      <c r="DW18" s="136">
        <f t="shared" si="6"/>
        <v>3966667</v>
      </c>
      <c r="DX18" s="136">
        <f t="shared" si="6"/>
        <v>3966667</v>
      </c>
      <c r="DY18" s="136">
        <f t="shared" si="6"/>
        <v>3966667</v>
      </c>
      <c r="DZ18" s="136">
        <f t="shared" si="6"/>
        <v>3966667</v>
      </c>
      <c r="EA18" s="136">
        <f t="shared" si="6"/>
        <v>3966667</v>
      </c>
      <c r="EB18" s="136">
        <f t="shared" si="6"/>
        <v>3966667</v>
      </c>
      <c r="EC18" s="136">
        <f t="shared" si="6"/>
        <v>3966667</v>
      </c>
      <c r="ED18" s="136">
        <f t="shared" si="6"/>
        <v>3966667</v>
      </c>
      <c r="EE18" s="136">
        <f t="shared" si="6"/>
        <v>3966667</v>
      </c>
      <c r="EF18" s="136">
        <f t="shared" si="6"/>
        <v>3966667</v>
      </c>
    </row>
    <row r="19">
      <c r="A19" s="126">
        <v>6.0</v>
      </c>
      <c r="B19" s="127" t="s">
        <v>289</v>
      </c>
      <c r="C19" s="124">
        <v>54.0</v>
      </c>
      <c r="D19" s="124">
        <v>72.0</v>
      </c>
      <c r="E19" s="128">
        <v>7.157E8</v>
      </c>
      <c r="F19" s="129">
        <v>1.263E8</v>
      </c>
      <c r="G19" s="130" t="s">
        <v>284</v>
      </c>
      <c r="H19" s="128" t="s">
        <v>285</v>
      </c>
      <c r="I19" s="139"/>
      <c r="J19" s="141"/>
      <c r="K19" s="141"/>
      <c r="L19" s="140">
        <f>IF($G$19&lt;1.5,$E$19,$F$19/6)</f>
        <v>21050000</v>
      </c>
      <c r="M19" s="140">
        <f>IF($G$19&lt;1.5,0,$F$19/6)</f>
        <v>21050000</v>
      </c>
      <c r="N19" s="140">
        <f t="shared" ref="N19:Q19" si="7">M19</f>
        <v>21050000</v>
      </c>
      <c r="O19" s="140">
        <f t="shared" si="7"/>
        <v>21050000</v>
      </c>
      <c r="P19" s="140">
        <f t="shared" si="7"/>
        <v>21050000</v>
      </c>
      <c r="Q19" s="140">
        <f t="shared" si="7"/>
        <v>21050000</v>
      </c>
      <c r="R19" s="141"/>
      <c r="S19" s="141"/>
      <c r="T19" s="142"/>
      <c r="U19" s="144"/>
      <c r="V19" s="142"/>
      <c r="W19" s="142"/>
      <c r="X19" s="141"/>
      <c r="Y19" s="141"/>
      <c r="Z19" s="142"/>
      <c r="AA19" s="141"/>
      <c r="AB19" s="141"/>
      <c r="AC19" s="141"/>
      <c r="AD19" s="141"/>
      <c r="AE19" s="141"/>
      <c r="AF19" s="141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  <c r="CT19" s="138"/>
      <c r="CU19" s="138"/>
      <c r="CV19" s="138"/>
      <c r="CW19" s="138"/>
      <c r="CX19" s="138"/>
      <c r="CY19" s="138"/>
      <c r="CZ19" s="138"/>
      <c r="DA19" s="138"/>
      <c r="DB19" s="138"/>
      <c r="DC19" s="138"/>
      <c r="DD19" s="138"/>
      <c r="DE19" s="138"/>
      <c r="DF19" s="138"/>
      <c r="DG19" s="138"/>
      <c r="DH19" s="138"/>
      <c r="DI19" s="138"/>
      <c r="DJ19" s="138"/>
      <c r="DK19" s="138"/>
      <c r="DL19" s="138"/>
      <c r="DM19" s="138"/>
      <c r="DN19" s="138"/>
      <c r="DO19" s="138"/>
      <c r="DP19" s="138"/>
      <c r="DQ19" s="138"/>
      <c r="DR19" s="138"/>
      <c r="DS19" s="138"/>
      <c r="DT19" s="138"/>
      <c r="DU19" s="138"/>
      <c r="DV19" s="138"/>
      <c r="DW19" s="138"/>
      <c r="DX19" s="138"/>
      <c r="DY19" s="138"/>
      <c r="DZ19" s="138"/>
      <c r="EA19" s="138"/>
      <c r="EB19" s="138"/>
      <c r="EC19" s="138"/>
      <c r="ED19" s="138"/>
      <c r="EE19" s="138"/>
      <c r="EF19" s="138"/>
    </row>
    <row r="20" ht="15.75" customHeight="1">
      <c r="A20" s="126"/>
      <c r="B20" s="127"/>
      <c r="C20" s="124"/>
      <c r="D20" s="124"/>
      <c r="E20" s="128"/>
      <c r="F20" s="129"/>
      <c r="G20" s="129"/>
      <c r="H20" s="128" t="s">
        <v>286</v>
      </c>
      <c r="I20" s="135"/>
      <c r="J20" s="136"/>
      <c r="K20" s="136"/>
      <c r="L20" s="136"/>
      <c r="M20" s="146">
        <v>4911667.0</v>
      </c>
      <c r="N20" s="136">
        <f t="shared" ref="N20:EB20" si="8">M20</f>
        <v>4911667</v>
      </c>
      <c r="O20" s="136">
        <f t="shared" si="8"/>
        <v>4911667</v>
      </c>
      <c r="P20" s="136">
        <f t="shared" si="8"/>
        <v>4911667</v>
      </c>
      <c r="Q20" s="136">
        <f t="shared" si="8"/>
        <v>4911667</v>
      </c>
      <c r="R20" s="136">
        <f t="shared" si="8"/>
        <v>4911667</v>
      </c>
      <c r="S20" s="136">
        <f t="shared" si="8"/>
        <v>4911667</v>
      </c>
      <c r="T20" s="136">
        <f t="shared" si="8"/>
        <v>4911667</v>
      </c>
      <c r="U20" s="136">
        <f t="shared" si="8"/>
        <v>4911667</v>
      </c>
      <c r="V20" s="136">
        <f t="shared" si="8"/>
        <v>4911667</v>
      </c>
      <c r="W20" s="136">
        <f t="shared" si="8"/>
        <v>4911667</v>
      </c>
      <c r="X20" s="136">
        <f t="shared" si="8"/>
        <v>4911667</v>
      </c>
      <c r="Y20" s="136">
        <f t="shared" si="8"/>
        <v>4911667</v>
      </c>
      <c r="Z20" s="136">
        <f t="shared" si="8"/>
        <v>4911667</v>
      </c>
      <c r="AA20" s="136">
        <f t="shared" si="8"/>
        <v>4911667</v>
      </c>
      <c r="AB20" s="136">
        <f t="shared" si="8"/>
        <v>4911667</v>
      </c>
      <c r="AC20" s="136">
        <f t="shared" si="8"/>
        <v>4911667</v>
      </c>
      <c r="AD20" s="136">
        <f t="shared" si="8"/>
        <v>4911667</v>
      </c>
      <c r="AE20" s="136">
        <f t="shared" si="8"/>
        <v>4911667</v>
      </c>
      <c r="AF20" s="136">
        <f t="shared" si="8"/>
        <v>4911667</v>
      </c>
      <c r="AG20" s="136">
        <f t="shared" si="8"/>
        <v>4911667</v>
      </c>
      <c r="AH20" s="136">
        <f t="shared" si="8"/>
        <v>4911667</v>
      </c>
      <c r="AI20" s="136">
        <f t="shared" si="8"/>
        <v>4911667</v>
      </c>
      <c r="AJ20" s="136">
        <f t="shared" si="8"/>
        <v>4911667</v>
      </c>
      <c r="AK20" s="136">
        <f t="shared" si="8"/>
        <v>4911667</v>
      </c>
      <c r="AL20" s="136">
        <f t="shared" si="8"/>
        <v>4911667</v>
      </c>
      <c r="AM20" s="136">
        <f t="shared" si="8"/>
        <v>4911667</v>
      </c>
      <c r="AN20" s="136">
        <f t="shared" si="8"/>
        <v>4911667</v>
      </c>
      <c r="AO20" s="136">
        <f t="shared" si="8"/>
        <v>4911667</v>
      </c>
      <c r="AP20" s="136">
        <f t="shared" si="8"/>
        <v>4911667</v>
      </c>
      <c r="AQ20" s="136">
        <f t="shared" si="8"/>
        <v>4911667</v>
      </c>
      <c r="AR20" s="136">
        <f t="shared" si="8"/>
        <v>4911667</v>
      </c>
      <c r="AS20" s="136">
        <f t="shared" si="8"/>
        <v>4911667</v>
      </c>
      <c r="AT20" s="136">
        <f t="shared" si="8"/>
        <v>4911667</v>
      </c>
      <c r="AU20" s="136">
        <f t="shared" si="8"/>
        <v>4911667</v>
      </c>
      <c r="AV20" s="136">
        <f t="shared" si="8"/>
        <v>4911667</v>
      </c>
      <c r="AW20" s="136">
        <f t="shared" si="8"/>
        <v>4911667</v>
      </c>
      <c r="AX20" s="136">
        <f t="shared" si="8"/>
        <v>4911667</v>
      </c>
      <c r="AY20" s="136">
        <f t="shared" si="8"/>
        <v>4911667</v>
      </c>
      <c r="AZ20" s="136">
        <f t="shared" si="8"/>
        <v>4911667</v>
      </c>
      <c r="BA20" s="136">
        <f t="shared" si="8"/>
        <v>4911667</v>
      </c>
      <c r="BB20" s="136">
        <f t="shared" si="8"/>
        <v>4911667</v>
      </c>
      <c r="BC20" s="136">
        <f t="shared" si="8"/>
        <v>4911667</v>
      </c>
      <c r="BD20" s="136">
        <f t="shared" si="8"/>
        <v>4911667</v>
      </c>
      <c r="BE20" s="136">
        <f t="shared" si="8"/>
        <v>4911667</v>
      </c>
      <c r="BF20" s="136">
        <f t="shared" si="8"/>
        <v>4911667</v>
      </c>
      <c r="BG20" s="136">
        <f t="shared" si="8"/>
        <v>4911667</v>
      </c>
      <c r="BH20" s="136">
        <f t="shared" si="8"/>
        <v>4911667</v>
      </c>
      <c r="BI20" s="136">
        <f t="shared" si="8"/>
        <v>4911667</v>
      </c>
      <c r="BJ20" s="136">
        <f t="shared" si="8"/>
        <v>4911667</v>
      </c>
      <c r="BK20" s="136">
        <f t="shared" si="8"/>
        <v>4911667</v>
      </c>
      <c r="BL20" s="136">
        <f t="shared" si="8"/>
        <v>4911667</v>
      </c>
      <c r="BM20" s="136">
        <f t="shared" si="8"/>
        <v>4911667</v>
      </c>
      <c r="BN20" s="136">
        <f t="shared" si="8"/>
        <v>4911667</v>
      </c>
      <c r="BO20" s="136">
        <f t="shared" si="8"/>
        <v>4911667</v>
      </c>
      <c r="BP20" s="136">
        <f t="shared" si="8"/>
        <v>4911667</v>
      </c>
      <c r="BQ20" s="136">
        <f t="shared" si="8"/>
        <v>4911667</v>
      </c>
      <c r="BR20" s="136">
        <f t="shared" si="8"/>
        <v>4911667</v>
      </c>
      <c r="BS20" s="136">
        <f t="shared" si="8"/>
        <v>4911667</v>
      </c>
      <c r="BT20" s="136">
        <f t="shared" si="8"/>
        <v>4911667</v>
      </c>
      <c r="BU20" s="136">
        <f t="shared" si="8"/>
        <v>4911667</v>
      </c>
      <c r="BV20" s="136">
        <f t="shared" si="8"/>
        <v>4911667</v>
      </c>
      <c r="BW20" s="136">
        <f t="shared" si="8"/>
        <v>4911667</v>
      </c>
      <c r="BX20" s="136">
        <f t="shared" si="8"/>
        <v>4911667</v>
      </c>
      <c r="BY20" s="136">
        <f t="shared" si="8"/>
        <v>4911667</v>
      </c>
      <c r="BZ20" s="136">
        <f t="shared" si="8"/>
        <v>4911667</v>
      </c>
      <c r="CA20" s="136">
        <f t="shared" si="8"/>
        <v>4911667</v>
      </c>
      <c r="CB20" s="136">
        <f t="shared" si="8"/>
        <v>4911667</v>
      </c>
      <c r="CC20" s="136">
        <f t="shared" si="8"/>
        <v>4911667</v>
      </c>
      <c r="CD20" s="136">
        <f t="shared" si="8"/>
        <v>4911667</v>
      </c>
      <c r="CE20" s="136">
        <f t="shared" si="8"/>
        <v>4911667</v>
      </c>
      <c r="CF20" s="136">
        <f t="shared" si="8"/>
        <v>4911667</v>
      </c>
      <c r="CG20" s="136">
        <f t="shared" si="8"/>
        <v>4911667</v>
      </c>
      <c r="CH20" s="136">
        <f t="shared" si="8"/>
        <v>4911667</v>
      </c>
      <c r="CI20" s="136">
        <f t="shared" si="8"/>
        <v>4911667</v>
      </c>
      <c r="CJ20" s="136">
        <f t="shared" si="8"/>
        <v>4911667</v>
      </c>
      <c r="CK20" s="136">
        <f t="shared" si="8"/>
        <v>4911667</v>
      </c>
      <c r="CL20" s="136">
        <f t="shared" si="8"/>
        <v>4911667</v>
      </c>
      <c r="CM20" s="136">
        <f t="shared" si="8"/>
        <v>4911667</v>
      </c>
      <c r="CN20" s="136">
        <f t="shared" si="8"/>
        <v>4911667</v>
      </c>
      <c r="CO20" s="136">
        <f t="shared" si="8"/>
        <v>4911667</v>
      </c>
      <c r="CP20" s="136">
        <f t="shared" si="8"/>
        <v>4911667</v>
      </c>
      <c r="CQ20" s="136">
        <f t="shared" si="8"/>
        <v>4911667</v>
      </c>
      <c r="CR20" s="136">
        <f t="shared" si="8"/>
        <v>4911667</v>
      </c>
      <c r="CS20" s="136">
        <f t="shared" si="8"/>
        <v>4911667</v>
      </c>
      <c r="CT20" s="136">
        <f t="shared" si="8"/>
        <v>4911667</v>
      </c>
      <c r="CU20" s="136">
        <f t="shared" si="8"/>
        <v>4911667</v>
      </c>
      <c r="CV20" s="136">
        <f t="shared" si="8"/>
        <v>4911667</v>
      </c>
      <c r="CW20" s="136">
        <f t="shared" si="8"/>
        <v>4911667</v>
      </c>
      <c r="CX20" s="136">
        <f t="shared" si="8"/>
        <v>4911667</v>
      </c>
      <c r="CY20" s="136">
        <f t="shared" si="8"/>
        <v>4911667</v>
      </c>
      <c r="CZ20" s="136">
        <f t="shared" si="8"/>
        <v>4911667</v>
      </c>
      <c r="DA20" s="136">
        <f t="shared" si="8"/>
        <v>4911667</v>
      </c>
      <c r="DB20" s="136">
        <f t="shared" si="8"/>
        <v>4911667</v>
      </c>
      <c r="DC20" s="136">
        <f t="shared" si="8"/>
        <v>4911667</v>
      </c>
      <c r="DD20" s="136">
        <f t="shared" si="8"/>
        <v>4911667</v>
      </c>
      <c r="DE20" s="136">
        <f t="shared" si="8"/>
        <v>4911667</v>
      </c>
      <c r="DF20" s="136">
        <f t="shared" si="8"/>
        <v>4911667</v>
      </c>
      <c r="DG20" s="136">
        <f t="shared" si="8"/>
        <v>4911667</v>
      </c>
      <c r="DH20" s="136">
        <f t="shared" si="8"/>
        <v>4911667</v>
      </c>
      <c r="DI20" s="136">
        <f t="shared" si="8"/>
        <v>4911667</v>
      </c>
      <c r="DJ20" s="136">
        <f t="shared" si="8"/>
        <v>4911667</v>
      </c>
      <c r="DK20" s="136">
        <f t="shared" si="8"/>
        <v>4911667</v>
      </c>
      <c r="DL20" s="136">
        <f t="shared" si="8"/>
        <v>4911667</v>
      </c>
      <c r="DM20" s="136">
        <f t="shared" si="8"/>
        <v>4911667</v>
      </c>
      <c r="DN20" s="136">
        <f t="shared" si="8"/>
        <v>4911667</v>
      </c>
      <c r="DO20" s="136">
        <f t="shared" si="8"/>
        <v>4911667</v>
      </c>
      <c r="DP20" s="136">
        <f t="shared" si="8"/>
        <v>4911667</v>
      </c>
      <c r="DQ20" s="136">
        <f t="shared" si="8"/>
        <v>4911667</v>
      </c>
      <c r="DR20" s="136">
        <f t="shared" si="8"/>
        <v>4911667</v>
      </c>
      <c r="DS20" s="136">
        <f t="shared" si="8"/>
        <v>4911667</v>
      </c>
      <c r="DT20" s="136">
        <f t="shared" si="8"/>
        <v>4911667</v>
      </c>
      <c r="DU20" s="136">
        <f t="shared" si="8"/>
        <v>4911667</v>
      </c>
      <c r="DV20" s="136">
        <f t="shared" si="8"/>
        <v>4911667</v>
      </c>
      <c r="DW20" s="136">
        <f t="shared" si="8"/>
        <v>4911667</v>
      </c>
      <c r="DX20" s="136">
        <f t="shared" si="8"/>
        <v>4911667</v>
      </c>
      <c r="DY20" s="136">
        <f t="shared" si="8"/>
        <v>4911667</v>
      </c>
      <c r="DZ20" s="136">
        <f t="shared" si="8"/>
        <v>4911667</v>
      </c>
      <c r="EA20" s="136">
        <f t="shared" si="8"/>
        <v>4911667</v>
      </c>
      <c r="EB20" s="136">
        <f t="shared" si="8"/>
        <v>4911667</v>
      </c>
      <c r="EC20" s="138"/>
      <c r="ED20" s="138"/>
      <c r="EE20" s="138"/>
      <c r="EF20" s="138"/>
    </row>
    <row r="21" ht="15.75" customHeight="1">
      <c r="A21" s="126">
        <v>7.0</v>
      </c>
      <c r="B21" s="127" t="s">
        <v>290</v>
      </c>
      <c r="C21" s="124">
        <v>54.0</v>
      </c>
      <c r="D21" s="124">
        <v>72.0</v>
      </c>
      <c r="E21" s="128">
        <v>4.21E8</v>
      </c>
      <c r="F21" s="129">
        <v>2.105E7</v>
      </c>
      <c r="G21" s="130" t="s">
        <v>291</v>
      </c>
      <c r="H21" s="128" t="s">
        <v>285</v>
      </c>
      <c r="I21" s="147">
        <v>2.105E7</v>
      </c>
      <c r="J21" s="147">
        <v>2.105E7</v>
      </c>
      <c r="K21" s="147">
        <v>2.105E7</v>
      </c>
      <c r="L21" s="147">
        <v>2.105E7</v>
      </c>
      <c r="M21" s="147">
        <v>2.105E7</v>
      </c>
      <c r="N21" s="147">
        <v>2.105E7</v>
      </c>
      <c r="O21" s="141"/>
      <c r="P21" s="148"/>
      <c r="Q21" s="148"/>
      <c r="R21" s="148"/>
      <c r="S21" s="148"/>
      <c r="T21" s="139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2"/>
      <c r="AF21" s="141"/>
      <c r="AG21" s="141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  <c r="CT21" s="138"/>
      <c r="CU21" s="138"/>
      <c r="CV21" s="138"/>
      <c r="CW21" s="138"/>
      <c r="CX21" s="138"/>
      <c r="CY21" s="138"/>
      <c r="CZ21" s="138"/>
      <c r="DA21" s="138"/>
      <c r="DB21" s="138"/>
      <c r="DC21" s="138"/>
      <c r="DD21" s="138"/>
      <c r="DE21" s="138"/>
      <c r="DF21" s="138"/>
      <c r="DG21" s="138"/>
      <c r="DH21" s="138"/>
      <c r="DI21" s="138"/>
      <c r="DJ21" s="138"/>
      <c r="DK21" s="138"/>
      <c r="DL21" s="138"/>
      <c r="DM21" s="138"/>
      <c r="DN21" s="138"/>
      <c r="DO21" s="138"/>
      <c r="DP21" s="138"/>
      <c r="DQ21" s="138"/>
      <c r="DR21" s="138"/>
      <c r="DS21" s="138"/>
      <c r="DT21" s="138"/>
      <c r="DU21" s="138"/>
      <c r="DV21" s="138"/>
      <c r="DW21" s="138"/>
      <c r="DX21" s="138"/>
      <c r="DY21" s="138"/>
      <c r="DZ21" s="138"/>
      <c r="EA21" s="138"/>
      <c r="EB21" s="138"/>
      <c r="EC21" s="138"/>
      <c r="ED21" s="138"/>
      <c r="EE21" s="138"/>
      <c r="EF21" s="138"/>
    </row>
    <row r="22" ht="15.75" customHeight="1">
      <c r="A22" s="126"/>
      <c r="B22" s="127"/>
      <c r="C22" s="124"/>
      <c r="D22" s="124"/>
      <c r="E22" s="128"/>
      <c r="F22" s="129"/>
      <c r="G22" s="129"/>
      <c r="H22" s="128" t="s">
        <v>286</v>
      </c>
      <c r="I22" s="145"/>
      <c r="J22" s="147"/>
      <c r="K22" s="141" t="str">
        <f t="shared" ref="K22:BQ22" si="9">J22</f>
        <v/>
      </c>
      <c r="L22" s="141" t="str">
        <f t="shared" si="9"/>
        <v/>
      </c>
      <c r="M22" s="141" t="str">
        <f t="shared" si="9"/>
        <v/>
      </c>
      <c r="N22" s="141" t="str">
        <f t="shared" si="9"/>
        <v/>
      </c>
      <c r="O22" s="141" t="str">
        <f t="shared" si="9"/>
        <v/>
      </c>
      <c r="P22" s="141" t="str">
        <f t="shared" si="9"/>
        <v/>
      </c>
      <c r="Q22" s="141" t="str">
        <f t="shared" si="9"/>
        <v/>
      </c>
      <c r="R22" s="141" t="str">
        <f t="shared" si="9"/>
        <v/>
      </c>
      <c r="S22" s="141" t="str">
        <f t="shared" si="9"/>
        <v/>
      </c>
      <c r="T22" s="141" t="str">
        <f t="shared" si="9"/>
        <v/>
      </c>
      <c r="U22" s="141" t="str">
        <f t="shared" si="9"/>
        <v/>
      </c>
      <c r="V22" s="141" t="str">
        <f t="shared" si="9"/>
        <v/>
      </c>
      <c r="W22" s="141" t="str">
        <f t="shared" si="9"/>
        <v/>
      </c>
      <c r="X22" s="141" t="str">
        <f t="shared" si="9"/>
        <v/>
      </c>
      <c r="Y22" s="141" t="str">
        <f t="shared" si="9"/>
        <v/>
      </c>
      <c r="Z22" s="141" t="str">
        <f t="shared" si="9"/>
        <v/>
      </c>
      <c r="AA22" s="141" t="str">
        <f t="shared" si="9"/>
        <v/>
      </c>
      <c r="AB22" s="141" t="str">
        <f t="shared" si="9"/>
        <v/>
      </c>
      <c r="AC22" s="141" t="str">
        <f t="shared" si="9"/>
        <v/>
      </c>
      <c r="AD22" s="141" t="str">
        <f t="shared" si="9"/>
        <v/>
      </c>
      <c r="AE22" s="141" t="str">
        <f t="shared" si="9"/>
        <v/>
      </c>
      <c r="AF22" s="141" t="str">
        <f t="shared" si="9"/>
        <v/>
      </c>
      <c r="AG22" s="141" t="str">
        <f t="shared" si="9"/>
        <v/>
      </c>
      <c r="AH22" s="141" t="str">
        <f t="shared" si="9"/>
        <v/>
      </c>
      <c r="AI22" s="141" t="str">
        <f t="shared" si="9"/>
        <v/>
      </c>
      <c r="AJ22" s="141" t="str">
        <f t="shared" si="9"/>
        <v/>
      </c>
      <c r="AK22" s="141" t="str">
        <f t="shared" si="9"/>
        <v/>
      </c>
      <c r="AL22" s="141" t="str">
        <f t="shared" si="9"/>
        <v/>
      </c>
      <c r="AM22" s="141" t="str">
        <f t="shared" si="9"/>
        <v/>
      </c>
      <c r="AN22" s="141" t="str">
        <f t="shared" si="9"/>
        <v/>
      </c>
      <c r="AO22" s="141" t="str">
        <f t="shared" si="9"/>
        <v/>
      </c>
      <c r="AP22" s="141" t="str">
        <f t="shared" si="9"/>
        <v/>
      </c>
      <c r="AQ22" s="141" t="str">
        <f t="shared" si="9"/>
        <v/>
      </c>
      <c r="AR22" s="141" t="str">
        <f t="shared" si="9"/>
        <v/>
      </c>
      <c r="AS22" s="141" t="str">
        <f t="shared" si="9"/>
        <v/>
      </c>
      <c r="AT22" s="141" t="str">
        <f t="shared" si="9"/>
        <v/>
      </c>
      <c r="AU22" s="141" t="str">
        <f t="shared" si="9"/>
        <v/>
      </c>
      <c r="AV22" s="141" t="str">
        <f t="shared" si="9"/>
        <v/>
      </c>
      <c r="AW22" s="141" t="str">
        <f t="shared" si="9"/>
        <v/>
      </c>
      <c r="AX22" s="141" t="str">
        <f t="shared" si="9"/>
        <v/>
      </c>
      <c r="AY22" s="141" t="str">
        <f t="shared" si="9"/>
        <v/>
      </c>
      <c r="AZ22" s="141" t="str">
        <f t="shared" si="9"/>
        <v/>
      </c>
      <c r="BA22" s="141" t="str">
        <f t="shared" si="9"/>
        <v/>
      </c>
      <c r="BB22" s="141" t="str">
        <f t="shared" si="9"/>
        <v/>
      </c>
      <c r="BC22" s="141" t="str">
        <f t="shared" si="9"/>
        <v/>
      </c>
      <c r="BD22" s="141" t="str">
        <f t="shared" si="9"/>
        <v/>
      </c>
      <c r="BE22" s="141" t="str">
        <f t="shared" si="9"/>
        <v/>
      </c>
      <c r="BF22" s="141" t="str">
        <f t="shared" si="9"/>
        <v/>
      </c>
      <c r="BG22" s="141" t="str">
        <f t="shared" si="9"/>
        <v/>
      </c>
      <c r="BH22" s="141" t="str">
        <f t="shared" si="9"/>
        <v/>
      </c>
      <c r="BI22" s="141" t="str">
        <f t="shared" si="9"/>
        <v/>
      </c>
      <c r="BJ22" s="141" t="str">
        <f t="shared" si="9"/>
        <v/>
      </c>
      <c r="BK22" s="141" t="str">
        <f t="shared" si="9"/>
        <v/>
      </c>
      <c r="BL22" s="141" t="str">
        <f t="shared" si="9"/>
        <v/>
      </c>
      <c r="BM22" s="141" t="str">
        <f t="shared" si="9"/>
        <v/>
      </c>
      <c r="BN22" s="141" t="str">
        <f t="shared" si="9"/>
        <v/>
      </c>
      <c r="BO22" s="141" t="str">
        <f t="shared" si="9"/>
        <v/>
      </c>
      <c r="BP22" s="141" t="str">
        <f t="shared" si="9"/>
        <v/>
      </c>
      <c r="BQ22" s="141" t="str">
        <f t="shared" si="9"/>
        <v/>
      </c>
      <c r="BR22" s="136">
        <f>IF($G$21=7,VLOOKUP($B$21,#REF!,16,0),IF($G$21=10,VLOOKUP($B$21,#REF!,17,0),0))</f>
        <v>0</v>
      </c>
      <c r="BS22" s="140">
        <f t="shared" ref="BS22:CO22" si="10">BR22</f>
        <v>0</v>
      </c>
      <c r="BT22" s="140">
        <f t="shared" si="10"/>
        <v>0</v>
      </c>
      <c r="BU22" s="140">
        <f t="shared" si="10"/>
        <v>0</v>
      </c>
      <c r="BV22" s="140">
        <f t="shared" si="10"/>
        <v>0</v>
      </c>
      <c r="BW22" s="140">
        <f t="shared" si="10"/>
        <v>0</v>
      </c>
      <c r="BX22" s="140">
        <f t="shared" si="10"/>
        <v>0</v>
      </c>
      <c r="BY22" s="140">
        <f t="shared" si="10"/>
        <v>0</v>
      </c>
      <c r="BZ22" s="140">
        <f t="shared" si="10"/>
        <v>0</v>
      </c>
      <c r="CA22" s="140">
        <f t="shared" si="10"/>
        <v>0</v>
      </c>
      <c r="CB22" s="140">
        <f t="shared" si="10"/>
        <v>0</v>
      </c>
      <c r="CC22" s="140">
        <f t="shared" si="10"/>
        <v>0</v>
      </c>
      <c r="CD22" s="140">
        <f t="shared" si="10"/>
        <v>0</v>
      </c>
      <c r="CE22" s="140">
        <f t="shared" si="10"/>
        <v>0</v>
      </c>
      <c r="CF22" s="140">
        <f t="shared" si="10"/>
        <v>0</v>
      </c>
      <c r="CG22" s="140">
        <f t="shared" si="10"/>
        <v>0</v>
      </c>
      <c r="CH22" s="140">
        <f t="shared" si="10"/>
        <v>0</v>
      </c>
      <c r="CI22" s="140">
        <f t="shared" si="10"/>
        <v>0</v>
      </c>
      <c r="CJ22" s="140">
        <f t="shared" si="10"/>
        <v>0</v>
      </c>
      <c r="CK22" s="140">
        <f t="shared" si="10"/>
        <v>0</v>
      </c>
      <c r="CL22" s="140">
        <f t="shared" si="10"/>
        <v>0</v>
      </c>
      <c r="CM22" s="140">
        <f t="shared" si="10"/>
        <v>0</v>
      </c>
      <c r="CN22" s="140">
        <f t="shared" si="10"/>
        <v>0</v>
      </c>
      <c r="CO22" s="140">
        <f t="shared" si="10"/>
        <v>0</v>
      </c>
      <c r="CP22" s="140">
        <f>IF($G$21=10,VLOOKUP($B$21,#REF!,17,0),0)</f>
        <v>0</v>
      </c>
      <c r="CQ22" s="140">
        <f t="shared" ref="CQ22:DY22" si="11">CP22</f>
        <v>0</v>
      </c>
      <c r="CR22" s="140">
        <f t="shared" si="11"/>
        <v>0</v>
      </c>
      <c r="CS22" s="140">
        <f t="shared" si="11"/>
        <v>0</v>
      </c>
      <c r="CT22" s="140">
        <f t="shared" si="11"/>
        <v>0</v>
      </c>
      <c r="CU22" s="140">
        <f t="shared" si="11"/>
        <v>0</v>
      </c>
      <c r="CV22" s="140">
        <f t="shared" si="11"/>
        <v>0</v>
      </c>
      <c r="CW22" s="140">
        <f t="shared" si="11"/>
        <v>0</v>
      </c>
      <c r="CX22" s="140">
        <f t="shared" si="11"/>
        <v>0</v>
      </c>
      <c r="CY22" s="140">
        <f t="shared" si="11"/>
        <v>0</v>
      </c>
      <c r="CZ22" s="140">
        <f t="shared" si="11"/>
        <v>0</v>
      </c>
      <c r="DA22" s="140">
        <f t="shared" si="11"/>
        <v>0</v>
      </c>
      <c r="DB22" s="140">
        <f t="shared" si="11"/>
        <v>0</v>
      </c>
      <c r="DC22" s="140">
        <f t="shared" si="11"/>
        <v>0</v>
      </c>
      <c r="DD22" s="140">
        <f t="shared" si="11"/>
        <v>0</v>
      </c>
      <c r="DE22" s="140">
        <f t="shared" si="11"/>
        <v>0</v>
      </c>
      <c r="DF22" s="140">
        <f t="shared" si="11"/>
        <v>0</v>
      </c>
      <c r="DG22" s="140">
        <f t="shared" si="11"/>
        <v>0</v>
      </c>
      <c r="DH22" s="140">
        <f t="shared" si="11"/>
        <v>0</v>
      </c>
      <c r="DI22" s="140">
        <f t="shared" si="11"/>
        <v>0</v>
      </c>
      <c r="DJ22" s="140">
        <f t="shared" si="11"/>
        <v>0</v>
      </c>
      <c r="DK22" s="140">
        <f t="shared" si="11"/>
        <v>0</v>
      </c>
      <c r="DL22" s="140">
        <f t="shared" si="11"/>
        <v>0</v>
      </c>
      <c r="DM22" s="140">
        <f t="shared" si="11"/>
        <v>0</v>
      </c>
      <c r="DN22" s="140">
        <f t="shared" si="11"/>
        <v>0</v>
      </c>
      <c r="DO22" s="140">
        <f t="shared" si="11"/>
        <v>0</v>
      </c>
      <c r="DP22" s="140">
        <f t="shared" si="11"/>
        <v>0</v>
      </c>
      <c r="DQ22" s="140">
        <f t="shared" si="11"/>
        <v>0</v>
      </c>
      <c r="DR22" s="140">
        <f t="shared" si="11"/>
        <v>0</v>
      </c>
      <c r="DS22" s="140">
        <f t="shared" si="11"/>
        <v>0</v>
      </c>
      <c r="DT22" s="140">
        <f t="shared" si="11"/>
        <v>0</v>
      </c>
      <c r="DU22" s="140">
        <f t="shared" si="11"/>
        <v>0</v>
      </c>
      <c r="DV22" s="140">
        <f t="shared" si="11"/>
        <v>0</v>
      </c>
      <c r="DW22" s="140">
        <f t="shared" si="11"/>
        <v>0</v>
      </c>
      <c r="DX22" s="140">
        <f t="shared" si="11"/>
        <v>0</v>
      </c>
      <c r="DY22" s="140">
        <f t="shared" si="11"/>
        <v>0</v>
      </c>
      <c r="DZ22" s="136"/>
      <c r="EA22" s="138"/>
      <c r="EB22" s="138"/>
      <c r="EC22" s="138"/>
      <c r="ED22" s="138"/>
      <c r="EE22" s="138"/>
      <c r="EF22" s="138"/>
    </row>
    <row r="23" ht="15.75" customHeight="1">
      <c r="A23" s="126">
        <v>8.0</v>
      </c>
      <c r="B23" s="127" t="s">
        <v>292</v>
      </c>
      <c r="C23" s="124">
        <v>54.0</v>
      </c>
      <c r="D23" s="124">
        <v>72.0</v>
      </c>
      <c r="E23" s="128">
        <v>4.7994E8</v>
      </c>
      <c r="F23" s="129">
        <v>1.263E8</v>
      </c>
      <c r="G23" s="130" t="s">
        <v>293</v>
      </c>
      <c r="H23" s="128" t="s">
        <v>285</v>
      </c>
      <c r="I23" s="137"/>
      <c r="J23" s="147">
        <f>IF($G$23&lt;1.5,$E$23,$F$23/6)</f>
        <v>21050000</v>
      </c>
      <c r="K23" s="147">
        <f>IF($G$23&lt;1.5,0,$F$23/6)</f>
        <v>21050000</v>
      </c>
      <c r="L23" s="147">
        <f t="shared" ref="L23:O23" si="12">K23</f>
        <v>21050000</v>
      </c>
      <c r="M23" s="147">
        <f t="shared" si="12"/>
        <v>21050000</v>
      </c>
      <c r="N23" s="147">
        <f t="shared" si="12"/>
        <v>21050000</v>
      </c>
      <c r="O23" s="147">
        <f t="shared" si="12"/>
        <v>21050000</v>
      </c>
      <c r="P23" s="148"/>
      <c r="Q23" s="148"/>
      <c r="R23" s="148"/>
      <c r="S23" s="141"/>
      <c r="T23" s="141"/>
      <c r="U23" s="141"/>
      <c r="V23" s="142"/>
      <c r="W23" s="144"/>
      <c r="X23" s="142"/>
      <c r="Y23" s="142"/>
      <c r="Z23" s="141"/>
      <c r="AA23" s="141"/>
      <c r="AB23" s="142"/>
      <c r="AC23" s="141"/>
      <c r="AD23" s="141"/>
      <c r="AE23" s="141"/>
      <c r="AF23" s="141"/>
      <c r="AG23" s="141"/>
      <c r="AH23" s="141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8"/>
      <c r="BI23" s="138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  <c r="CT23" s="138"/>
      <c r="CU23" s="138"/>
      <c r="CV23" s="138"/>
      <c r="CW23" s="138"/>
      <c r="CX23" s="138"/>
      <c r="CY23" s="138"/>
      <c r="CZ23" s="138"/>
      <c r="DA23" s="138"/>
      <c r="DB23" s="138"/>
      <c r="DC23" s="138"/>
      <c r="DD23" s="138"/>
      <c r="DE23" s="138"/>
      <c r="DF23" s="138"/>
      <c r="DG23" s="138"/>
      <c r="DH23" s="138"/>
      <c r="DI23" s="138"/>
      <c r="DJ23" s="138"/>
      <c r="DK23" s="138"/>
      <c r="DL23" s="138"/>
      <c r="DM23" s="138"/>
      <c r="DN23" s="138"/>
      <c r="DO23" s="138"/>
      <c r="DP23" s="138"/>
      <c r="DQ23" s="138"/>
      <c r="DR23" s="138"/>
      <c r="DS23" s="138"/>
      <c r="DT23" s="138"/>
      <c r="DU23" s="138"/>
      <c r="DV23" s="138"/>
      <c r="DW23" s="138"/>
      <c r="DX23" s="138"/>
      <c r="DY23" s="138"/>
      <c r="DZ23" s="138"/>
      <c r="EA23" s="138"/>
      <c r="EB23" s="138"/>
      <c r="EC23" s="138"/>
      <c r="ED23" s="138"/>
      <c r="EE23" s="138"/>
      <c r="EF23" s="138"/>
    </row>
    <row r="24" ht="15.75" customHeight="1">
      <c r="A24" s="126"/>
      <c r="B24" s="127"/>
      <c r="C24" s="124"/>
      <c r="D24" s="124"/>
      <c r="E24" s="128"/>
      <c r="F24" s="129"/>
      <c r="G24" s="129"/>
      <c r="H24" s="128" t="s">
        <v>286</v>
      </c>
      <c r="I24" s="145"/>
      <c r="J24" s="145"/>
      <c r="K24" s="147"/>
      <c r="L24" s="147"/>
      <c r="M24" s="147"/>
      <c r="N24" s="147"/>
      <c r="O24" s="147"/>
      <c r="P24" s="147">
        <v>1.4735E7</v>
      </c>
      <c r="Q24" s="140">
        <f t="shared" ref="Q24:AM24" si="13">P24</f>
        <v>14735000</v>
      </c>
      <c r="R24" s="140">
        <f t="shared" si="13"/>
        <v>14735000</v>
      </c>
      <c r="S24" s="140">
        <f t="shared" si="13"/>
        <v>14735000</v>
      </c>
      <c r="T24" s="140">
        <f t="shared" si="13"/>
        <v>14735000</v>
      </c>
      <c r="U24" s="140">
        <f t="shared" si="13"/>
        <v>14735000</v>
      </c>
      <c r="V24" s="140">
        <f t="shared" si="13"/>
        <v>14735000</v>
      </c>
      <c r="W24" s="140">
        <f t="shared" si="13"/>
        <v>14735000</v>
      </c>
      <c r="X24" s="140">
        <f t="shared" si="13"/>
        <v>14735000</v>
      </c>
      <c r="Y24" s="140">
        <f t="shared" si="13"/>
        <v>14735000</v>
      </c>
      <c r="Z24" s="140">
        <f t="shared" si="13"/>
        <v>14735000</v>
      </c>
      <c r="AA24" s="140">
        <f t="shared" si="13"/>
        <v>14735000</v>
      </c>
      <c r="AB24" s="140">
        <f t="shared" si="13"/>
        <v>14735000</v>
      </c>
      <c r="AC24" s="140">
        <f t="shared" si="13"/>
        <v>14735000</v>
      </c>
      <c r="AD24" s="140">
        <f t="shared" si="13"/>
        <v>14735000</v>
      </c>
      <c r="AE24" s="140">
        <f t="shared" si="13"/>
        <v>14735000</v>
      </c>
      <c r="AF24" s="140">
        <f t="shared" si="13"/>
        <v>14735000</v>
      </c>
      <c r="AG24" s="140">
        <f t="shared" si="13"/>
        <v>14735000</v>
      </c>
      <c r="AH24" s="140">
        <f t="shared" si="13"/>
        <v>14735000</v>
      </c>
      <c r="AI24" s="140">
        <f t="shared" si="13"/>
        <v>14735000</v>
      </c>
      <c r="AJ24" s="140">
        <f t="shared" si="13"/>
        <v>14735000</v>
      </c>
      <c r="AK24" s="140">
        <f t="shared" si="13"/>
        <v>14735000</v>
      </c>
      <c r="AL24" s="140">
        <f t="shared" si="13"/>
        <v>14735000</v>
      </c>
      <c r="AM24" s="140">
        <f t="shared" si="13"/>
        <v>14735000</v>
      </c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 t="str">
        <f t="shared" ref="CL24:CU24" si="14">CK24</f>
        <v/>
      </c>
      <c r="CM24" s="140" t="str">
        <f t="shared" si="14"/>
        <v/>
      </c>
      <c r="CN24" s="140" t="str">
        <f t="shared" si="14"/>
        <v/>
      </c>
      <c r="CO24" s="140" t="str">
        <f t="shared" si="14"/>
        <v/>
      </c>
      <c r="CP24" s="140" t="str">
        <f t="shared" si="14"/>
        <v/>
      </c>
      <c r="CQ24" s="140" t="str">
        <f t="shared" si="14"/>
        <v/>
      </c>
      <c r="CR24" s="140" t="str">
        <f t="shared" si="14"/>
        <v/>
      </c>
      <c r="CS24" s="140" t="str">
        <f t="shared" si="14"/>
        <v/>
      </c>
      <c r="CT24" s="140" t="str">
        <f t="shared" si="14"/>
        <v/>
      </c>
      <c r="CU24" s="140" t="str">
        <f t="shared" si="14"/>
        <v/>
      </c>
      <c r="CV24" s="140">
        <f>IF($G$23=10,VLOOKUP($B$23,#REF!,17,0),0)</f>
        <v>0</v>
      </c>
      <c r="CW24" s="140">
        <f t="shared" ref="CW24:EE24" si="15">CV24</f>
        <v>0</v>
      </c>
      <c r="CX24" s="140">
        <f t="shared" si="15"/>
        <v>0</v>
      </c>
      <c r="CY24" s="140">
        <f t="shared" si="15"/>
        <v>0</v>
      </c>
      <c r="CZ24" s="140">
        <f t="shared" si="15"/>
        <v>0</v>
      </c>
      <c r="DA24" s="140">
        <f t="shared" si="15"/>
        <v>0</v>
      </c>
      <c r="DB24" s="140">
        <f t="shared" si="15"/>
        <v>0</v>
      </c>
      <c r="DC24" s="140">
        <f t="shared" si="15"/>
        <v>0</v>
      </c>
      <c r="DD24" s="140">
        <f t="shared" si="15"/>
        <v>0</v>
      </c>
      <c r="DE24" s="140">
        <f t="shared" si="15"/>
        <v>0</v>
      </c>
      <c r="DF24" s="140">
        <f t="shared" si="15"/>
        <v>0</v>
      </c>
      <c r="DG24" s="140">
        <f t="shared" si="15"/>
        <v>0</v>
      </c>
      <c r="DH24" s="140">
        <f t="shared" si="15"/>
        <v>0</v>
      </c>
      <c r="DI24" s="140">
        <f t="shared" si="15"/>
        <v>0</v>
      </c>
      <c r="DJ24" s="140">
        <f t="shared" si="15"/>
        <v>0</v>
      </c>
      <c r="DK24" s="140">
        <f t="shared" si="15"/>
        <v>0</v>
      </c>
      <c r="DL24" s="140">
        <f t="shared" si="15"/>
        <v>0</v>
      </c>
      <c r="DM24" s="140">
        <f t="shared" si="15"/>
        <v>0</v>
      </c>
      <c r="DN24" s="140">
        <f t="shared" si="15"/>
        <v>0</v>
      </c>
      <c r="DO24" s="140">
        <f t="shared" si="15"/>
        <v>0</v>
      </c>
      <c r="DP24" s="140">
        <f t="shared" si="15"/>
        <v>0</v>
      </c>
      <c r="DQ24" s="140">
        <f t="shared" si="15"/>
        <v>0</v>
      </c>
      <c r="DR24" s="140">
        <f t="shared" si="15"/>
        <v>0</v>
      </c>
      <c r="DS24" s="140">
        <f t="shared" si="15"/>
        <v>0</v>
      </c>
      <c r="DT24" s="140">
        <f t="shared" si="15"/>
        <v>0</v>
      </c>
      <c r="DU24" s="140">
        <f t="shared" si="15"/>
        <v>0</v>
      </c>
      <c r="DV24" s="140">
        <f t="shared" si="15"/>
        <v>0</v>
      </c>
      <c r="DW24" s="140">
        <f t="shared" si="15"/>
        <v>0</v>
      </c>
      <c r="DX24" s="140">
        <f t="shared" si="15"/>
        <v>0</v>
      </c>
      <c r="DY24" s="140">
        <f t="shared" si="15"/>
        <v>0</v>
      </c>
      <c r="DZ24" s="140">
        <f t="shared" si="15"/>
        <v>0</v>
      </c>
      <c r="EA24" s="140">
        <f t="shared" si="15"/>
        <v>0</v>
      </c>
      <c r="EB24" s="140">
        <f t="shared" si="15"/>
        <v>0</v>
      </c>
      <c r="EC24" s="140">
        <f t="shared" si="15"/>
        <v>0</v>
      </c>
      <c r="ED24" s="140">
        <f t="shared" si="15"/>
        <v>0</v>
      </c>
      <c r="EE24" s="140">
        <f t="shared" si="15"/>
        <v>0</v>
      </c>
      <c r="EF24" s="136"/>
    </row>
    <row r="25" ht="15.75" customHeight="1">
      <c r="A25" s="126">
        <v>9.0</v>
      </c>
      <c r="B25" s="127" t="s">
        <v>294</v>
      </c>
      <c r="C25" s="124">
        <v>54.0</v>
      </c>
      <c r="D25" s="124">
        <v>72.0</v>
      </c>
      <c r="E25" s="128">
        <v>4.21E8</v>
      </c>
      <c r="F25" s="129">
        <v>1.263E8</v>
      </c>
      <c r="G25" s="130" t="s">
        <v>295</v>
      </c>
      <c r="H25" s="128" t="s">
        <v>285</v>
      </c>
      <c r="I25" s="140"/>
      <c r="J25" s="140"/>
      <c r="K25" s="140"/>
      <c r="L25" s="140">
        <v>1.263E8</v>
      </c>
      <c r="M25" s="140">
        <v>1.4735E8</v>
      </c>
      <c r="N25" s="140">
        <v>1.4735E8</v>
      </c>
      <c r="O25" s="140"/>
      <c r="P25" s="140"/>
      <c r="Q25" s="140"/>
      <c r="R25" s="141"/>
      <c r="S25" s="141"/>
      <c r="T25" s="148"/>
      <c r="U25" s="148"/>
      <c r="V25" s="148"/>
      <c r="W25" s="148"/>
      <c r="X25" s="139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4"/>
      <c r="AJ25" s="141"/>
      <c r="AK25" s="141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  <c r="CT25" s="138"/>
      <c r="CU25" s="138"/>
      <c r="CV25" s="138"/>
      <c r="CW25" s="138"/>
      <c r="CX25" s="138"/>
      <c r="CY25" s="138"/>
      <c r="CZ25" s="138"/>
      <c r="DA25" s="138"/>
      <c r="DB25" s="138"/>
      <c r="DC25" s="138"/>
      <c r="DD25" s="138"/>
      <c r="DE25" s="138"/>
      <c r="DF25" s="138"/>
      <c r="DG25" s="138"/>
      <c r="DH25" s="138"/>
      <c r="DI25" s="138"/>
      <c r="DJ25" s="138"/>
      <c r="DK25" s="138"/>
      <c r="DL25" s="138"/>
      <c r="DM25" s="138"/>
      <c r="DN25" s="138"/>
      <c r="DO25" s="138"/>
      <c r="DP25" s="138"/>
      <c r="DQ25" s="138"/>
      <c r="DR25" s="138"/>
      <c r="DS25" s="138"/>
      <c r="DT25" s="138"/>
      <c r="DU25" s="138"/>
      <c r="DV25" s="138"/>
      <c r="DW25" s="138"/>
      <c r="DX25" s="138"/>
      <c r="DY25" s="138"/>
      <c r="DZ25" s="138"/>
      <c r="EA25" s="138"/>
      <c r="EB25" s="138"/>
      <c r="EC25" s="138"/>
      <c r="ED25" s="138"/>
      <c r="EE25" s="138"/>
      <c r="EF25" s="138"/>
    </row>
    <row r="26" ht="15.75" customHeight="1">
      <c r="A26" s="126"/>
      <c r="B26" s="127"/>
      <c r="C26" s="124"/>
      <c r="D26" s="124"/>
      <c r="E26" s="128"/>
      <c r="F26" s="129"/>
      <c r="G26" s="129"/>
      <c r="H26" s="128" t="s">
        <v>286</v>
      </c>
      <c r="I26" s="145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  <c r="CT26" s="147"/>
      <c r="CU26" s="147"/>
      <c r="CV26" s="147"/>
      <c r="CW26" s="147"/>
      <c r="CX26" s="147"/>
      <c r="CY26" s="147"/>
      <c r="CZ26" s="147"/>
      <c r="DA26" s="147"/>
      <c r="DB26" s="147"/>
      <c r="DC26" s="147"/>
      <c r="DD26" s="147"/>
      <c r="DE26" s="147"/>
      <c r="DF26" s="147"/>
      <c r="DG26" s="147"/>
      <c r="DH26" s="147"/>
      <c r="DI26" s="147"/>
      <c r="DJ26" s="147"/>
      <c r="DK26" s="147"/>
      <c r="DL26" s="147"/>
      <c r="DM26" s="147"/>
      <c r="DN26" s="147"/>
      <c r="DO26" s="147"/>
      <c r="DP26" s="147"/>
      <c r="DQ26" s="147"/>
      <c r="DR26" s="147"/>
      <c r="DS26" s="147"/>
      <c r="DT26" s="147"/>
      <c r="DU26" s="147"/>
      <c r="DV26" s="147"/>
      <c r="DW26" s="147"/>
      <c r="DX26" s="147"/>
      <c r="DY26" s="147"/>
      <c r="DZ26" s="136"/>
      <c r="EA26" s="136"/>
      <c r="EB26" s="138"/>
      <c r="EC26" s="138"/>
      <c r="ED26" s="138"/>
      <c r="EE26" s="138"/>
      <c r="EF26" s="138"/>
    </row>
    <row r="27" ht="15.75" customHeight="1">
      <c r="A27" s="126">
        <v>10.0</v>
      </c>
      <c r="B27" s="127" t="s">
        <v>296</v>
      </c>
      <c r="C27" s="124">
        <v>54.0</v>
      </c>
      <c r="D27" s="124">
        <v>72.0</v>
      </c>
      <c r="E27" s="128">
        <v>5.6835E8</v>
      </c>
      <c r="F27" s="129">
        <v>1.263E8</v>
      </c>
      <c r="G27" s="130" t="s">
        <v>297</v>
      </c>
      <c r="H27" s="128" t="s">
        <v>285</v>
      </c>
      <c r="I27" s="145"/>
      <c r="J27" s="140">
        <f>IF($G$27&lt;1.5,$E$27,$F$27/6)</f>
        <v>21050000</v>
      </c>
      <c r="K27" s="147">
        <f>IF($G$27&lt;1.5,0,$F$27/6)</f>
        <v>21050000</v>
      </c>
      <c r="L27" s="140">
        <f t="shared" ref="L27:O27" si="16">K27</f>
        <v>21050000</v>
      </c>
      <c r="M27" s="140">
        <f t="shared" si="16"/>
        <v>21050000</v>
      </c>
      <c r="N27" s="140">
        <f t="shared" si="16"/>
        <v>21050000</v>
      </c>
      <c r="O27" s="140">
        <f t="shared" si="16"/>
        <v>21050000</v>
      </c>
      <c r="P27" s="141"/>
      <c r="Q27" s="148"/>
      <c r="R27" s="148"/>
      <c r="S27" s="148"/>
      <c r="T27" s="148"/>
      <c r="U27" s="139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4"/>
      <c r="AG27" s="141"/>
      <c r="AH27" s="141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138"/>
      <c r="DE27" s="138"/>
      <c r="DF27" s="138"/>
      <c r="DG27" s="138"/>
      <c r="DH27" s="138"/>
      <c r="DI27" s="138"/>
      <c r="DJ27" s="138"/>
      <c r="DK27" s="138"/>
      <c r="DL27" s="138"/>
      <c r="DM27" s="138"/>
      <c r="DN27" s="138"/>
      <c r="DO27" s="138"/>
      <c r="DP27" s="138"/>
      <c r="DQ27" s="138"/>
      <c r="DR27" s="138"/>
      <c r="DS27" s="138"/>
      <c r="DT27" s="138"/>
      <c r="DU27" s="138"/>
      <c r="DV27" s="138"/>
      <c r="DW27" s="138"/>
      <c r="DX27" s="138"/>
      <c r="DY27" s="138"/>
      <c r="DZ27" s="138"/>
      <c r="EA27" s="138"/>
      <c r="EB27" s="138"/>
      <c r="EC27" s="138"/>
      <c r="ED27" s="138"/>
      <c r="EE27" s="138"/>
      <c r="EF27" s="138"/>
    </row>
    <row r="28" ht="15.75" customHeight="1">
      <c r="A28" s="126"/>
      <c r="B28" s="127"/>
      <c r="C28" s="124"/>
      <c r="D28" s="124"/>
      <c r="E28" s="128"/>
      <c r="F28" s="129"/>
      <c r="G28" s="129"/>
      <c r="H28" s="128" t="s">
        <v>286</v>
      </c>
      <c r="I28" s="145"/>
      <c r="J28" s="145"/>
      <c r="K28" s="147"/>
      <c r="L28" s="147"/>
      <c r="M28" s="147"/>
      <c r="N28" s="147"/>
      <c r="O28" s="147"/>
      <c r="P28" s="147">
        <v>7367500.0</v>
      </c>
      <c r="Q28" s="140">
        <f t="shared" ref="Q28:BW28" si="17">P28</f>
        <v>7367500</v>
      </c>
      <c r="R28" s="140">
        <f t="shared" si="17"/>
        <v>7367500</v>
      </c>
      <c r="S28" s="140">
        <f t="shared" si="17"/>
        <v>7367500</v>
      </c>
      <c r="T28" s="140">
        <f t="shared" si="17"/>
        <v>7367500</v>
      </c>
      <c r="U28" s="140">
        <f t="shared" si="17"/>
        <v>7367500</v>
      </c>
      <c r="V28" s="140">
        <f t="shared" si="17"/>
        <v>7367500</v>
      </c>
      <c r="W28" s="140">
        <f t="shared" si="17"/>
        <v>7367500</v>
      </c>
      <c r="X28" s="140">
        <f t="shared" si="17"/>
        <v>7367500</v>
      </c>
      <c r="Y28" s="140">
        <f t="shared" si="17"/>
        <v>7367500</v>
      </c>
      <c r="Z28" s="140">
        <f t="shared" si="17"/>
        <v>7367500</v>
      </c>
      <c r="AA28" s="140">
        <f t="shared" si="17"/>
        <v>7367500</v>
      </c>
      <c r="AB28" s="140">
        <f t="shared" si="17"/>
        <v>7367500</v>
      </c>
      <c r="AC28" s="140">
        <f t="shared" si="17"/>
        <v>7367500</v>
      </c>
      <c r="AD28" s="140">
        <f t="shared" si="17"/>
        <v>7367500</v>
      </c>
      <c r="AE28" s="140">
        <f t="shared" si="17"/>
        <v>7367500</v>
      </c>
      <c r="AF28" s="140">
        <f t="shared" si="17"/>
        <v>7367500</v>
      </c>
      <c r="AG28" s="140">
        <f t="shared" si="17"/>
        <v>7367500</v>
      </c>
      <c r="AH28" s="140">
        <f t="shared" si="17"/>
        <v>7367500</v>
      </c>
      <c r="AI28" s="140">
        <f t="shared" si="17"/>
        <v>7367500</v>
      </c>
      <c r="AJ28" s="140">
        <f t="shared" si="17"/>
        <v>7367500</v>
      </c>
      <c r="AK28" s="140">
        <f t="shared" si="17"/>
        <v>7367500</v>
      </c>
      <c r="AL28" s="140">
        <f t="shared" si="17"/>
        <v>7367500</v>
      </c>
      <c r="AM28" s="140">
        <f t="shared" si="17"/>
        <v>7367500</v>
      </c>
      <c r="AN28" s="140">
        <f t="shared" si="17"/>
        <v>7367500</v>
      </c>
      <c r="AO28" s="140">
        <f t="shared" si="17"/>
        <v>7367500</v>
      </c>
      <c r="AP28" s="140">
        <f t="shared" si="17"/>
        <v>7367500</v>
      </c>
      <c r="AQ28" s="140">
        <f t="shared" si="17"/>
        <v>7367500</v>
      </c>
      <c r="AR28" s="140">
        <f t="shared" si="17"/>
        <v>7367500</v>
      </c>
      <c r="AS28" s="140">
        <f t="shared" si="17"/>
        <v>7367500</v>
      </c>
      <c r="AT28" s="140">
        <f t="shared" si="17"/>
        <v>7367500</v>
      </c>
      <c r="AU28" s="140">
        <f t="shared" si="17"/>
        <v>7367500</v>
      </c>
      <c r="AV28" s="140">
        <f t="shared" si="17"/>
        <v>7367500</v>
      </c>
      <c r="AW28" s="140">
        <f t="shared" si="17"/>
        <v>7367500</v>
      </c>
      <c r="AX28" s="140">
        <f t="shared" si="17"/>
        <v>7367500</v>
      </c>
      <c r="AY28" s="140">
        <f t="shared" si="17"/>
        <v>7367500</v>
      </c>
      <c r="AZ28" s="140">
        <f t="shared" si="17"/>
        <v>7367500</v>
      </c>
      <c r="BA28" s="140">
        <f t="shared" si="17"/>
        <v>7367500</v>
      </c>
      <c r="BB28" s="140">
        <f t="shared" si="17"/>
        <v>7367500</v>
      </c>
      <c r="BC28" s="140">
        <f t="shared" si="17"/>
        <v>7367500</v>
      </c>
      <c r="BD28" s="140">
        <f t="shared" si="17"/>
        <v>7367500</v>
      </c>
      <c r="BE28" s="140">
        <f t="shared" si="17"/>
        <v>7367500</v>
      </c>
      <c r="BF28" s="140">
        <f t="shared" si="17"/>
        <v>7367500</v>
      </c>
      <c r="BG28" s="140">
        <f t="shared" si="17"/>
        <v>7367500</v>
      </c>
      <c r="BH28" s="140">
        <f t="shared" si="17"/>
        <v>7367500</v>
      </c>
      <c r="BI28" s="140">
        <f t="shared" si="17"/>
        <v>7367500</v>
      </c>
      <c r="BJ28" s="140">
        <f t="shared" si="17"/>
        <v>7367500</v>
      </c>
      <c r="BK28" s="140">
        <f t="shared" si="17"/>
        <v>7367500</v>
      </c>
      <c r="BL28" s="140">
        <f t="shared" si="17"/>
        <v>7367500</v>
      </c>
      <c r="BM28" s="140">
        <f t="shared" si="17"/>
        <v>7367500</v>
      </c>
      <c r="BN28" s="140">
        <f t="shared" si="17"/>
        <v>7367500</v>
      </c>
      <c r="BO28" s="140">
        <f t="shared" si="17"/>
        <v>7367500</v>
      </c>
      <c r="BP28" s="140">
        <f t="shared" si="17"/>
        <v>7367500</v>
      </c>
      <c r="BQ28" s="140">
        <f t="shared" si="17"/>
        <v>7367500</v>
      </c>
      <c r="BR28" s="140">
        <f t="shared" si="17"/>
        <v>7367500</v>
      </c>
      <c r="BS28" s="140">
        <f t="shared" si="17"/>
        <v>7367500</v>
      </c>
      <c r="BT28" s="140">
        <f t="shared" si="17"/>
        <v>7367500</v>
      </c>
      <c r="BU28" s="140">
        <f t="shared" si="17"/>
        <v>7367500</v>
      </c>
      <c r="BV28" s="140">
        <f t="shared" si="17"/>
        <v>7367500</v>
      </c>
      <c r="BW28" s="136">
        <f t="shared" si="17"/>
        <v>7367500</v>
      </c>
      <c r="BX28" s="147">
        <f>IF($G$27=7,VLOOKUP($B$27,#REF!,16,0),IF($G$27=10,VLOOKUP($B$27,#REF!,17,0),0))</f>
        <v>0</v>
      </c>
      <c r="BY28" s="140">
        <f t="shared" ref="BY28:CU28" si="18">BX28</f>
        <v>0</v>
      </c>
      <c r="BZ28" s="140">
        <f t="shared" si="18"/>
        <v>0</v>
      </c>
      <c r="CA28" s="140">
        <f t="shared" si="18"/>
        <v>0</v>
      </c>
      <c r="CB28" s="140">
        <f t="shared" si="18"/>
        <v>0</v>
      </c>
      <c r="CC28" s="140">
        <f t="shared" si="18"/>
        <v>0</v>
      </c>
      <c r="CD28" s="140">
        <f t="shared" si="18"/>
        <v>0</v>
      </c>
      <c r="CE28" s="140">
        <f t="shared" si="18"/>
        <v>0</v>
      </c>
      <c r="CF28" s="140">
        <f t="shared" si="18"/>
        <v>0</v>
      </c>
      <c r="CG28" s="140">
        <f t="shared" si="18"/>
        <v>0</v>
      </c>
      <c r="CH28" s="140">
        <f t="shared" si="18"/>
        <v>0</v>
      </c>
      <c r="CI28" s="140">
        <f t="shared" si="18"/>
        <v>0</v>
      </c>
      <c r="CJ28" s="140">
        <f t="shared" si="18"/>
        <v>0</v>
      </c>
      <c r="CK28" s="140">
        <f t="shared" si="18"/>
        <v>0</v>
      </c>
      <c r="CL28" s="140">
        <f t="shared" si="18"/>
        <v>0</v>
      </c>
      <c r="CM28" s="140">
        <f t="shared" si="18"/>
        <v>0</v>
      </c>
      <c r="CN28" s="140">
        <f t="shared" si="18"/>
        <v>0</v>
      </c>
      <c r="CO28" s="140">
        <f t="shared" si="18"/>
        <v>0</v>
      </c>
      <c r="CP28" s="140">
        <f t="shared" si="18"/>
        <v>0</v>
      </c>
      <c r="CQ28" s="140">
        <f t="shared" si="18"/>
        <v>0</v>
      </c>
      <c r="CR28" s="140">
        <f t="shared" si="18"/>
        <v>0</v>
      </c>
      <c r="CS28" s="140">
        <f t="shared" si="18"/>
        <v>0</v>
      </c>
      <c r="CT28" s="140">
        <f t="shared" si="18"/>
        <v>0</v>
      </c>
      <c r="CU28" s="147">
        <f t="shared" si="18"/>
        <v>0</v>
      </c>
      <c r="CV28" s="140">
        <f>IF($G$27=10,VLOOKUP($B$27,#REF!,17,0),0)</f>
        <v>0</v>
      </c>
      <c r="CW28" s="140">
        <f t="shared" ref="CW28:EE28" si="19">CV28</f>
        <v>0</v>
      </c>
      <c r="CX28" s="140">
        <f t="shared" si="19"/>
        <v>0</v>
      </c>
      <c r="CY28" s="140">
        <f t="shared" si="19"/>
        <v>0</v>
      </c>
      <c r="CZ28" s="140">
        <f t="shared" si="19"/>
        <v>0</v>
      </c>
      <c r="DA28" s="140">
        <f t="shared" si="19"/>
        <v>0</v>
      </c>
      <c r="DB28" s="140">
        <f t="shared" si="19"/>
        <v>0</v>
      </c>
      <c r="DC28" s="140">
        <f t="shared" si="19"/>
        <v>0</v>
      </c>
      <c r="DD28" s="140">
        <f t="shared" si="19"/>
        <v>0</v>
      </c>
      <c r="DE28" s="140">
        <f t="shared" si="19"/>
        <v>0</v>
      </c>
      <c r="DF28" s="140">
        <f t="shared" si="19"/>
        <v>0</v>
      </c>
      <c r="DG28" s="140">
        <f t="shared" si="19"/>
        <v>0</v>
      </c>
      <c r="DH28" s="140">
        <f t="shared" si="19"/>
        <v>0</v>
      </c>
      <c r="DI28" s="140">
        <f t="shared" si="19"/>
        <v>0</v>
      </c>
      <c r="DJ28" s="140">
        <f t="shared" si="19"/>
        <v>0</v>
      </c>
      <c r="DK28" s="140">
        <f t="shared" si="19"/>
        <v>0</v>
      </c>
      <c r="DL28" s="140">
        <f t="shared" si="19"/>
        <v>0</v>
      </c>
      <c r="DM28" s="140">
        <f t="shared" si="19"/>
        <v>0</v>
      </c>
      <c r="DN28" s="140">
        <f t="shared" si="19"/>
        <v>0</v>
      </c>
      <c r="DO28" s="140">
        <f t="shared" si="19"/>
        <v>0</v>
      </c>
      <c r="DP28" s="140">
        <f t="shared" si="19"/>
        <v>0</v>
      </c>
      <c r="DQ28" s="140">
        <f t="shared" si="19"/>
        <v>0</v>
      </c>
      <c r="DR28" s="140">
        <f t="shared" si="19"/>
        <v>0</v>
      </c>
      <c r="DS28" s="140">
        <f t="shared" si="19"/>
        <v>0</v>
      </c>
      <c r="DT28" s="140">
        <f t="shared" si="19"/>
        <v>0</v>
      </c>
      <c r="DU28" s="140">
        <f t="shared" si="19"/>
        <v>0</v>
      </c>
      <c r="DV28" s="140">
        <f t="shared" si="19"/>
        <v>0</v>
      </c>
      <c r="DW28" s="140">
        <f t="shared" si="19"/>
        <v>0</v>
      </c>
      <c r="DX28" s="140">
        <f t="shared" si="19"/>
        <v>0</v>
      </c>
      <c r="DY28" s="140">
        <f t="shared" si="19"/>
        <v>0</v>
      </c>
      <c r="DZ28" s="140">
        <f t="shared" si="19"/>
        <v>0</v>
      </c>
      <c r="EA28" s="140">
        <f t="shared" si="19"/>
        <v>0</v>
      </c>
      <c r="EB28" s="140">
        <f t="shared" si="19"/>
        <v>0</v>
      </c>
      <c r="EC28" s="140">
        <f t="shared" si="19"/>
        <v>0</v>
      </c>
      <c r="ED28" s="140">
        <f t="shared" si="19"/>
        <v>0</v>
      </c>
      <c r="EE28" s="140">
        <f t="shared" si="19"/>
        <v>0</v>
      </c>
      <c r="EF28" s="136"/>
    </row>
    <row r="29" ht="15.75" customHeight="1">
      <c r="A29" s="126">
        <v>11.0</v>
      </c>
      <c r="B29" s="127" t="s">
        <v>298</v>
      </c>
      <c r="C29" s="124">
        <v>72.0</v>
      </c>
      <c r="D29" s="124">
        <v>100.0</v>
      </c>
      <c r="E29" s="128">
        <v>8.228E8</v>
      </c>
      <c r="F29" s="129">
        <v>1.452E8</v>
      </c>
      <c r="G29" s="130" t="s">
        <v>284</v>
      </c>
      <c r="H29" s="128" t="s">
        <v>285</v>
      </c>
      <c r="I29" s="145"/>
      <c r="J29" s="145"/>
      <c r="K29" s="140">
        <f>IF($G$29&lt;1.5,$E$29,$F$29/6)</f>
        <v>24200000</v>
      </c>
      <c r="L29" s="147">
        <f>IF($G$29&lt;1.5,0,$F$29/6)</f>
        <v>24200000</v>
      </c>
      <c r="M29" s="140">
        <f t="shared" ref="M29:M30" si="21">L29</f>
        <v>24200000</v>
      </c>
      <c r="N29" s="140">
        <f>L29</f>
        <v>24200000</v>
      </c>
      <c r="O29" s="140">
        <f t="shared" ref="O29:P29" si="20">L29</f>
        <v>24200000</v>
      </c>
      <c r="P29" s="140">
        <f t="shared" si="20"/>
        <v>24200000</v>
      </c>
      <c r="Q29" s="141"/>
      <c r="R29" s="141"/>
      <c r="S29" s="141"/>
      <c r="T29" s="141"/>
      <c r="U29" s="141"/>
      <c r="V29" s="141"/>
      <c r="W29" s="142"/>
      <c r="X29" s="144"/>
      <c r="Y29" s="142"/>
      <c r="Z29" s="142"/>
      <c r="AA29" s="141"/>
      <c r="AB29" s="141"/>
      <c r="AC29" s="142"/>
      <c r="AD29" s="141"/>
      <c r="AE29" s="141"/>
      <c r="AF29" s="141"/>
      <c r="AG29" s="141"/>
      <c r="AH29" s="141"/>
      <c r="AI29" s="141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38"/>
      <c r="DL29" s="138"/>
      <c r="DM29" s="138"/>
      <c r="DN29" s="138"/>
      <c r="DO29" s="138"/>
      <c r="DP29" s="138"/>
      <c r="DQ29" s="138"/>
      <c r="DR29" s="138"/>
      <c r="DS29" s="138"/>
      <c r="DT29" s="138"/>
      <c r="DU29" s="138"/>
      <c r="DV29" s="138"/>
      <c r="DW29" s="138"/>
      <c r="DX29" s="138"/>
      <c r="DY29" s="138"/>
      <c r="DZ29" s="138"/>
      <c r="EA29" s="138"/>
      <c r="EB29" s="138"/>
      <c r="EC29" s="138"/>
      <c r="ED29" s="138"/>
      <c r="EE29" s="138"/>
      <c r="EF29" s="138"/>
    </row>
    <row r="30" ht="15.75" customHeight="1">
      <c r="A30" s="126"/>
      <c r="B30" s="127"/>
      <c r="C30" s="124"/>
      <c r="D30" s="124"/>
      <c r="E30" s="128"/>
      <c r="F30" s="129"/>
      <c r="G30" s="129"/>
      <c r="H30" s="128" t="s">
        <v>286</v>
      </c>
      <c r="I30" s="145"/>
      <c r="J30" s="145"/>
      <c r="K30" s="145"/>
      <c r="L30" s="147">
        <v>6300000.0</v>
      </c>
      <c r="M30" s="147">
        <f t="shared" si="21"/>
        <v>6300000</v>
      </c>
      <c r="N30" s="147">
        <f t="shared" ref="N30:EA30" si="22">M30</f>
        <v>6300000</v>
      </c>
      <c r="O30" s="147">
        <f t="shared" si="22"/>
        <v>6300000</v>
      </c>
      <c r="P30" s="147">
        <f t="shared" si="22"/>
        <v>6300000</v>
      </c>
      <c r="Q30" s="147">
        <f t="shared" si="22"/>
        <v>6300000</v>
      </c>
      <c r="R30" s="147">
        <f t="shared" si="22"/>
        <v>6300000</v>
      </c>
      <c r="S30" s="147">
        <f t="shared" si="22"/>
        <v>6300000</v>
      </c>
      <c r="T30" s="147">
        <f t="shared" si="22"/>
        <v>6300000</v>
      </c>
      <c r="U30" s="147">
        <f t="shared" si="22"/>
        <v>6300000</v>
      </c>
      <c r="V30" s="147">
        <f t="shared" si="22"/>
        <v>6300000</v>
      </c>
      <c r="W30" s="147">
        <f t="shared" si="22"/>
        <v>6300000</v>
      </c>
      <c r="X30" s="147">
        <f t="shared" si="22"/>
        <v>6300000</v>
      </c>
      <c r="Y30" s="147">
        <f t="shared" si="22"/>
        <v>6300000</v>
      </c>
      <c r="Z30" s="147">
        <f t="shared" si="22"/>
        <v>6300000</v>
      </c>
      <c r="AA30" s="147">
        <f t="shared" si="22"/>
        <v>6300000</v>
      </c>
      <c r="AB30" s="147">
        <f t="shared" si="22"/>
        <v>6300000</v>
      </c>
      <c r="AC30" s="147">
        <f t="shared" si="22"/>
        <v>6300000</v>
      </c>
      <c r="AD30" s="147">
        <f t="shared" si="22"/>
        <v>6300000</v>
      </c>
      <c r="AE30" s="147">
        <f t="shared" si="22"/>
        <v>6300000</v>
      </c>
      <c r="AF30" s="147">
        <f t="shared" si="22"/>
        <v>6300000</v>
      </c>
      <c r="AG30" s="147">
        <f t="shared" si="22"/>
        <v>6300000</v>
      </c>
      <c r="AH30" s="147">
        <f t="shared" si="22"/>
        <v>6300000</v>
      </c>
      <c r="AI30" s="147">
        <f t="shared" si="22"/>
        <v>6300000</v>
      </c>
      <c r="AJ30" s="147">
        <f t="shared" si="22"/>
        <v>6300000</v>
      </c>
      <c r="AK30" s="147">
        <f t="shared" si="22"/>
        <v>6300000</v>
      </c>
      <c r="AL30" s="147">
        <f t="shared" si="22"/>
        <v>6300000</v>
      </c>
      <c r="AM30" s="147">
        <f t="shared" si="22"/>
        <v>6300000</v>
      </c>
      <c r="AN30" s="147">
        <f t="shared" si="22"/>
        <v>6300000</v>
      </c>
      <c r="AO30" s="147">
        <f t="shared" si="22"/>
        <v>6300000</v>
      </c>
      <c r="AP30" s="147">
        <f t="shared" si="22"/>
        <v>6300000</v>
      </c>
      <c r="AQ30" s="147">
        <f t="shared" si="22"/>
        <v>6300000</v>
      </c>
      <c r="AR30" s="147">
        <f t="shared" si="22"/>
        <v>6300000</v>
      </c>
      <c r="AS30" s="147">
        <f t="shared" si="22"/>
        <v>6300000</v>
      </c>
      <c r="AT30" s="147">
        <f t="shared" si="22"/>
        <v>6300000</v>
      </c>
      <c r="AU30" s="147">
        <f t="shared" si="22"/>
        <v>6300000</v>
      </c>
      <c r="AV30" s="147">
        <f t="shared" si="22"/>
        <v>6300000</v>
      </c>
      <c r="AW30" s="147">
        <f t="shared" si="22"/>
        <v>6300000</v>
      </c>
      <c r="AX30" s="147">
        <f t="shared" si="22"/>
        <v>6300000</v>
      </c>
      <c r="AY30" s="147">
        <f t="shared" si="22"/>
        <v>6300000</v>
      </c>
      <c r="AZ30" s="147">
        <f t="shared" si="22"/>
        <v>6300000</v>
      </c>
      <c r="BA30" s="147">
        <f t="shared" si="22"/>
        <v>6300000</v>
      </c>
      <c r="BB30" s="147">
        <f t="shared" si="22"/>
        <v>6300000</v>
      </c>
      <c r="BC30" s="147">
        <f t="shared" si="22"/>
        <v>6300000</v>
      </c>
      <c r="BD30" s="147">
        <f t="shared" si="22"/>
        <v>6300000</v>
      </c>
      <c r="BE30" s="147">
        <f t="shared" si="22"/>
        <v>6300000</v>
      </c>
      <c r="BF30" s="147">
        <f t="shared" si="22"/>
        <v>6300000</v>
      </c>
      <c r="BG30" s="147">
        <f t="shared" si="22"/>
        <v>6300000</v>
      </c>
      <c r="BH30" s="147">
        <f t="shared" si="22"/>
        <v>6300000</v>
      </c>
      <c r="BI30" s="147">
        <f t="shared" si="22"/>
        <v>6300000</v>
      </c>
      <c r="BJ30" s="147">
        <f t="shared" si="22"/>
        <v>6300000</v>
      </c>
      <c r="BK30" s="147">
        <f t="shared" si="22"/>
        <v>6300000</v>
      </c>
      <c r="BL30" s="147">
        <f t="shared" si="22"/>
        <v>6300000</v>
      </c>
      <c r="BM30" s="147">
        <f t="shared" si="22"/>
        <v>6300000</v>
      </c>
      <c r="BN30" s="147">
        <f t="shared" si="22"/>
        <v>6300000</v>
      </c>
      <c r="BO30" s="147">
        <f t="shared" si="22"/>
        <v>6300000</v>
      </c>
      <c r="BP30" s="147">
        <f t="shared" si="22"/>
        <v>6300000</v>
      </c>
      <c r="BQ30" s="147">
        <f t="shared" si="22"/>
        <v>6300000</v>
      </c>
      <c r="BR30" s="147">
        <f t="shared" si="22"/>
        <v>6300000</v>
      </c>
      <c r="BS30" s="147">
        <f t="shared" si="22"/>
        <v>6300000</v>
      </c>
      <c r="BT30" s="147">
        <f t="shared" si="22"/>
        <v>6300000</v>
      </c>
      <c r="BU30" s="147">
        <f t="shared" si="22"/>
        <v>6300000</v>
      </c>
      <c r="BV30" s="147">
        <f t="shared" si="22"/>
        <v>6300000</v>
      </c>
      <c r="BW30" s="147">
        <f t="shared" si="22"/>
        <v>6300000</v>
      </c>
      <c r="BX30" s="147">
        <f t="shared" si="22"/>
        <v>6300000</v>
      </c>
      <c r="BY30" s="147">
        <f t="shared" si="22"/>
        <v>6300000</v>
      </c>
      <c r="BZ30" s="147">
        <f t="shared" si="22"/>
        <v>6300000</v>
      </c>
      <c r="CA30" s="147">
        <f t="shared" si="22"/>
        <v>6300000</v>
      </c>
      <c r="CB30" s="147">
        <f t="shared" si="22"/>
        <v>6300000</v>
      </c>
      <c r="CC30" s="147">
        <f t="shared" si="22"/>
        <v>6300000</v>
      </c>
      <c r="CD30" s="147">
        <f t="shared" si="22"/>
        <v>6300000</v>
      </c>
      <c r="CE30" s="147">
        <f t="shared" si="22"/>
        <v>6300000</v>
      </c>
      <c r="CF30" s="147">
        <f t="shared" si="22"/>
        <v>6300000</v>
      </c>
      <c r="CG30" s="147">
        <f t="shared" si="22"/>
        <v>6300000</v>
      </c>
      <c r="CH30" s="147">
        <f t="shared" si="22"/>
        <v>6300000</v>
      </c>
      <c r="CI30" s="147">
        <f t="shared" si="22"/>
        <v>6300000</v>
      </c>
      <c r="CJ30" s="147">
        <f t="shared" si="22"/>
        <v>6300000</v>
      </c>
      <c r="CK30" s="147">
        <f t="shared" si="22"/>
        <v>6300000</v>
      </c>
      <c r="CL30" s="147">
        <f t="shared" si="22"/>
        <v>6300000</v>
      </c>
      <c r="CM30" s="147">
        <f t="shared" si="22"/>
        <v>6300000</v>
      </c>
      <c r="CN30" s="147">
        <f t="shared" si="22"/>
        <v>6300000</v>
      </c>
      <c r="CO30" s="147">
        <f t="shared" si="22"/>
        <v>6300000</v>
      </c>
      <c r="CP30" s="147">
        <f t="shared" si="22"/>
        <v>6300000</v>
      </c>
      <c r="CQ30" s="147">
        <f t="shared" si="22"/>
        <v>6300000</v>
      </c>
      <c r="CR30" s="147">
        <f t="shared" si="22"/>
        <v>6300000</v>
      </c>
      <c r="CS30" s="147">
        <f t="shared" si="22"/>
        <v>6300000</v>
      </c>
      <c r="CT30" s="147">
        <f t="shared" si="22"/>
        <v>6300000</v>
      </c>
      <c r="CU30" s="147">
        <f t="shared" si="22"/>
        <v>6300000</v>
      </c>
      <c r="CV30" s="147">
        <f t="shared" si="22"/>
        <v>6300000</v>
      </c>
      <c r="CW30" s="147">
        <f t="shared" si="22"/>
        <v>6300000</v>
      </c>
      <c r="CX30" s="147">
        <f t="shared" si="22"/>
        <v>6300000</v>
      </c>
      <c r="CY30" s="147">
        <f t="shared" si="22"/>
        <v>6300000</v>
      </c>
      <c r="CZ30" s="147">
        <f t="shared" si="22"/>
        <v>6300000</v>
      </c>
      <c r="DA30" s="147">
        <f t="shared" si="22"/>
        <v>6300000</v>
      </c>
      <c r="DB30" s="147">
        <f t="shared" si="22"/>
        <v>6300000</v>
      </c>
      <c r="DC30" s="147">
        <f t="shared" si="22"/>
        <v>6300000</v>
      </c>
      <c r="DD30" s="147">
        <f t="shared" si="22"/>
        <v>6300000</v>
      </c>
      <c r="DE30" s="147">
        <f t="shared" si="22"/>
        <v>6300000</v>
      </c>
      <c r="DF30" s="147">
        <f t="shared" si="22"/>
        <v>6300000</v>
      </c>
      <c r="DG30" s="147">
        <f t="shared" si="22"/>
        <v>6300000</v>
      </c>
      <c r="DH30" s="147">
        <f t="shared" si="22"/>
        <v>6300000</v>
      </c>
      <c r="DI30" s="147">
        <f t="shared" si="22"/>
        <v>6300000</v>
      </c>
      <c r="DJ30" s="147">
        <f t="shared" si="22"/>
        <v>6300000</v>
      </c>
      <c r="DK30" s="147">
        <f t="shared" si="22"/>
        <v>6300000</v>
      </c>
      <c r="DL30" s="147">
        <f t="shared" si="22"/>
        <v>6300000</v>
      </c>
      <c r="DM30" s="147">
        <f t="shared" si="22"/>
        <v>6300000</v>
      </c>
      <c r="DN30" s="147">
        <f t="shared" si="22"/>
        <v>6300000</v>
      </c>
      <c r="DO30" s="147">
        <f t="shared" si="22"/>
        <v>6300000</v>
      </c>
      <c r="DP30" s="147">
        <f t="shared" si="22"/>
        <v>6300000</v>
      </c>
      <c r="DQ30" s="147">
        <f t="shared" si="22"/>
        <v>6300000</v>
      </c>
      <c r="DR30" s="147">
        <f t="shared" si="22"/>
        <v>6300000</v>
      </c>
      <c r="DS30" s="147">
        <f t="shared" si="22"/>
        <v>6300000</v>
      </c>
      <c r="DT30" s="147">
        <f t="shared" si="22"/>
        <v>6300000</v>
      </c>
      <c r="DU30" s="147">
        <f t="shared" si="22"/>
        <v>6300000</v>
      </c>
      <c r="DV30" s="147">
        <f t="shared" si="22"/>
        <v>6300000</v>
      </c>
      <c r="DW30" s="147">
        <f t="shared" si="22"/>
        <v>6300000</v>
      </c>
      <c r="DX30" s="147">
        <f t="shared" si="22"/>
        <v>6300000</v>
      </c>
      <c r="DY30" s="147">
        <f t="shared" si="22"/>
        <v>6300000</v>
      </c>
      <c r="DZ30" s="147">
        <f t="shared" si="22"/>
        <v>6300000</v>
      </c>
      <c r="EA30" s="147">
        <f t="shared" si="22"/>
        <v>6300000</v>
      </c>
      <c r="EB30" s="147"/>
      <c r="EC30" s="147"/>
      <c r="ED30" s="147"/>
      <c r="EE30" s="147"/>
      <c r="EF30" s="147"/>
    </row>
    <row r="31" ht="15.75" customHeight="1">
      <c r="A31" s="126">
        <v>12.0</v>
      </c>
      <c r="B31" s="127" t="s">
        <v>299</v>
      </c>
      <c r="C31" s="124">
        <v>72.0</v>
      </c>
      <c r="D31" s="124">
        <v>107.0</v>
      </c>
      <c r="E31" s="128">
        <v>9.418E8</v>
      </c>
      <c r="F31" s="129">
        <v>1.662E8</v>
      </c>
      <c r="G31" s="130" t="s">
        <v>284</v>
      </c>
      <c r="H31" s="128" t="s">
        <v>285</v>
      </c>
      <c r="I31" s="145"/>
      <c r="J31" s="145"/>
      <c r="K31" s="145"/>
      <c r="L31" s="140">
        <v>3.324E7</v>
      </c>
      <c r="M31" s="140">
        <v>3.324E7</v>
      </c>
      <c r="N31" s="140">
        <v>3.324E7</v>
      </c>
      <c r="O31" s="140">
        <v>3.324E7</v>
      </c>
      <c r="P31" s="140">
        <v>3.324E7</v>
      </c>
      <c r="Q31" s="140"/>
      <c r="R31" s="148"/>
      <c r="S31" s="148"/>
      <c r="T31" s="148"/>
      <c r="U31" s="148"/>
      <c r="V31" s="139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2"/>
      <c r="AH31" s="141"/>
      <c r="AI31" s="141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47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  <c r="DC31" s="138"/>
      <c r="DD31" s="138"/>
      <c r="DE31" s="138"/>
      <c r="DF31" s="138"/>
      <c r="DG31" s="138"/>
      <c r="DH31" s="138"/>
      <c r="DI31" s="138"/>
      <c r="DJ31" s="138"/>
      <c r="DK31" s="138"/>
      <c r="DL31" s="138"/>
      <c r="DM31" s="138"/>
      <c r="DN31" s="138"/>
      <c r="DO31" s="138"/>
      <c r="DP31" s="138"/>
      <c r="DQ31" s="138"/>
      <c r="DR31" s="138"/>
      <c r="DS31" s="138"/>
      <c r="DT31" s="138"/>
      <c r="DU31" s="138"/>
      <c r="DV31" s="138"/>
      <c r="DW31" s="138"/>
      <c r="DX31" s="138"/>
      <c r="DY31" s="138"/>
      <c r="DZ31" s="138"/>
      <c r="EA31" s="138"/>
      <c r="EB31" s="138"/>
      <c r="EC31" s="138"/>
      <c r="ED31" s="138"/>
      <c r="EE31" s="138"/>
      <c r="EF31" s="138"/>
    </row>
    <row r="32" ht="15.75" customHeight="1">
      <c r="A32" s="126"/>
      <c r="B32" s="127"/>
      <c r="C32" s="124"/>
      <c r="D32" s="124"/>
      <c r="E32" s="128"/>
      <c r="F32" s="129"/>
      <c r="G32" s="129"/>
      <c r="H32" s="128" t="s">
        <v>286</v>
      </c>
      <c r="I32" s="145"/>
      <c r="J32" s="145"/>
      <c r="K32" s="145"/>
      <c r="L32" s="135"/>
      <c r="M32" s="147"/>
      <c r="N32" s="147"/>
      <c r="O32" s="147"/>
      <c r="P32" s="147"/>
      <c r="Q32" s="147">
        <v>6463333.0</v>
      </c>
      <c r="R32" s="147">
        <f t="shared" ref="R32:EF32" si="23">Q32</f>
        <v>6463333</v>
      </c>
      <c r="S32" s="147">
        <f t="shared" si="23"/>
        <v>6463333</v>
      </c>
      <c r="T32" s="147">
        <f t="shared" si="23"/>
        <v>6463333</v>
      </c>
      <c r="U32" s="147">
        <f t="shared" si="23"/>
        <v>6463333</v>
      </c>
      <c r="V32" s="147">
        <f t="shared" si="23"/>
        <v>6463333</v>
      </c>
      <c r="W32" s="147">
        <f t="shared" si="23"/>
        <v>6463333</v>
      </c>
      <c r="X32" s="147">
        <f t="shared" si="23"/>
        <v>6463333</v>
      </c>
      <c r="Y32" s="147">
        <f t="shared" si="23"/>
        <v>6463333</v>
      </c>
      <c r="Z32" s="147">
        <f t="shared" si="23"/>
        <v>6463333</v>
      </c>
      <c r="AA32" s="147">
        <f t="shared" si="23"/>
        <v>6463333</v>
      </c>
      <c r="AB32" s="147">
        <f t="shared" si="23"/>
        <v>6463333</v>
      </c>
      <c r="AC32" s="147">
        <f t="shared" si="23"/>
        <v>6463333</v>
      </c>
      <c r="AD32" s="147">
        <f t="shared" si="23"/>
        <v>6463333</v>
      </c>
      <c r="AE32" s="147">
        <f t="shared" si="23"/>
        <v>6463333</v>
      </c>
      <c r="AF32" s="147">
        <f t="shared" si="23"/>
        <v>6463333</v>
      </c>
      <c r="AG32" s="147">
        <f t="shared" si="23"/>
        <v>6463333</v>
      </c>
      <c r="AH32" s="147">
        <f t="shared" si="23"/>
        <v>6463333</v>
      </c>
      <c r="AI32" s="147">
        <f t="shared" si="23"/>
        <v>6463333</v>
      </c>
      <c r="AJ32" s="147">
        <f t="shared" si="23"/>
        <v>6463333</v>
      </c>
      <c r="AK32" s="147">
        <f t="shared" si="23"/>
        <v>6463333</v>
      </c>
      <c r="AL32" s="147">
        <f t="shared" si="23"/>
        <v>6463333</v>
      </c>
      <c r="AM32" s="147">
        <f t="shared" si="23"/>
        <v>6463333</v>
      </c>
      <c r="AN32" s="147">
        <f t="shared" si="23"/>
        <v>6463333</v>
      </c>
      <c r="AO32" s="147">
        <f t="shared" si="23"/>
        <v>6463333</v>
      </c>
      <c r="AP32" s="147">
        <f t="shared" si="23"/>
        <v>6463333</v>
      </c>
      <c r="AQ32" s="147">
        <f t="shared" si="23"/>
        <v>6463333</v>
      </c>
      <c r="AR32" s="147">
        <f t="shared" si="23"/>
        <v>6463333</v>
      </c>
      <c r="AS32" s="147">
        <f t="shared" si="23"/>
        <v>6463333</v>
      </c>
      <c r="AT32" s="147">
        <f t="shared" si="23"/>
        <v>6463333</v>
      </c>
      <c r="AU32" s="147">
        <f t="shared" si="23"/>
        <v>6463333</v>
      </c>
      <c r="AV32" s="147">
        <f t="shared" si="23"/>
        <v>6463333</v>
      </c>
      <c r="AW32" s="147">
        <f t="shared" si="23"/>
        <v>6463333</v>
      </c>
      <c r="AX32" s="147">
        <f t="shared" si="23"/>
        <v>6463333</v>
      </c>
      <c r="AY32" s="147">
        <f t="shared" si="23"/>
        <v>6463333</v>
      </c>
      <c r="AZ32" s="147">
        <f t="shared" si="23"/>
        <v>6463333</v>
      </c>
      <c r="BA32" s="147">
        <f t="shared" si="23"/>
        <v>6463333</v>
      </c>
      <c r="BB32" s="147">
        <f t="shared" si="23"/>
        <v>6463333</v>
      </c>
      <c r="BC32" s="147">
        <f t="shared" si="23"/>
        <v>6463333</v>
      </c>
      <c r="BD32" s="147">
        <f t="shared" si="23"/>
        <v>6463333</v>
      </c>
      <c r="BE32" s="147">
        <f t="shared" si="23"/>
        <v>6463333</v>
      </c>
      <c r="BF32" s="147">
        <f t="shared" si="23"/>
        <v>6463333</v>
      </c>
      <c r="BG32" s="147">
        <f t="shared" si="23"/>
        <v>6463333</v>
      </c>
      <c r="BH32" s="147">
        <f t="shared" si="23"/>
        <v>6463333</v>
      </c>
      <c r="BI32" s="147">
        <f t="shared" si="23"/>
        <v>6463333</v>
      </c>
      <c r="BJ32" s="147">
        <f t="shared" si="23"/>
        <v>6463333</v>
      </c>
      <c r="BK32" s="147">
        <f t="shared" si="23"/>
        <v>6463333</v>
      </c>
      <c r="BL32" s="147">
        <f t="shared" si="23"/>
        <v>6463333</v>
      </c>
      <c r="BM32" s="147">
        <f t="shared" si="23"/>
        <v>6463333</v>
      </c>
      <c r="BN32" s="147">
        <f t="shared" si="23"/>
        <v>6463333</v>
      </c>
      <c r="BO32" s="147">
        <f t="shared" si="23"/>
        <v>6463333</v>
      </c>
      <c r="BP32" s="147">
        <f t="shared" si="23"/>
        <v>6463333</v>
      </c>
      <c r="BQ32" s="147">
        <f t="shared" si="23"/>
        <v>6463333</v>
      </c>
      <c r="BR32" s="147">
        <f t="shared" si="23"/>
        <v>6463333</v>
      </c>
      <c r="BS32" s="147">
        <f t="shared" si="23"/>
        <v>6463333</v>
      </c>
      <c r="BT32" s="147">
        <f t="shared" si="23"/>
        <v>6463333</v>
      </c>
      <c r="BU32" s="147">
        <f t="shared" si="23"/>
        <v>6463333</v>
      </c>
      <c r="BV32" s="147">
        <f t="shared" si="23"/>
        <v>6463333</v>
      </c>
      <c r="BW32" s="147">
        <f t="shared" si="23"/>
        <v>6463333</v>
      </c>
      <c r="BX32" s="147">
        <f t="shared" si="23"/>
        <v>6463333</v>
      </c>
      <c r="BY32" s="147">
        <f t="shared" si="23"/>
        <v>6463333</v>
      </c>
      <c r="BZ32" s="147">
        <f t="shared" si="23"/>
        <v>6463333</v>
      </c>
      <c r="CA32" s="147">
        <f t="shared" si="23"/>
        <v>6463333</v>
      </c>
      <c r="CB32" s="147">
        <f t="shared" si="23"/>
        <v>6463333</v>
      </c>
      <c r="CC32" s="147">
        <f t="shared" si="23"/>
        <v>6463333</v>
      </c>
      <c r="CD32" s="147">
        <f t="shared" si="23"/>
        <v>6463333</v>
      </c>
      <c r="CE32" s="147">
        <f t="shared" si="23"/>
        <v>6463333</v>
      </c>
      <c r="CF32" s="147">
        <f t="shared" si="23"/>
        <v>6463333</v>
      </c>
      <c r="CG32" s="147">
        <f t="shared" si="23"/>
        <v>6463333</v>
      </c>
      <c r="CH32" s="147">
        <f t="shared" si="23"/>
        <v>6463333</v>
      </c>
      <c r="CI32" s="147">
        <f t="shared" si="23"/>
        <v>6463333</v>
      </c>
      <c r="CJ32" s="147">
        <f t="shared" si="23"/>
        <v>6463333</v>
      </c>
      <c r="CK32" s="147">
        <f t="shared" si="23"/>
        <v>6463333</v>
      </c>
      <c r="CL32" s="147">
        <f t="shared" si="23"/>
        <v>6463333</v>
      </c>
      <c r="CM32" s="147">
        <f t="shared" si="23"/>
        <v>6463333</v>
      </c>
      <c r="CN32" s="147">
        <f t="shared" si="23"/>
        <v>6463333</v>
      </c>
      <c r="CO32" s="147">
        <f t="shared" si="23"/>
        <v>6463333</v>
      </c>
      <c r="CP32" s="147">
        <f t="shared" si="23"/>
        <v>6463333</v>
      </c>
      <c r="CQ32" s="147">
        <f t="shared" si="23"/>
        <v>6463333</v>
      </c>
      <c r="CR32" s="147">
        <f t="shared" si="23"/>
        <v>6463333</v>
      </c>
      <c r="CS32" s="147">
        <f t="shared" si="23"/>
        <v>6463333</v>
      </c>
      <c r="CT32" s="147">
        <f t="shared" si="23"/>
        <v>6463333</v>
      </c>
      <c r="CU32" s="147">
        <f t="shared" si="23"/>
        <v>6463333</v>
      </c>
      <c r="CV32" s="147">
        <f t="shared" si="23"/>
        <v>6463333</v>
      </c>
      <c r="CW32" s="147">
        <f t="shared" si="23"/>
        <v>6463333</v>
      </c>
      <c r="CX32" s="147">
        <f t="shared" si="23"/>
        <v>6463333</v>
      </c>
      <c r="CY32" s="147">
        <f t="shared" si="23"/>
        <v>6463333</v>
      </c>
      <c r="CZ32" s="147">
        <f t="shared" si="23"/>
        <v>6463333</v>
      </c>
      <c r="DA32" s="147">
        <f t="shared" si="23"/>
        <v>6463333</v>
      </c>
      <c r="DB32" s="147">
        <f t="shared" si="23"/>
        <v>6463333</v>
      </c>
      <c r="DC32" s="147">
        <f t="shared" si="23"/>
        <v>6463333</v>
      </c>
      <c r="DD32" s="147">
        <f t="shared" si="23"/>
        <v>6463333</v>
      </c>
      <c r="DE32" s="147">
        <f t="shared" si="23"/>
        <v>6463333</v>
      </c>
      <c r="DF32" s="147">
        <f t="shared" si="23"/>
        <v>6463333</v>
      </c>
      <c r="DG32" s="147">
        <f t="shared" si="23"/>
        <v>6463333</v>
      </c>
      <c r="DH32" s="147">
        <f t="shared" si="23"/>
        <v>6463333</v>
      </c>
      <c r="DI32" s="147">
        <f t="shared" si="23"/>
        <v>6463333</v>
      </c>
      <c r="DJ32" s="147">
        <f t="shared" si="23"/>
        <v>6463333</v>
      </c>
      <c r="DK32" s="147">
        <f t="shared" si="23"/>
        <v>6463333</v>
      </c>
      <c r="DL32" s="147">
        <f t="shared" si="23"/>
        <v>6463333</v>
      </c>
      <c r="DM32" s="147">
        <f t="shared" si="23"/>
        <v>6463333</v>
      </c>
      <c r="DN32" s="147">
        <f t="shared" si="23"/>
        <v>6463333</v>
      </c>
      <c r="DO32" s="147">
        <f t="shared" si="23"/>
        <v>6463333</v>
      </c>
      <c r="DP32" s="147">
        <f t="shared" si="23"/>
        <v>6463333</v>
      </c>
      <c r="DQ32" s="147">
        <f t="shared" si="23"/>
        <v>6463333</v>
      </c>
      <c r="DR32" s="147">
        <f t="shared" si="23"/>
        <v>6463333</v>
      </c>
      <c r="DS32" s="147">
        <f t="shared" si="23"/>
        <v>6463333</v>
      </c>
      <c r="DT32" s="147">
        <f t="shared" si="23"/>
        <v>6463333</v>
      </c>
      <c r="DU32" s="147">
        <f t="shared" si="23"/>
        <v>6463333</v>
      </c>
      <c r="DV32" s="147">
        <f t="shared" si="23"/>
        <v>6463333</v>
      </c>
      <c r="DW32" s="147">
        <f t="shared" si="23"/>
        <v>6463333</v>
      </c>
      <c r="DX32" s="147">
        <f t="shared" si="23"/>
        <v>6463333</v>
      </c>
      <c r="DY32" s="147">
        <f t="shared" si="23"/>
        <v>6463333</v>
      </c>
      <c r="DZ32" s="147">
        <f t="shared" si="23"/>
        <v>6463333</v>
      </c>
      <c r="EA32" s="147">
        <f t="shared" si="23"/>
        <v>6463333</v>
      </c>
      <c r="EB32" s="147">
        <f t="shared" si="23"/>
        <v>6463333</v>
      </c>
      <c r="EC32" s="147">
        <f t="shared" si="23"/>
        <v>6463333</v>
      </c>
      <c r="ED32" s="147">
        <f t="shared" si="23"/>
        <v>6463333</v>
      </c>
      <c r="EE32" s="147">
        <f t="shared" si="23"/>
        <v>6463333</v>
      </c>
      <c r="EF32" s="147">
        <f t="shared" si="23"/>
        <v>6463333</v>
      </c>
    </row>
    <row r="33" ht="15.75" customHeight="1">
      <c r="A33" s="126">
        <v>13.0</v>
      </c>
      <c r="B33" s="127" t="s">
        <v>300</v>
      </c>
      <c r="C33" s="124">
        <v>72.0</v>
      </c>
      <c r="D33" s="124">
        <v>102.0</v>
      </c>
      <c r="E33" s="128">
        <v>5.42E8</v>
      </c>
      <c r="F33" s="129">
        <v>0.0</v>
      </c>
      <c r="G33" s="130" t="s">
        <v>281</v>
      </c>
      <c r="H33" s="128" t="s">
        <v>281</v>
      </c>
      <c r="I33" s="137"/>
      <c r="J33" s="140"/>
      <c r="K33" s="147"/>
      <c r="L33" s="140">
        <v>5.42E8</v>
      </c>
      <c r="M33" s="140"/>
      <c r="N33" s="140"/>
      <c r="O33" s="140"/>
      <c r="P33" s="141"/>
      <c r="Q33" s="141"/>
      <c r="R33" s="141"/>
      <c r="S33" s="141"/>
      <c r="T33" s="141"/>
      <c r="U33" s="141"/>
      <c r="V33" s="141"/>
      <c r="W33" s="142"/>
      <c r="X33" s="144"/>
      <c r="Y33" s="142"/>
      <c r="Z33" s="142"/>
      <c r="AA33" s="141"/>
      <c r="AB33" s="141"/>
      <c r="AC33" s="142"/>
      <c r="AD33" s="141"/>
      <c r="AE33" s="141"/>
      <c r="AF33" s="141"/>
      <c r="AG33" s="141"/>
      <c r="AH33" s="141"/>
      <c r="AI33" s="141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  <c r="DC33" s="138"/>
      <c r="DD33" s="138"/>
      <c r="DE33" s="138"/>
      <c r="DF33" s="138"/>
      <c r="DG33" s="138"/>
      <c r="DH33" s="138"/>
      <c r="DI33" s="138"/>
      <c r="DJ33" s="138"/>
      <c r="DK33" s="138"/>
      <c r="DL33" s="138"/>
      <c r="DM33" s="138"/>
      <c r="DN33" s="138"/>
      <c r="DO33" s="138"/>
      <c r="DP33" s="138"/>
      <c r="DQ33" s="138"/>
      <c r="DR33" s="138"/>
      <c r="DS33" s="138"/>
      <c r="DT33" s="138"/>
      <c r="DU33" s="138"/>
      <c r="DV33" s="138"/>
      <c r="DW33" s="138"/>
      <c r="DX33" s="138"/>
      <c r="DY33" s="138"/>
      <c r="DZ33" s="138"/>
      <c r="EA33" s="138"/>
      <c r="EB33" s="138"/>
      <c r="EC33" s="138"/>
      <c r="ED33" s="138"/>
      <c r="EE33" s="138"/>
      <c r="EF33" s="138"/>
    </row>
    <row r="34" ht="15.75" customHeight="1">
      <c r="A34" s="126"/>
      <c r="B34" s="127"/>
      <c r="C34" s="124"/>
      <c r="D34" s="124"/>
      <c r="E34" s="128"/>
      <c r="F34" s="129"/>
      <c r="G34" s="129"/>
      <c r="H34" s="128"/>
      <c r="I34" s="145"/>
      <c r="J34" s="145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  <c r="BA34" s="147"/>
      <c r="BB34" s="147"/>
      <c r="BC34" s="147"/>
      <c r="BD34" s="147"/>
      <c r="BE34" s="147"/>
      <c r="BF34" s="147"/>
      <c r="BG34" s="147"/>
      <c r="BH34" s="147"/>
      <c r="BI34" s="14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0"/>
      <c r="CR34" s="147"/>
      <c r="CS34" s="147"/>
      <c r="CT34" s="147"/>
      <c r="CU34" s="147"/>
      <c r="CV34" s="147"/>
      <c r="CW34" s="147"/>
      <c r="CX34" s="147"/>
      <c r="CY34" s="147"/>
      <c r="CZ34" s="147"/>
      <c r="DA34" s="147"/>
      <c r="DB34" s="147"/>
      <c r="DC34" s="147"/>
      <c r="DD34" s="147"/>
      <c r="DE34" s="147"/>
      <c r="DF34" s="147"/>
      <c r="DG34" s="147"/>
      <c r="DH34" s="147"/>
      <c r="DI34" s="147"/>
      <c r="DJ34" s="147"/>
      <c r="DK34" s="147"/>
      <c r="DL34" s="147"/>
      <c r="DM34" s="147"/>
      <c r="DN34" s="147"/>
      <c r="DO34" s="147"/>
      <c r="DP34" s="147"/>
      <c r="DQ34" s="147"/>
      <c r="DR34" s="147"/>
      <c r="DS34" s="147"/>
      <c r="DT34" s="147"/>
      <c r="DU34" s="147"/>
      <c r="DV34" s="147"/>
      <c r="DW34" s="147"/>
      <c r="DX34" s="147"/>
      <c r="DY34" s="147"/>
      <c r="DZ34" s="147"/>
      <c r="EA34" s="136"/>
      <c r="EB34" s="136"/>
      <c r="EC34" s="138"/>
      <c r="ED34" s="138"/>
      <c r="EE34" s="138"/>
      <c r="EF34" s="138"/>
    </row>
    <row r="35" ht="15.75" customHeight="1">
      <c r="A35" s="126">
        <v>14.0</v>
      </c>
      <c r="B35" s="127" t="s">
        <v>301</v>
      </c>
      <c r="C35" s="124">
        <v>72.0</v>
      </c>
      <c r="D35" s="124">
        <v>98.0</v>
      </c>
      <c r="E35" s="128">
        <v>5.36E8</v>
      </c>
      <c r="F35" s="129">
        <v>1.608E8</v>
      </c>
      <c r="G35" s="130" t="s">
        <v>291</v>
      </c>
      <c r="H35" s="128" t="str">
        <f>IF(G35=0,"Cash Keras",IF(G35=1,"Cash","Angsuran DP"))</f>
        <v>Angsuran DP</v>
      </c>
      <c r="I35" s="145"/>
      <c r="J35" s="140">
        <v>1.608E8</v>
      </c>
      <c r="K35" s="140">
        <v>7.504E7</v>
      </c>
      <c r="L35" s="140">
        <v>7.504E7</v>
      </c>
      <c r="M35" s="140">
        <v>7.504E7</v>
      </c>
      <c r="N35" s="140">
        <v>7.504E7</v>
      </c>
      <c r="O35" s="140">
        <v>7.504E7</v>
      </c>
      <c r="P35" s="141"/>
      <c r="Q35" s="141" t="str">
        <f t="shared" ref="Q35:R35" si="24">P35</f>
        <v/>
      </c>
      <c r="R35" s="141" t="str">
        <f t="shared" si="24"/>
        <v/>
      </c>
      <c r="S35" s="148"/>
      <c r="T35" s="148"/>
      <c r="U35" s="148"/>
      <c r="V35" s="148"/>
      <c r="W35" s="139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4"/>
      <c r="AI35" s="141"/>
      <c r="AJ35" s="141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  <c r="DG35" s="138"/>
      <c r="DH35" s="138"/>
      <c r="DI35" s="138"/>
      <c r="DJ35" s="138"/>
      <c r="DK35" s="138"/>
      <c r="DL35" s="138"/>
      <c r="DM35" s="138"/>
      <c r="DN35" s="138"/>
      <c r="DO35" s="138"/>
      <c r="DP35" s="138"/>
      <c r="DQ35" s="138"/>
      <c r="DR35" s="138"/>
      <c r="DS35" s="138"/>
      <c r="DT35" s="138"/>
      <c r="DU35" s="138"/>
      <c r="DV35" s="138"/>
      <c r="DW35" s="138"/>
      <c r="DX35" s="138"/>
      <c r="DY35" s="138"/>
      <c r="DZ35" s="138"/>
      <c r="EA35" s="138"/>
      <c r="EB35" s="138"/>
      <c r="EC35" s="138"/>
      <c r="ED35" s="138"/>
      <c r="EE35" s="138"/>
      <c r="EF35" s="138"/>
    </row>
    <row r="36" ht="15.75" customHeight="1">
      <c r="A36" s="126"/>
      <c r="B36" s="127"/>
      <c r="C36" s="124"/>
      <c r="D36" s="124"/>
      <c r="E36" s="128"/>
      <c r="F36" s="129"/>
      <c r="G36" s="129"/>
      <c r="H36" s="128" t="str">
        <f>IF(G35&lt;1.5,"","Angsuran Cicilan")</f>
        <v>Angsuran Cicilan</v>
      </c>
      <c r="I36" s="145"/>
      <c r="J36" s="145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  <c r="BA36" s="147"/>
      <c r="BB36" s="147"/>
      <c r="BC36" s="147"/>
      <c r="BD36" s="147"/>
      <c r="BE36" s="147"/>
      <c r="BF36" s="147"/>
      <c r="BG36" s="147"/>
      <c r="BH36" s="147"/>
      <c r="BI36" s="14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0"/>
      <c r="CR36" s="147"/>
      <c r="CS36" s="147"/>
      <c r="CT36" s="147"/>
      <c r="CU36" s="147"/>
      <c r="CV36" s="147"/>
      <c r="CW36" s="147"/>
      <c r="CX36" s="147"/>
      <c r="CY36" s="147"/>
      <c r="CZ36" s="147"/>
      <c r="DA36" s="147"/>
      <c r="DB36" s="147"/>
      <c r="DC36" s="147"/>
      <c r="DD36" s="147"/>
      <c r="DE36" s="147"/>
      <c r="DF36" s="147"/>
      <c r="DG36" s="147"/>
      <c r="DH36" s="147"/>
      <c r="DI36" s="147"/>
      <c r="DJ36" s="147"/>
      <c r="DK36" s="147"/>
      <c r="DL36" s="147"/>
      <c r="DM36" s="147"/>
      <c r="DN36" s="147"/>
      <c r="DO36" s="147"/>
      <c r="DP36" s="147"/>
      <c r="DQ36" s="147"/>
      <c r="DR36" s="147"/>
      <c r="DS36" s="147"/>
      <c r="DT36" s="147"/>
      <c r="DU36" s="147"/>
      <c r="DV36" s="147"/>
      <c r="DW36" s="147"/>
      <c r="DX36" s="147"/>
      <c r="DY36" s="147"/>
      <c r="DZ36" s="147"/>
      <c r="EA36" s="147"/>
      <c r="EB36" s="136"/>
      <c r="EC36" s="136"/>
      <c r="ED36" s="138"/>
      <c r="EE36" s="138"/>
      <c r="EF36" s="138"/>
    </row>
    <row r="37" ht="15.75" customHeight="1">
      <c r="A37" s="126">
        <v>15.0</v>
      </c>
      <c r="B37" s="127" t="s">
        <v>302</v>
      </c>
      <c r="C37" s="124">
        <v>72.0</v>
      </c>
      <c r="D37" s="124">
        <v>94.0</v>
      </c>
      <c r="E37" s="128">
        <v>5.28E8</v>
      </c>
      <c r="F37" s="129">
        <v>1.584E8</v>
      </c>
      <c r="G37" s="130" t="s">
        <v>291</v>
      </c>
      <c r="H37" s="128" t="str">
        <f>IF(G37=0,"Cash Keras",IF(G37=1,"Cash","Angsuran DP"))</f>
        <v>Angsuran DP</v>
      </c>
      <c r="I37" s="145"/>
      <c r="J37" s="145"/>
      <c r="K37" s="149">
        <v>1.584E8</v>
      </c>
      <c r="L37" s="140"/>
      <c r="M37" s="140"/>
      <c r="N37" s="140"/>
      <c r="O37" s="140"/>
      <c r="P37" s="140"/>
      <c r="Q37" s="143"/>
      <c r="R37" s="143"/>
      <c r="S37" s="148"/>
      <c r="T37" s="148"/>
      <c r="U37" s="148"/>
      <c r="V37" s="148"/>
      <c r="W37" s="139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4"/>
      <c r="AI37" s="141"/>
      <c r="AJ37" s="141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138"/>
      <c r="DD37" s="138"/>
      <c r="DE37" s="138"/>
      <c r="DF37" s="138"/>
      <c r="DG37" s="138"/>
      <c r="DH37" s="138"/>
      <c r="DI37" s="138"/>
      <c r="DJ37" s="138"/>
      <c r="DK37" s="138"/>
      <c r="DL37" s="138"/>
      <c r="DM37" s="138"/>
      <c r="DN37" s="138"/>
      <c r="DO37" s="138"/>
      <c r="DP37" s="138"/>
      <c r="DQ37" s="138"/>
      <c r="DR37" s="138"/>
      <c r="DS37" s="138"/>
      <c r="DT37" s="138"/>
      <c r="DU37" s="138"/>
      <c r="DV37" s="138"/>
      <c r="DW37" s="138"/>
      <c r="DX37" s="138"/>
      <c r="DY37" s="138"/>
      <c r="DZ37" s="138"/>
      <c r="EA37" s="138"/>
      <c r="EB37" s="138"/>
      <c r="EC37" s="138"/>
      <c r="ED37" s="138"/>
      <c r="EE37" s="138"/>
      <c r="EF37" s="138"/>
    </row>
    <row r="38" ht="15.75" customHeight="1">
      <c r="A38" s="126"/>
      <c r="B38" s="127"/>
      <c r="C38" s="124"/>
      <c r="D38" s="124"/>
      <c r="E38" s="128"/>
      <c r="F38" s="129"/>
      <c r="G38" s="129"/>
      <c r="H38" s="128" t="str">
        <f>IF(G37&lt;1.5,"","Angsuran Cicilan")</f>
        <v>Angsuran Cicilan</v>
      </c>
      <c r="I38" s="145"/>
      <c r="J38" s="145"/>
      <c r="K38" s="145"/>
      <c r="L38" s="147">
        <v>7.392E7</v>
      </c>
      <c r="M38" s="147">
        <v>7.392E7</v>
      </c>
      <c r="N38" s="147">
        <v>7.392E7</v>
      </c>
      <c r="O38" s="147">
        <v>7.392E7</v>
      </c>
      <c r="P38" s="147">
        <v>7.392E7</v>
      </c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47"/>
      <c r="BI38" s="14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0"/>
      <c r="CS38" s="147"/>
      <c r="CT38" s="147"/>
      <c r="CU38" s="147"/>
      <c r="CV38" s="147"/>
      <c r="CW38" s="147"/>
      <c r="CX38" s="147"/>
      <c r="CY38" s="147"/>
      <c r="CZ38" s="147"/>
      <c r="DA38" s="147"/>
      <c r="DB38" s="147"/>
      <c r="DC38" s="147"/>
      <c r="DD38" s="147"/>
      <c r="DE38" s="147"/>
      <c r="DF38" s="147"/>
      <c r="DG38" s="147"/>
      <c r="DH38" s="147"/>
      <c r="DI38" s="147"/>
      <c r="DJ38" s="147"/>
      <c r="DK38" s="147"/>
      <c r="DL38" s="147"/>
      <c r="DM38" s="147"/>
      <c r="DN38" s="147"/>
      <c r="DO38" s="147"/>
      <c r="DP38" s="147"/>
      <c r="DQ38" s="147"/>
      <c r="DR38" s="147"/>
      <c r="DS38" s="147"/>
      <c r="DT38" s="147"/>
      <c r="DU38" s="147"/>
      <c r="DV38" s="147"/>
      <c r="DW38" s="147"/>
      <c r="DX38" s="147"/>
      <c r="DY38" s="147"/>
      <c r="DZ38" s="147"/>
      <c r="EA38" s="147"/>
      <c r="EB38" s="136"/>
      <c r="EC38" s="136"/>
      <c r="ED38" s="138"/>
      <c r="EE38" s="138"/>
      <c r="EF38" s="138"/>
    </row>
    <row r="39" ht="15.75" customHeight="1">
      <c r="A39" s="126">
        <v>16.0</v>
      </c>
      <c r="B39" s="127" t="s">
        <v>303</v>
      </c>
      <c r="C39" s="124">
        <v>72.0</v>
      </c>
      <c r="D39" s="124">
        <v>91.0</v>
      </c>
      <c r="E39" s="128">
        <v>5.22E8</v>
      </c>
      <c r="F39" s="129">
        <v>1.566E8</v>
      </c>
      <c r="G39" s="130" t="s">
        <v>291</v>
      </c>
      <c r="H39" s="128" t="str">
        <f>IF(G39=0,"Cash Keras",IF(G39=1,"Cash","Angsuran DP"))</f>
        <v>Angsuran DP</v>
      </c>
      <c r="I39" s="145"/>
      <c r="J39" s="145"/>
      <c r="K39" s="145"/>
      <c r="L39" s="140">
        <v>1.566E8</v>
      </c>
      <c r="M39" s="140">
        <v>7.308E7</v>
      </c>
      <c r="N39" s="140">
        <v>7.308E7</v>
      </c>
      <c r="O39" s="140">
        <v>7.308E7</v>
      </c>
      <c r="P39" s="140">
        <v>7.308E7</v>
      </c>
      <c r="Q39" s="140">
        <v>7.308E7</v>
      </c>
      <c r="R39" s="141"/>
      <c r="S39" s="150"/>
      <c r="T39" s="141"/>
      <c r="U39" s="141"/>
      <c r="V39" s="141"/>
      <c r="W39" s="141"/>
      <c r="X39" s="141"/>
      <c r="Y39" s="142"/>
      <c r="Z39" s="142"/>
      <c r="AA39" s="144"/>
      <c r="AB39" s="141"/>
      <c r="AC39" s="141"/>
      <c r="AD39" s="142"/>
      <c r="AE39" s="141"/>
      <c r="AF39" s="141"/>
      <c r="AG39" s="141"/>
      <c r="AH39" s="141"/>
      <c r="AI39" s="141"/>
      <c r="AJ39" s="141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  <c r="CT39" s="138"/>
      <c r="CU39" s="138"/>
      <c r="CV39" s="138"/>
      <c r="CW39" s="138"/>
      <c r="CX39" s="138"/>
      <c r="CY39" s="138"/>
      <c r="CZ39" s="138"/>
      <c r="DA39" s="138"/>
      <c r="DB39" s="138"/>
      <c r="DC39" s="138"/>
      <c r="DD39" s="138"/>
      <c r="DE39" s="138"/>
      <c r="DF39" s="138"/>
      <c r="DG39" s="138"/>
      <c r="DH39" s="138"/>
      <c r="DI39" s="138"/>
      <c r="DJ39" s="138"/>
      <c r="DK39" s="138"/>
      <c r="DL39" s="138"/>
      <c r="DM39" s="138"/>
      <c r="DN39" s="138"/>
      <c r="DO39" s="138"/>
      <c r="DP39" s="138"/>
      <c r="DQ39" s="138"/>
      <c r="DR39" s="138"/>
      <c r="DS39" s="138"/>
      <c r="DT39" s="138"/>
      <c r="DU39" s="138"/>
      <c r="DV39" s="138"/>
      <c r="DW39" s="138"/>
      <c r="DX39" s="138"/>
      <c r="DY39" s="138"/>
      <c r="DZ39" s="138"/>
      <c r="EA39" s="138"/>
      <c r="EB39" s="138"/>
      <c r="EC39" s="138"/>
      <c r="ED39" s="138"/>
      <c r="EE39" s="138"/>
      <c r="EF39" s="138"/>
    </row>
    <row r="40" ht="15.75" customHeight="1">
      <c r="A40" s="126"/>
      <c r="B40" s="127"/>
      <c r="C40" s="124"/>
      <c r="D40" s="124"/>
      <c r="E40" s="128"/>
      <c r="F40" s="129"/>
      <c r="G40" s="129"/>
      <c r="H40" s="128" t="str">
        <f>IF(G39&lt;1.5,"","Angsuran Cicilan")</f>
        <v>Angsuran Cicilan</v>
      </c>
      <c r="I40" s="144"/>
      <c r="J40" s="145"/>
      <c r="K40" s="145"/>
      <c r="L40" s="145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0"/>
      <c r="CT40" s="147"/>
      <c r="CU40" s="147"/>
      <c r="CV40" s="147"/>
      <c r="CW40" s="147"/>
      <c r="CX40" s="147"/>
      <c r="CY40" s="147"/>
      <c r="CZ40" s="147"/>
      <c r="DA40" s="147"/>
      <c r="DB40" s="147"/>
      <c r="DC40" s="147"/>
      <c r="DD40" s="147"/>
      <c r="DE40" s="147"/>
      <c r="DF40" s="147"/>
      <c r="DG40" s="147"/>
      <c r="DH40" s="147"/>
      <c r="DI40" s="147"/>
      <c r="DJ40" s="147"/>
      <c r="DK40" s="147"/>
      <c r="DL40" s="147"/>
      <c r="DM40" s="147"/>
      <c r="DN40" s="147"/>
      <c r="DO40" s="147"/>
      <c r="DP40" s="147"/>
      <c r="DQ40" s="147"/>
      <c r="DR40" s="147"/>
      <c r="DS40" s="147"/>
      <c r="DT40" s="147"/>
      <c r="DU40" s="147"/>
      <c r="DV40" s="147"/>
      <c r="DW40" s="147"/>
      <c r="DX40" s="147"/>
      <c r="DY40" s="147"/>
      <c r="DZ40" s="147"/>
      <c r="EA40" s="147"/>
      <c r="EB40" s="147"/>
      <c r="EC40" s="140"/>
      <c r="ED40" s="140"/>
      <c r="EE40" s="138"/>
      <c r="EF40" s="138"/>
    </row>
    <row r="41" ht="15.75" customHeight="1">
      <c r="A41" s="126">
        <v>17.0</v>
      </c>
      <c r="B41" s="127" t="s">
        <v>304</v>
      </c>
      <c r="C41" s="124">
        <v>72.0</v>
      </c>
      <c r="D41" s="124">
        <v>82.0</v>
      </c>
      <c r="E41" s="128">
        <v>5.04E8</v>
      </c>
      <c r="F41" s="129">
        <v>1.512E8</v>
      </c>
      <c r="G41" s="130" t="s">
        <v>291</v>
      </c>
      <c r="H41" s="128" t="str">
        <f>IF(G41=0,"Cash Keras",IF(G41=1,"Cash","Angsuran DP"))</f>
        <v>Angsuran DP</v>
      </c>
      <c r="I41" s="145"/>
      <c r="J41" s="145"/>
      <c r="K41" s="145"/>
      <c r="L41" s="140">
        <v>1.512E8</v>
      </c>
      <c r="M41" s="140">
        <v>7.056E7</v>
      </c>
      <c r="N41" s="140">
        <v>7.056E7</v>
      </c>
      <c r="O41" s="140">
        <v>7.056E7</v>
      </c>
      <c r="P41" s="140">
        <v>7.056E7</v>
      </c>
      <c r="Q41" s="140">
        <v>7.056E7</v>
      </c>
      <c r="R41" s="140"/>
      <c r="S41" s="141"/>
      <c r="T41" s="141"/>
      <c r="U41" s="141"/>
      <c r="V41" s="141"/>
      <c r="W41" s="141"/>
      <c r="X41" s="141"/>
      <c r="Y41" s="142"/>
      <c r="Z41" s="144"/>
      <c r="AA41" s="142"/>
      <c r="AB41" s="142"/>
      <c r="AC41" s="141"/>
      <c r="AD41" s="141"/>
      <c r="AE41" s="142"/>
      <c r="AF41" s="141"/>
      <c r="AG41" s="141"/>
      <c r="AH41" s="141"/>
      <c r="AI41" s="141"/>
      <c r="AJ41" s="141"/>
      <c r="AK41" s="141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  <c r="CT41" s="138"/>
      <c r="CU41" s="138"/>
      <c r="CV41" s="138"/>
      <c r="CW41" s="138"/>
      <c r="CX41" s="138"/>
      <c r="CY41" s="138"/>
      <c r="CZ41" s="138"/>
      <c r="DA41" s="138"/>
      <c r="DB41" s="138"/>
      <c r="DC41" s="138"/>
      <c r="DD41" s="138"/>
      <c r="DE41" s="138"/>
      <c r="DF41" s="138"/>
      <c r="DG41" s="138"/>
      <c r="DH41" s="138"/>
      <c r="DI41" s="138"/>
      <c r="DJ41" s="138"/>
      <c r="DK41" s="138"/>
      <c r="DL41" s="138"/>
      <c r="DM41" s="138"/>
      <c r="DN41" s="138"/>
      <c r="DO41" s="138"/>
      <c r="DP41" s="138"/>
      <c r="DQ41" s="138"/>
      <c r="DR41" s="138"/>
      <c r="DS41" s="138"/>
      <c r="DT41" s="138"/>
      <c r="DU41" s="138"/>
      <c r="DV41" s="138"/>
      <c r="DW41" s="138"/>
      <c r="DX41" s="138"/>
      <c r="DY41" s="138"/>
      <c r="DZ41" s="138"/>
      <c r="EA41" s="138"/>
      <c r="EB41" s="138"/>
      <c r="EC41" s="138"/>
      <c r="ED41" s="138"/>
      <c r="EE41" s="138"/>
      <c r="EF41" s="138"/>
    </row>
    <row r="42" ht="15.75" customHeight="1">
      <c r="A42" s="126"/>
      <c r="B42" s="124"/>
      <c r="C42" s="124"/>
      <c r="D42" s="124"/>
      <c r="E42" s="128"/>
      <c r="F42" s="129"/>
      <c r="G42" s="129"/>
      <c r="H42" s="128" t="str">
        <f>IF(G41&lt;1.5,"","Angsuran Cicilan")</f>
        <v>Angsuran Cicilan</v>
      </c>
      <c r="I42" s="145"/>
      <c r="J42" s="145"/>
      <c r="K42" s="145"/>
      <c r="L42" s="145"/>
      <c r="M42" s="138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  <c r="CT42" s="140"/>
      <c r="CU42" s="147"/>
      <c r="CV42" s="147"/>
      <c r="CW42" s="147"/>
      <c r="CX42" s="147"/>
      <c r="CY42" s="147"/>
      <c r="CZ42" s="147"/>
      <c r="DA42" s="147"/>
      <c r="DB42" s="147"/>
      <c r="DC42" s="147"/>
      <c r="DD42" s="147"/>
      <c r="DE42" s="147"/>
      <c r="DF42" s="147"/>
      <c r="DG42" s="147"/>
      <c r="DH42" s="147"/>
      <c r="DI42" s="147"/>
      <c r="DJ42" s="147"/>
      <c r="DK42" s="147"/>
      <c r="DL42" s="147"/>
      <c r="DM42" s="147"/>
      <c r="DN42" s="147"/>
      <c r="DO42" s="147"/>
      <c r="DP42" s="147"/>
      <c r="DQ42" s="147"/>
      <c r="DR42" s="147"/>
      <c r="DS42" s="147"/>
      <c r="DT42" s="147"/>
      <c r="DU42" s="147"/>
      <c r="DV42" s="147"/>
      <c r="DW42" s="147"/>
      <c r="DX42" s="147"/>
      <c r="DY42" s="147"/>
      <c r="DZ42" s="147"/>
      <c r="EA42" s="147"/>
      <c r="EB42" s="147"/>
      <c r="EC42" s="147"/>
      <c r="ED42" s="136"/>
      <c r="EE42" s="138"/>
      <c r="EF42" s="138"/>
    </row>
    <row r="43" ht="15.75" customHeight="1">
      <c r="A43" s="126"/>
      <c r="B43" s="124"/>
      <c r="C43" s="124"/>
      <c r="D43" s="124"/>
      <c r="E43" s="128"/>
      <c r="F43" s="129"/>
      <c r="G43" s="129"/>
      <c r="H43" s="128"/>
      <c r="I43" s="151"/>
      <c r="J43" s="152"/>
      <c r="K43" s="153"/>
      <c r="L43" s="154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>
        <v>1.0</v>
      </c>
      <c r="BX43" s="125"/>
      <c r="BY43" s="125"/>
      <c r="BZ43" s="125"/>
      <c r="CA43" s="125"/>
      <c r="CB43" s="125"/>
      <c r="CC43" s="125"/>
      <c r="CD43" s="125"/>
      <c r="CE43" s="125"/>
      <c r="CF43" s="125"/>
      <c r="CG43" s="125"/>
      <c r="CH43" s="125"/>
      <c r="CI43" s="125"/>
      <c r="CJ43" s="125"/>
      <c r="CK43" s="125"/>
      <c r="CL43" s="125"/>
      <c r="CM43" s="125"/>
      <c r="CN43" s="125"/>
      <c r="CO43" s="125"/>
      <c r="CP43" s="125"/>
      <c r="CQ43" s="125"/>
      <c r="CR43" s="125"/>
      <c r="CS43" s="125"/>
      <c r="CT43" s="125"/>
      <c r="CU43" s="125"/>
      <c r="CV43" s="125"/>
      <c r="CW43" s="125"/>
      <c r="CX43" s="125"/>
      <c r="CY43" s="125"/>
      <c r="CZ43" s="125"/>
      <c r="DA43" s="125"/>
      <c r="DB43" s="125"/>
      <c r="DC43" s="125"/>
      <c r="DD43" s="125"/>
      <c r="DE43" s="125"/>
      <c r="DF43" s="125"/>
      <c r="DG43" s="125"/>
      <c r="DH43" s="125"/>
      <c r="DI43" s="125"/>
      <c r="DJ43" s="125"/>
      <c r="DK43" s="125"/>
      <c r="DL43" s="125"/>
      <c r="DM43" s="125"/>
      <c r="DN43" s="125"/>
      <c r="DO43" s="125"/>
      <c r="DP43" s="125"/>
      <c r="DQ43" s="125"/>
      <c r="DR43" s="125"/>
      <c r="DS43" s="125"/>
      <c r="DT43" s="125"/>
      <c r="DU43" s="125"/>
      <c r="DV43" s="125"/>
      <c r="DW43" s="125"/>
      <c r="DX43" s="125"/>
      <c r="DY43" s="125"/>
      <c r="DZ43" s="125"/>
      <c r="EA43" s="125"/>
      <c r="EB43" s="125"/>
      <c r="EC43" s="125"/>
      <c r="ED43" s="125"/>
      <c r="EE43" s="125"/>
      <c r="EF43" s="125"/>
    </row>
    <row r="44" ht="15.75" customHeight="1">
      <c r="A44" s="157"/>
      <c r="B44" s="158"/>
      <c r="C44" s="158"/>
      <c r="D44" s="158"/>
      <c r="E44" s="159"/>
      <c r="F44" s="159"/>
      <c r="G44" s="160">
        <f t="shared" ref="G44:G45" si="26">SUM(I44:EE44)</f>
        <v>4505800000</v>
      </c>
      <c r="H44" s="161" t="s">
        <v>305</v>
      </c>
      <c r="I44" s="162">
        <f t="shared" ref="I44:EF44" si="25">I9+I11+I13+I15+I17+I19+I21+I23+I25+I27+I29+I31+I33+I35+I37+I39+I41</f>
        <v>390250000</v>
      </c>
      <c r="J44" s="162">
        <f t="shared" si="25"/>
        <v>604250000</v>
      </c>
      <c r="K44" s="162">
        <f t="shared" si="25"/>
        <v>372090000</v>
      </c>
      <c r="L44" s="162">
        <f t="shared" si="25"/>
        <v>1244080000</v>
      </c>
      <c r="M44" s="162">
        <f t="shared" si="25"/>
        <v>558970000</v>
      </c>
      <c r="N44" s="162">
        <f t="shared" si="25"/>
        <v>558970000</v>
      </c>
      <c r="O44" s="162">
        <f t="shared" si="25"/>
        <v>373370000</v>
      </c>
      <c r="P44" s="162">
        <f t="shared" si="25"/>
        <v>239130000</v>
      </c>
      <c r="Q44" s="162">
        <f t="shared" si="25"/>
        <v>164690000</v>
      </c>
      <c r="R44" s="162">
        <f t="shared" si="25"/>
        <v>0</v>
      </c>
      <c r="S44" s="162">
        <f t="shared" si="25"/>
        <v>0</v>
      </c>
      <c r="T44" s="162">
        <f t="shared" si="25"/>
        <v>0</v>
      </c>
      <c r="U44" s="162">
        <f t="shared" si="25"/>
        <v>0</v>
      </c>
      <c r="V44" s="162">
        <f t="shared" si="25"/>
        <v>0</v>
      </c>
      <c r="W44" s="162">
        <f t="shared" si="25"/>
        <v>0</v>
      </c>
      <c r="X44" s="162">
        <f t="shared" si="25"/>
        <v>0</v>
      </c>
      <c r="Y44" s="162">
        <f t="shared" si="25"/>
        <v>0</v>
      </c>
      <c r="Z44" s="162">
        <f t="shared" si="25"/>
        <v>0</v>
      </c>
      <c r="AA44" s="162">
        <f t="shared" si="25"/>
        <v>0</v>
      </c>
      <c r="AB44" s="162">
        <f t="shared" si="25"/>
        <v>0</v>
      </c>
      <c r="AC44" s="162">
        <f t="shared" si="25"/>
        <v>0</v>
      </c>
      <c r="AD44" s="162">
        <f t="shared" si="25"/>
        <v>0</v>
      </c>
      <c r="AE44" s="162">
        <f t="shared" si="25"/>
        <v>0</v>
      </c>
      <c r="AF44" s="162">
        <f t="shared" si="25"/>
        <v>0</v>
      </c>
      <c r="AG44" s="162">
        <f t="shared" si="25"/>
        <v>0</v>
      </c>
      <c r="AH44" s="162">
        <f t="shared" si="25"/>
        <v>0</v>
      </c>
      <c r="AI44" s="162">
        <f t="shared" si="25"/>
        <v>0</v>
      </c>
      <c r="AJ44" s="162">
        <f t="shared" si="25"/>
        <v>0</v>
      </c>
      <c r="AK44" s="162">
        <f t="shared" si="25"/>
        <v>0</v>
      </c>
      <c r="AL44" s="162">
        <f t="shared" si="25"/>
        <v>0</v>
      </c>
      <c r="AM44" s="162">
        <f t="shared" si="25"/>
        <v>0</v>
      </c>
      <c r="AN44" s="162">
        <f t="shared" si="25"/>
        <v>0</v>
      </c>
      <c r="AO44" s="162">
        <f t="shared" si="25"/>
        <v>0</v>
      </c>
      <c r="AP44" s="162">
        <f t="shared" si="25"/>
        <v>0</v>
      </c>
      <c r="AQ44" s="162">
        <f t="shared" si="25"/>
        <v>0</v>
      </c>
      <c r="AR44" s="162">
        <f t="shared" si="25"/>
        <v>0</v>
      </c>
      <c r="AS44" s="162">
        <f t="shared" si="25"/>
        <v>0</v>
      </c>
      <c r="AT44" s="162">
        <f t="shared" si="25"/>
        <v>0</v>
      </c>
      <c r="AU44" s="162">
        <f t="shared" si="25"/>
        <v>0</v>
      </c>
      <c r="AV44" s="162">
        <f t="shared" si="25"/>
        <v>0</v>
      </c>
      <c r="AW44" s="162">
        <f t="shared" si="25"/>
        <v>0</v>
      </c>
      <c r="AX44" s="162">
        <f t="shared" si="25"/>
        <v>0</v>
      </c>
      <c r="AY44" s="162">
        <f t="shared" si="25"/>
        <v>0</v>
      </c>
      <c r="AZ44" s="162">
        <f t="shared" si="25"/>
        <v>0</v>
      </c>
      <c r="BA44" s="162">
        <f t="shared" si="25"/>
        <v>0</v>
      </c>
      <c r="BB44" s="162">
        <f t="shared" si="25"/>
        <v>0</v>
      </c>
      <c r="BC44" s="162">
        <f t="shared" si="25"/>
        <v>0</v>
      </c>
      <c r="BD44" s="162">
        <f t="shared" si="25"/>
        <v>0</v>
      </c>
      <c r="BE44" s="162">
        <f t="shared" si="25"/>
        <v>0</v>
      </c>
      <c r="BF44" s="162">
        <f t="shared" si="25"/>
        <v>0</v>
      </c>
      <c r="BG44" s="162">
        <f t="shared" si="25"/>
        <v>0</v>
      </c>
      <c r="BH44" s="162">
        <f t="shared" si="25"/>
        <v>0</v>
      </c>
      <c r="BI44" s="162">
        <f t="shared" si="25"/>
        <v>0</v>
      </c>
      <c r="BJ44" s="162">
        <f t="shared" si="25"/>
        <v>0</v>
      </c>
      <c r="BK44" s="162">
        <f t="shared" si="25"/>
        <v>0</v>
      </c>
      <c r="BL44" s="162">
        <f t="shared" si="25"/>
        <v>0</v>
      </c>
      <c r="BM44" s="162">
        <f t="shared" si="25"/>
        <v>0</v>
      </c>
      <c r="BN44" s="162">
        <f t="shared" si="25"/>
        <v>0</v>
      </c>
      <c r="BO44" s="162">
        <f t="shared" si="25"/>
        <v>0</v>
      </c>
      <c r="BP44" s="162">
        <f t="shared" si="25"/>
        <v>0</v>
      </c>
      <c r="BQ44" s="162">
        <f t="shared" si="25"/>
        <v>0</v>
      </c>
      <c r="BR44" s="162">
        <f t="shared" si="25"/>
        <v>0</v>
      </c>
      <c r="BS44" s="162">
        <f t="shared" si="25"/>
        <v>0</v>
      </c>
      <c r="BT44" s="162">
        <f t="shared" si="25"/>
        <v>0</v>
      </c>
      <c r="BU44" s="162">
        <f t="shared" si="25"/>
        <v>0</v>
      </c>
      <c r="BV44" s="162">
        <f t="shared" si="25"/>
        <v>0</v>
      </c>
      <c r="BW44" s="162">
        <f t="shared" si="25"/>
        <v>0</v>
      </c>
      <c r="BX44" s="162">
        <f t="shared" si="25"/>
        <v>0</v>
      </c>
      <c r="BY44" s="162">
        <f t="shared" si="25"/>
        <v>0</v>
      </c>
      <c r="BZ44" s="162">
        <f t="shared" si="25"/>
        <v>0</v>
      </c>
      <c r="CA44" s="162">
        <f t="shared" si="25"/>
        <v>0</v>
      </c>
      <c r="CB44" s="162">
        <f t="shared" si="25"/>
        <v>0</v>
      </c>
      <c r="CC44" s="162">
        <f t="shared" si="25"/>
        <v>0</v>
      </c>
      <c r="CD44" s="162">
        <f t="shared" si="25"/>
        <v>0</v>
      </c>
      <c r="CE44" s="162">
        <f t="shared" si="25"/>
        <v>0</v>
      </c>
      <c r="CF44" s="162">
        <f t="shared" si="25"/>
        <v>0</v>
      </c>
      <c r="CG44" s="162">
        <f t="shared" si="25"/>
        <v>0</v>
      </c>
      <c r="CH44" s="162">
        <f t="shared" si="25"/>
        <v>0</v>
      </c>
      <c r="CI44" s="162">
        <f t="shared" si="25"/>
        <v>0</v>
      </c>
      <c r="CJ44" s="162">
        <f t="shared" si="25"/>
        <v>0</v>
      </c>
      <c r="CK44" s="162">
        <f t="shared" si="25"/>
        <v>0</v>
      </c>
      <c r="CL44" s="162">
        <f t="shared" si="25"/>
        <v>0</v>
      </c>
      <c r="CM44" s="162">
        <f t="shared" si="25"/>
        <v>0</v>
      </c>
      <c r="CN44" s="162">
        <f t="shared" si="25"/>
        <v>0</v>
      </c>
      <c r="CO44" s="162">
        <f t="shared" si="25"/>
        <v>0</v>
      </c>
      <c r="CP44" s="162">
        <f t="shared" si="25"/>
        <v>0</v>
      </c>
      <c r="CQ44" s="162">
        <f t="shared" si="25"/>
        <v>0</v>
      </c>
      <c r="CR44" s="162">
        <f t="shared" si="25"/>
        <v>0</v>
      </c>
      <c r="CS44" s="162">
        <f t="shared" si="25"/>
        <v>0</v>
      </c>
      <c r="CT44" s="162">
        <f t="shared" si="25"/>
        <v>0</v>
      </c>
      <c r="CU44" s="162">
        <f t="shared" si="25"/>
        <v>0</v>
      </c>
      <c r="CV44" s="162">
        <f t="shared" si="25"/>
        <v>0</v>
      </c>
      <c r="CW44" s="162">
        <f t="shared" si="25"/>
        <v>0</v>
      </c>
      <c r="CX44" s="162">
        <f t="shared" si="25"/>
        <v>0</v>
      </c>
      <c r="CY44" s="162">
        <f t="shared" si="25"/>
        <v>0</v>
      </c>
      <c r="CZ44" s="162">
        <f t="shared" si="25"/>
        <v>0</v>
      </c>
      <c r="DA44" s="162">
        <f t="shared" si="25"/>
        <v>0</v>
      </c>
      <c r="DB44" s="162">
        <f t="shared" si="25"/>
        <v>0</v>
      </c>
      <c r="DC44" s="162">
        <f t="shared" si="25"/>
        <v>0</v>
      </c>
      <c r="DD44" s="162">
        <f t="shared" si="25"/>
        <v>0</v>
      </c>
      <c r="DE44" s="162">
        <f t="shared" si="25"/>
        <v>0</v>
      </c>
      <c r="DF44" s="162">
        <f t="shared" si="25"/>
        <v>0</v>
      </c>
      <c r="DG44" s="162">
        <f t="shared" si="25"/>
        <v>0</v>
      </c>
      <c r="DH44" s="162">
        <f t="shared" si="25"/>
        <v>0</v>
      </c>
      <c r="DI44" s="162">
        <f t="shared" si="25"/>
        <v>0</v>
      </c>
      <c r="DJ44" s="162">
        <f t="shared" si="25"/>
        <v>0</v>
      </c>
      <c r="DK44" s="162">
        <f t="shared" si="25"/>
        <v>0</v>
      </c>
      <c r="DL44" s="162">
        <f t="shared" si="25"/>
        <v>0</v>
      </c>
      <c r="DM44" s="162">
        <f t="shared" si="25"/>
        <v>0</v>
      </c>
      <c r="DN44" s="162">
        <f t="shared" si="25"/>
        <v>0</v>
      </c>
      <c r="DO44" s="162">
        <f t="shared" si="25"/>
        <v>0</v>
      </c>
      <c r="DP44" s="162">
        <f t="shared" si="25"/>
        <v>0</v>
      </c>
      <c r="DQ44" s="162">
        <f t="shared" si="25"/>
        <v>0</v>
      </c>
      <c r="DR44" s="162">
        <f t="shared" si="25"/>
        <v>0</v>
      </c>
      <c r="DS44" s="162">
        <f t="shared" si="25"/>
        <v>0</v>
      </c>
      <c r="DT44" s="162">
        <f t="shared" si="25"/>
        <v>0</v>
      </c>
      <c r="DU44" s="162">
        <f t="shared" si="25"/>
        <v>0</v>
      </c>
      <c r="DV44" s="162">
        <f t="shared" si="25"/>
        <v>0</v>
      </c>
      <c r="DW44" s="162">
        <f t="shared" si="25"/>
        <v>0</v>
      </c>
      <c r="DX44" s="162">
        <f t="shared" si="25"/>
        <v>0</v>
      </c>
      <c r="DY44" s="162">
        <f t="shared" si="25"/>
        <v>0</v>
      </c>
      <c r="DZ44" s="162">
        <f t="shared" si="25"/>
        <v>0</v>
      </c>
      <c r="EA44" s="162">
        <f t="shared" si="25"/>
        <v>0</v>
      </c>
      <c r="EB44" s="162">
        <f t="shared" si="25"/>
        <v>0</v>
      </c>
      <c r="EC44" s="162">
        <f t="shared" si="25"/>
        <v>0</v>
      </c>
      <c r="ED44" s="162">
        <f t="shared" si="25"/>
        <v>0</v>
      </c>
      <c r="EE44" s="162">
        <f t="shared" si="25"/>
        <v>0</v>
      </c>
      <c r="EF44" s="162">
        <f t="shared" si="25"/>
        <v>0</v>
      </c>
    </row>
    <row r="45" ht="15.75" customHeight="1">
      <c r="A45" s="123"/>
      <c r="B45" s="124"/>
      <c r="C45" s="163"/>
      <c r="D45" s="163"/>
      <c r="E45" s="124"/>
      <c r="F45" s="123"/>
      <c r="G45" s="160">
        <f t="shared" si="26"/>
        <v>4712260000</v>
      </c>
      <c r="H45" s="164" t="s">
        <v>306</v>
      </c>
      <c r="I45" s="165">
        <f t="shared" ref="I45:EF45" si="27">I10+I12+I14+I16+I18+I20+I22+I24+I26+I28+I30+I32+I34+I36+I38+I40+I42</f>
        <v>0</v>
      </c>
      <c r="J45" s="165">
        <f t="shared" si="27"/>
        <v>0</v>
      </c>
      <c r="K45" s="165">
        <f t="shared" si="27"/>
        <v>0</v>
      </c>
      <c r="L45" s="165">
        <f t="shared" si="27"/>
        <v>80220000</v>
      </c>
      <c r="M45" s="165">
        <f t="shared" si="27"/>
        <v>85131667</v>
      </c>
      <c r="N45" s="165">
        <f t="shared" si="27"/>
        <v>85131667</v>
      </c>
      <c r="O45" s="165">
        <f t="shared" si="27"/>
        <v>89145000</v>
      </c>
      <c r="P45" s="165">
        <f t="shared" si="27"/>
        <v>115237500</v>
      </c>
      <c r="Q45" s="165">
        <f t="shared" si="27"/>
        <v>51747500</v>
      </c>
      <c r="R45" s="165">
        <f t="shared" si="27"/>
        <v>51747500</v>
      </c>
      <c r="S45" s="165">
        <f t="shared" si="27"/>
        <v>51747500</v>
      </c>
      <c r="T45" s="165">
        <f t="shared" si="27"/>
        <v>51747500</v>
      </c>
      <c r="U45" s="165">
        <f t="shared" si="27"/>
        <v>51747500</v>
      </c>
      <c r="V45" s="165">
        <f t="shared" si="27"/>
        <v>51747500</v>
      </c>
      <c r="W45" s="165">
        <f t="shared" si="27"/>
        <v>51747500</v>
      </c>
      <c r="X45" s="165">
        <f t="shared" si="27"/>
        <v>51747500</v>
      </c>
      <c r="Y45" s="165">
        <f t="shared" si="27"/>
        <v>51747500</v>
      </c>
      <c r="Z45" s="165">
        <f t="shared" si="27"/>
        <v>51747500</v>
      </c>
      <c r="AA45" s="165">
        <f t="shared" si="27"/>
        <v>51747500</v>
      </c>
      <c r="AB45" s="165">
        <f t="shared" si="27"/>
        <v>51747500</v>
      </c>
      <c r="AC45" s="165">
        <f t="shared" si="27"/>
        <v>51747500</v>
      </c>
      <c r="AD45" s="165">
        <f t="shared" si="27"/>
        <v>51747500</v>
      </c>
      <c r="AE45" s="165">
        <f t="shared" si="27"/>
        <v>51747500</v>
      </c>
      <c r="AF45" s="165">
        <f t="shared" si="27"/>
        <v>51747500</v>
      </c>
      <c r="AG45" s="165">
        <f t="shared" si="27"/>
        <v>51747500</v>
      </c>
      <c r="AH45" s="165">
        <f t="shared" si="27"/>
        <v>51747500</v>
      </c>
      <c r="AI45" s="165">
        <f t="shared" si="27"/>
        <v>51747500</v>
      </c>
      <c r="AJ45" s="165">
        <f t="shared" si="27"/>
        <v>51747500</v>
      </c>
      <c r="AK45" s="165">
        <f t="shared" si="27"/>
        <v>51747500</v>
      </c>
      <c r="AL45" s="165">
        <f t="shared" si="27"/>
        <v>51747500</v>
      </c>
      <c r="AM45" s="165">
        <f t="shared" si="27"/>
        <v>51747500</v>
      </c>
      <c r="AN45" s="165">
        <f t="shared" si="27"/>
        <v>37012500</v>
      </c>
      <c r="AO45" s="165">
        <f t="shared" si="27"/>
        <v>37012500</v>
      </c>
      <c r="AP45" s="165">
        <f t="shared" si="27"/>
        <v>37012500</v>
      </c>
      <c r="AQ45" s="165">
        <f t="shared" si="27"/>
        <v>37012500</v>
      </c>
      <c r="AR45" s="165">
        <f t="shared" si="27"/>
        <v>37012500</v>
      </c>
      <c r="AS45" s="165">
        <f t="shared" si="27"/>
        <v>37012500</v>
      </c>
      <c r="AT45" s="165">
        <f t="shared" si="27"/>
        <v>37012500</v>
      </c>
      <c r="AU45" s="165">
        <f t="shared" si="27"/>
        <v>37012500</v>
      </c>
      <c r="AV45" s="165">
        <f t="shared" si="27"/>
        <v>37012500</v>
      </c>
      <c r="AW45" s="165">
        <f t="shared" si="27"/>
        <v>37012500</v>
      </c>
      <c r="AX45" s="165">
        <f t="shared" si="27"/>
        <v>37012500</v>
      </c>
      <c r="AY45" s="165">
        <f t="shared" si="27"/>
        <v>37012500</v>
      </c>
      <c r="AZ45" s="165">
        <f t="shared" si="27"/>
        <v>37012500</v>
      </c>
      <c r="BA45" s="165">
        <f t="shared" si="27"/>
        <v>37012500</v>
      </c>
      <c r="BB45" s="165">
        <f t="shared" si="27"/>
        <v>37012500</v>
      </c>
      <c r="BC45" s="165">
        <f t="shared" si="27"/>
        <v>37012500</v>
      </c>
      <c r="BD45" s="165">
        <f t="shared" si="27"/>
        <v>37012500</v>
      </c>
      <c r="BE45" s="165">
        <f t="shared" si="27"/>
        <v>37012500</v>
      </c>
      <c r="BF45" s="165">
        <f t="shared" si="27"/>
        <v>37012500</v>
      </c>
      <c r="BG45" s="165">
        <f t="shared" si="27"/>
        <v>37012500</v>
      </c>
      <c r="BH45" s="165">
        <f t="shared" si="27"/>
        <v>37012500</v>
      </c>
      <c r="BI45" s="165">
        <f t="shared" si="27"/>
        <v>37012500</v>
      </c>
      <c r="BJ45" s="165">
        <f t="shared" si="27"/>
        <v>37012500</v>
      </c>
      <c r="BK45" s="165">
        <f t="shared" si="27"/>
        <v>37012500</v>
      </c>
      <c r="BL45" s="165">
        <f t="shared" si="27"/>
        <v>37012500</v>
      </c>
      <c r="BM45" s="165">
        <f t="shared" si="27"/>
        <v>37012500</v>
      </c>
      <c r="BN45" s="165">
        <f t="shared" si="27"/>
        <v>37012500</v>
      </c>
      <c r="BO45" s="165">
        <f t="shared" si="27"/>
        <v>37012500</v>
      </c>
      <c r="BP45" s="165">
        <f t="shared" si="27"/>
        <v>37012500</v>
      </c>
      <c r="BQ45" s="165">
        <f t="shared" si="27"/>
        <v>37012500</v>
      </c>
      <c r="BR45" s="165">
        <f t="shared" si="27"/>
        <v>37012500</v>
      </c>
      <c r="BS45" s="165">
        <f t="shared" si="27"/>
        <v>37012500</v>
      </c>
      <c r="BT45" s="165">
        <f t="shared" si="27"/>
        <v>37012500</v>
      </c>
      <c r="BU45" s="165">
        <f t="shared" si="27"/>
        <v>37012500</v>
      </c>
      <c r="BV45" s="165">
        <f t="shared" si="27"/>
        <v>37012500</v>
      </c>
      <c r="BW45" s="165">
        <f t="shared" si="27"/>
        <v>37012500</v>
      </c>
      <c r="BX45" s="165">
        <f t="shared" si="27"/>
        <v>29645000</v>
      </c>
      <c r="BY45" s="165">
        <f t="shared" si="27"/>
        <v>29645000</v>
      </c>
      <c r="BZ45" s="165">
        <f t="shared" si="27"/>
        <v>29645000</v>
      </c>
      <c r="CA45" s="165">
        <f t="shared" si="27"/>
        <v>29645000</v>
      </c>
      <c r="CB45" s="165">
        <f t="shared" si="27"/>
        <v>29645000</v>
      </c>
      <c r="CC45" s="165">
        <f t="shared" si="27"/>
        <v>29645000</v>
      </c>
      <c r="CD45" s="165">
        <f t="shared" si="27"/>
        <v>29645000</v>
      </c>
      <c r="CE45" s="165">
        <f t="shared" si="27"/>
        <v>29645000</v>
      </c>
      <c r="CF45" s="165">
        <f t="shared" si="27"/>
        <v>29645000</v>
      </c>
      <c r="CG45" s="165">
        <f t="shared" si="27"/>
        <v>29645000</v>
      </c>
      <c r="CH45" s="165">
        <f t="shared" si="27"/>
        <v>29645000</v>
      </c>
      <c r="CI45" s="165">
        <f t="shared" si="27"/>
        <v>29645000</v>
      </c>
      <c r="CJ45" s="165">
        <f t="shared" si="27"/>
        <v>29645000</v>
      </c>
      <c r="CK45" s="165">
        <f t="shared" si="27"/>
        <v>29645000</v>
      </c>
      <c r="CL45" s="165">
        <f t="shared" si="27"/>
        <v>29645000</v>
      </c>
      <c r="CM45" s="165">
        <f t="shared" si="27"/>
        <v>29645000</v>
      </c>
      <c r="CN45" s="165">
        <f t="shared" si="27"/>
        <v>29645000</v>
      </c>
      <c r="CO45" s="165">
        <f t="shared" si="27"/>
        <v>29645000</v>
      </c>
      <c r="CP45" s="165">
        <f t="shared" si="27"/>
        <v>29645000</v>
      </c>
      <c r="CQ45" s="165">
        <f t="shared" si="27"/>
        <v>29645000</v>
      </c>
      <c r="CR45" s="165">
        <f t="shared" si="27"/>
        <v>29645000</v>
      </c>
      <c r="CS45" s="165">
        <f t="shared" si="27"/>
        <v>29645000</v>
      </c>
      <c r="CT45" s="165">
        <f t="shared" si="27"/>
        <v>29645000</v>
      </c>
      <c r="CU45" s="165">
        <f t="shared" si="27"/>
        <v>29645000</v>
      </c>
      <c r="CV45" s="165">
        <f t="shared" si="27"/>
        <v>29645000</v>
      </c>
      <c r="CW45" s="165">
        <f t="shared" si="27"/>
        <v>29645000</v>
      </c>
      <c r="CX45" s="165">
        <f t="shared" si="27"/>
        <v>29645000</v>
      </c>
      <c r="CY45" s="165">
        <f t="shared" si="27"/>
        <v>29645000</v>
      </c>
      <c r="CZ45" s="165">
        <f t="shared" si="27"/>
        <v>29645000</v>
      </c>
      <c r="DA45" s="165">
        <f t="shared" si="27"/>
        <v>29645000</v>
      </c>
      <c r="DB45" s="165">
        <f t="shared" si="27"/>
        <v>29645000</v>
      </c>
      <c r="DC45" s="165">
        <f t="shared" si="27"/>
        <v>29645000</v>
      </c>
      <c r="DD45" s="165">
        <f t="shared" si="27"/>
        <v>29645000</v>
      </c>
      <c r="DE45" s="165">
        <f t="shared" si="27"/>
        <v>29645000</v>
      </c>
      <c r="DF45" s="165">
        <f t="shared" si="27"/>
        <v>29645000</v>
      </c>
      <c r="DG45" s="165">
        <f t="shared" si="27"/>
        <v>29645000</v>
      </c>
      <c r="DH45" s="165">
        <f t="shared" si="27"/>
        <v>29645000</v>
      </c>
      <c r="DI45" s="165">
        <f t="shared" si="27"/>
        <v>29645000</v>
      </c>
      <c r="DJ45" s="165">
        <f t="shared" si="27"/>
        <v>29645000</v>
      </c>
      <c r="DK45" s="165">
        <f t="shared" si="27"/>
        <v>29645000</v>
      </c>
      <c r="DL45" s="165">
        <f t="shared" si="27"/>
        <v>29645000</v>
      </c>
      <c r="DM45" s="165">
        <f t="shared" si="27"/>
        <v>29645000</v>
      </c>
      <c r="DN45" s="165">
        <f t="shared" si="27"/>
        <v>29645000</v>
      </c>
      <c r="DO45" s="165">
        <f t="shared" si="27"/>
        <v>29645000</v>
      </c>
      <c r="DP45" s="165">
        <f t="shared" si="27"/>
        <v>29645000</v>
      </c>
      <c r="DQ45" s="165">
        <f t="shared" si="27"/>
        <v>29645000</v>
      </c>
      <c r="DR45" s="165">
        <f t="shared" si="27"/>
        <v>29645000</v>
      </c>
      <c r="DS45" s="165">
        <f t="shared" si="27"/>
        <v>29645000</v>
      </c>
      <c r="DT45" s="165">
        <f t="shared" si="27"/>
        <v>29645000</v>
      </c>
      <c r="DU45" s="165">
        <f t="shared" si="27"/>
        <v>29645000</v>
      </c>
      <c r="DV45" s="165">
        <f t="shared" si="27"/>
        <v>29645000</v>
      </c>
      <c r="DW45" s="165">
        <f t="shared" si="27"/>
        <v>29645000</v>
      </c>
      <c r="DX45" s="165">
        <f t="shared" si="27"/>
        <v>29645000</v>
      </c>
      <c r="DY45" s="165">
        <f t="shared" si="27"/>
        <v>29645000</v>
      </c>
      <c r="DZ45" s="165">
        <f t="shared" si="27"/>
        <v>29645000</v>
      </c>
      <c r="EA45" s="165">
        <f t="shared" si="27"/>
        <v>29645000</v>
      </c>
      <c r="EB45" s="165">
        <f t="shared" si="27"/>
        <v>23345000</v>
      </c>
      <c r="EC45" s="165">
        <f t="shared" si="27"/>
        <v>18433333</v>
      </c>
      <c r="ED45" s="165">
        <f t="shared" si="27"/>
        <v>18433333</v>
      </c>
      <c r="EE45" s="165">
        <f t="shared" si="27"/>
        <v>14420000</v>
      </c>
      <c r="EF45" s="165">
        <f t="shared" si="27"/>
        <v>10430000</v>
      </c>
    </row>
    <row r="46" ht="15.75" customHeight="1">
      <c r="A46" s="166"/>
      <c r="B46" s="167"/>
      <c r="C46" s="168"/>
      <c r="D46" s="168"/>
      <c r="E46" s="168"/>
      <c r="F46" s="169"/>
      <c r="G46" s="170" t="s">
        <v>307</v>
      </c>
      <c r="H46" s="171" t="s">
        <v>308</v>
      </c>
      <c r="I46" s="171">
        <f t="shared" ref="I46:EF46" si="28">SUM(I44:I45)</f>
        <v>390250000</v>
      </c>
      <c r="J46" s="171">
        <f t="shared" si="28"/>
        <v>604250000</v>
      </c>
      <c r="K46" s="171">
        <f t="shared" si="28"/>
        <v>372090000</v>
      </c>
      <c r="L46" s="171">
        <f t="shared" si="28"/>
        <v>1324300000</v>
      </c>
      <c r="M46" s="171">
        <f t="shared" si="28"/>
        <v>644101667</v>
      </c>
      <c r="N46" s="171">
        <f t="shared" si="28"/>
        <v>644101667</v>
      </c>
      <c r="O46" s="171">
        <f t="shared" si="28"/>
        <v>462515000</v>
      </c>
      <c r="P46" s="171">
        <f t="shared" si="28"/>
        <v>354367500</v>
      </c>
      <c r="Q46" s="171">
        <f t="shared" si="28"/>
        <v>216437500</v>
      </c>
      <c r="R46" s="171">
        <f t="shared" si="28"/>
        <v>51747500</v>
      </c>
      <c r="S46" s="171">
        <f t="shared" si="28"/>
        <v>51747500</v>
      </c>
      <c r="T46" s="171">
        <f t="shared" si="28"/>
        <v>51747500</v>
      </c>
      <c r="U46" s="171">
        <f t="shared" si="28"/>
        <v>51747500</v>
      </c>
      <c r="V46" s="171">
        <f t="shared" si="28"/>
        <v>51747500</v>
      </c>
      <c r="W46" s="171">
        <f t="shared" si="28"/>
        <v>51747500</v>
      </c>
      <c r="X46" s="171">
        <f t="shared" si="28"/>
        <v>51747500</v>
      </c>
      <c r="Y46" s="171">
        <f t="shared" si="28"/>
        <v>51747500</v>
      </c>
      <c r="Z46" s="171">
        <f t="shared" si="28"/>
        <v>51747500</v>
      </c>
      <c r="AA46" s="171">
        <f t="shared" si="28"/>
        <v>51747500</v>
      </c>
      <c r="AB46" s="171">
        <f t="shared" si="28"/>
        <v>51747500</v>
      </c>
      <c r="AC46" s="171">
        <f t="shared" si="28"/>
        <v>51747500</v>
      </c>
      <c r="AD46" s="171">
        <f t="shared" si="28"/>
        <v>51747500</v>
      </c>
      <c r="AE46" s="171">
        <f t="shared" si="28"/>
        <v>51747500</v>
      </c>
      <c r="AF46" s="171">
        <f t="shared" si="28"/>
        <v>51747500</v>
      </c>
      <c r="AG46" s="171">
        <f t="shared" si="28"/>
        <v>51747500</v>
      </c>
      <c r="AH46" s="171">
        <f t="shared" si="28"/>
        <v>51747500</v>
      </c>
      <c r="AI46" s="171">
        <f t="shared" si="28"/>
        <v>51747500</v>
      </c>
      <c r="AJ46" s="171">
        <f t="shared" si="28"/>
        <v>51747500</v>
      </c>
      <c r="AK46" s="171">
        <f t="shared" si="28"/>
        <v>51747500</v>
      </c>
      <c r="AL46" s="171">
        <f t="shared" si="28"/>
        <v>51747500</v>
      </c>
      <c r="AM46" s="171">
        <f t="shared" si="28"/>
        <v>51747500</v>
      </c>
      <c r="AN46" s="171">
        <f t="shared" si="28"/>
        <v>37012500</v>
      </c>
      <c r="AO46" s="171">
        <f t="shared" si="28"/>
        <v>37012500</v>
      </c>
      <c r="AP46" s="171">
        <f t="shared" si="28"/>
        <v>37012500</v>
      </c>
      <c r="AQ46" s="171">
        <f t="shared" si="28"/>
        <v>37012500</v>
      </c>
      <c r="AR46" s="171">
        <f t="shared" si="28"/>
        <v>37012500</v>
      </c>
      <c r="AS46" s="171">
        <f t="shared" si="28"/>
        <v>37012500</v>
      </c>
      <c r="AT46" s="171">
        <f t="shared" si="28"/>
        <v>37012500</v>
      </c>
      <c r="AU46" s="171">
        <f t="shared" si="28"/>
        <v>37012500</v>
      </c>
      <c r="AV46" s="171">
        <f t="shared" si="28"/>
        <v>37012500</v>
      </c>
      <c r="AW46" s="171">
        <f t="shared" si="28"/>
        <v>37012500</v>
      </c>
      <c r="AX46" s="171">
        <f t="shared" si="28"/>
        <v>37012500</v>
      </c>
      <c r="AY46" s="171">
        <f t="shared" si="28"/>
        <v>37012500</v>
      </c>
      <c r="AZ46" s="171">
        <f t="shared" si="28"/>
        <v>37012500</v>
      </c>
      <c r="BA46" s="171">
        <f t="shared" si="28"/>
        <v>37012500</v>
      </c>
      <c r="BB46" s="171">
        <f t="shared" si="28"/>
        <v>37012500</v>
      </c>
      <c r="BC46" s="171">
        <f t="shared" si="28"/>
        <v>37012500</v>
      </c>
      <c r="BD46" s="171">
        <f t="shared" si="28"/>
        <v>37012500</v>
      </c>
      <c r="BE46" s="171">
        <f t="shared" si="28"/>
        <v>37012500</v>
      </c>
      <c r="BF46" s="171">
        <f t="shared" si="28"/>
        <v>37012500</v>
      </c>
      <c r="BG46" s="171">
        <f t="shared" si="28"/>
        <v>37012500</v>
      </c>
      <c r="BH46" s="171">
        <f t="shared" si="28"/>
        <v>37012500</v>
      </c>
      <c r="BI46" s="171">
        <f t="shared" si="28"/>
        <v>37012500</v>
      </c>
      <c r="BJ46" s="171">
        <f t="shared" si="28"/>
        <v>37012500</v>
      </c>
      <c r="BK46" s="171">
        <f t="shared" si="28"/>
        <v>37012500</v>
      </c>
      <c r="BL46" s="171">
        <f t="shared" si="28"/>
        <v>37012500</v>
      </c>
      <c r="BM46" s="171">
        <f t="shared" si="28"/>
        <v>37012500</v>
      </c>
      <c r="BN46" s="171">
        <f t="shared" si="28"/>
        <v>37012500</v>
      </c>
      <c r="BO46" s="171">
        <f t="shared" si="28"/>
        <v>37012500</v>
      </c>
      <c r="BP46" s="171">
        <f t="shared" si="28"/>
        <v>37012500</v>
      </c>
      <c r="BQ46" s="171">
        <f t="shared" si="28"/>
        <v>37012500</v>
      </c>
      <c r="BR46" s="171">
        <f t="shared" si="28"/>
        <v>37012500</v>
      </c>
      <c r="BS46" s="171">
        <f t="shared" si="28"/>
        <v>37012500</v>
      </c>
      <c r="BT46" s="171">
        <f t="shared" si="28"/>
        <v>37012500</v>
      </c>
      <c r="BU46" s="171">
        <f t="shared" si="28"/>
        <v>37012500</v>
      </c>
      <c r="BV46" s="171">
        <f t="shared" si="28"/>
        <v>37012500</v>
      </c>
      <c r="BW46" s="171">
        <f t="shared" si="28"/>
        <v>37012500</v>
      </c>
      <c r="BX46" s="171">
        <f t="shared" si="28"/>
        <v>29645000</v>
      </c>
      <c r="BY46" s="171">
        <f t="shared" si="28"/>
        <v>29645000</v>
      </c>
      <c r="BZ46" s="171">
        <f t="shared" si="28"/>
        <v>29645000</v>
      </c>
      <c r="CA46" s="171">
        <f t="shared" si="28"/>
        <v>29645000</v>
      </c>
      <c r="CB46" s="171">
        <f t="shared" si="28"/>
        <v>29645000</v>
      </c>
      <c r="CC46" s="171">
        <f t="shared" si="28"/>
        <v>29645000</v>
      </c>
      <c r="CD46" s="171">
        <f t="shared" si="28"/>
        <v>29645000</v>
      </c>
      <c r="CE46" s="171">
        <f t="shared" si="28"/>
        <v>29645000</v>
      </c>
      <c r="CF46" s="171">
        <f t="shared" si="28"/>
        <v>29645000</v>
      </c>
      <c r="CG46" s="171">
        <f t="shared" si="28"/>
        <v>29645000</v>
      </c>
      <c r="CH46" s="171">
        <f t="shared" si="28"/>
        <v>29645000</v>
      </c>
      <c r="CI46" s="171">
        <f t="shared" si="28"/>
        <v>29645000</v>
      </c>
      <c r="CJ46" s="171">
        <f t="shared" si="28"/>
        <v>29645000</v>
      </c>
      <c r="CK46" s="171">
        <f t="shared" si="28"/>
        <v>29645000</v>
      </c>
      <c r="CL46" s="171">
        <f t="shared" si="28"/>
        <v>29645000</v>
      </c>
      <c r="CM46" s="171">
        <f t="shared" si="28"/>
        <v>29645000</v>
      </c>
      <c r="CN46" s="171">
        <f t="shared" si="28"/>
        <v>29645000</v>
      </c>
      <c r="CO46" s="171">
        <f t="shared" si="28"/>
        <v>29645000</v>
      </c>
      <c r="CP46" s="171">
        <f t="shared" si="28"/>
        <v>29645000</v>
      </c>
      <c r="CQ46" s="171">
        <f t="shared" si="28"/>
        <v>29645000</v>
      </c>
      <c r="CR46" s="171">
        <f t="shared" si="28"/>
        <v>29645000</v>
      </c>
      <c r="CS46" s="171">
        <f t="shared" si="28"/>
        <v>29645000</v>
      </c>
      <c r="CT46" s="171">
        <f t="shared" si="28"/>
        <v>29645000</v>
      </c>
      <c r="CU46" s="171">
        <f t="shared" si="28"/>
        <v>29645000</v>
      </c>
      <c r="CV46" s="171">
        <f t="shared" si="28"/>
        <v>29645000</v>
      </c>
      <c r="CW46" s="171">
        <f t="shared" si="28"/>
        <v>29645000</v>
      </c>
      <c r="CX46" s="171">
        <f t="shared" si="28"/>
        <v>29645000</v>
      </c>
      <c r="CY46" s="171">
        <f t="shared" si="28"/>
        <v>29645000</v>
      </c>
      <c r="CZ46" s="171">
        <f t="shared" si="28"/>
        <v>29645000</v>
      </c>
      <c r="DA46" s="171">
        <f t="shared" si="28"/>
        <v>29645000</v>
      </c>
      <c r="DB46" s="171">
        <f t="shared" si="28"/>
        <v>29645000</v>
      </c>
      <c r="DC46" s="171">
        <f t="shared" si="28"/>
        <v>29645000</v>
      </c>
      <c r="DD46" s="171">
        <f t="shared" si="28"/>
        <v>29645000</v>
      </c>
      <c r="DE46" s="171">
        <f t="shared" si="28"/>
        <v>29645000</v>
      </c>
      <c r="DF46" s="171">
        <f t="shared" si="28"/>
        <v>29645000</v>
      </c>
      <c r="DG46" s="171">
        <f t="shared" si="28"/>
        <v>29645000</v>
      </c>
      <c r="DH46" s="171">
        <f t="shared" si="28"/>
        <v>29645000</v>
      </c>
      <c r="DI46" s="171">
        <f t="shared" si="28"/>
        <v>29645000</v>
      </c>
      <c r="DJ46" s="171">
        <f t="shared" si="28"/>
        <v>29645000</v>
      </c>
      <c r="DK46" s="171">
        <f t="shared" si="28"/>
        <v>29645000</v>
      </c>
      <c r="DL46" s="171">
        <f t="shared" si="28"/>
        <v>29645000</v>
      </c>
      <c r="DM46" s="171">
        <f t="shared" si="28"/>
        <v>29645000</v>
      </c>
      <c r="DN46" s="171">
        <f t="shared" si="28"/>
        <v>29645000</v>
      </c>
      <c r="DO46" s="171">
        <f t="shared" si="28"/>
        <v>29645000</v>
      </c>
      <c r="DP46" s="171">
        <f t="shared" si="28"/>
        <v>29645000</v>
      </c>
      <c r="DQ46" s="171">
        <f t="shared" si="28"/>
        <v>29645000</v>
      </c>
      <c r="DR46" s="171">
        <f t="shared" si="28"/>
        <v>29645000</v>
      </c>
      <c r="DS46" s="171">
        <f t="shared" si="28"/>
        <v>29645000</v>
      </c>
      <c r="DT46" s="171">
        <f t="shared" si="28"/>
        <v>29645000</v>
      </c>
      <c r="DU46" s="171">
        <f t="shared" si="28"/>
        <v>29645000</v>
      </c>
      <c r="DV46" s="171">
        <f t="shared" si="28"/>
        <v>29645000</v>
      </c>
      <c r="DW46" s="171">
        <f t="shared" si="28"/>
        <v>29645000</v>
      </c>
      <c r="DX46" s="171">
        <f t="shared" si="28"/>
        <v>29645000</v>
      </c>
      <c r="DY46" s="171">
        <f t="shared" si="28"/>
        <v>29645000</v>
      </c>
      <c r="DZ46" s="171">
        <f t="shared" si="28"/>
        <v>29645000</v>
      </c>
      <c r="EA46" s="171">
        <f t="shared" si="28"/>
        <v>29645000</v>
      </c>
      <c r="EB46" s="171">
        <f t="shared" si="28"/>
        <v>23345000</v>
      </c>
      <c r="EC46" s="171">
        <f t="shared" si="28"/>
        <v>18433333</v>
      </c>
      <c r="ED46" s="171">
        <f t="shared" si="28"/>
        <v>18433333</v>
      </c>
      <c r="EE46" s="171">
        <f t="shared" si="28"/>
        <v>14420000</v>
      </c>
      <c r="EF46" s="171">
        <f t="shared" si="28"/>
        <v>10430000</v>
      </c>
    </row>
    <row r="47" ht="15.75" customHeight="1">
      <c r="A47" s="123"/>
      <c r="B47" s="124"/>
      <c r="C47" s="124"/>
      <c r="D47" s="124"/>
      <c r="E47" s="124"/>
      <c r="F47" s="123"/>
      <c r="G47" s="123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5"/>
      <c r="CT47" s="125"/>
      <c r="CU47" s="125"/>
      <c r="CV47" s="125"/>
      <c r="CW47" s="125"/>
      <c r="CX47" s="125"/>
      <c r="CY47" s="125"/>
      <c r="CZ47" s="125"/>
      <c r="DA47" s="125"/>
      <c r="DB47" s="125"/>
      <c r="DC47" s="125"/>
      <c r="DD47" s="125"/>
      <c r="DE47" s="125"/>
      <c r="DF47" s="125"/>
      <c r="DG47" s="125"/>
      <c r="DH47" s="125"/>
      <c r="DI47" s="125"/>
      <c r="DJ47" s="125"/>
      <c r="DK47" s="125"/>
      <c r="DL47" s="125"/>
      <c r="DM47" s="125"/>
      <c r="DN47" s="125"/>
      <c r="DO47" s="125"/>
      <c r="DP47" s="125"/>
      <c r="DQ47" s="125"/>
      <c r="DR47" s="125"/>
      <c r="DS47" s="125"/>
      <c r="DT47" s="125"/>
      <c r="DU47" s="125"/>
      <c r="DV47" s="125"/>
      <c r="DW47" s="125"/>
      <c r="DX47" s="125"/>
      <c r="DY47" s="125"/>
      <c r="DZ47" s="125"/>
      <c r="EA47" s="125"/>
      <c r="EB47" s="125"/>
      <c r="EC47" s="125"/>
      <c r="ED47" s="125"/>
      <c r="EE47" s="125"/>
      <c r="EF47" s="125"/>
    </row>
    <row r="48" ht="15.75" customHeight="1">
      <c r="A48" s="123"/>
      <c r="B48" s="124"/>
      <c r="C48" s="124"/>
      <c r="D48" s="124"/>
      <c r="E48" s="124"/>
      <c r="F48" s="123"/>
      <c r="G48" s="123"/>
      <c r="H48" s="163" t="s">
        <v>309</v>
      </c>
      <c r="I48" s="172" t="s">
        <v>310</v>
      </c>
      <c r="J48" s="172" t="s">
        <v>311</v>
      </c>
      <c r="K48" s="172" t="s">
        <v>312</v>
      </c>
      <c r="L48" s="172" t="s">
        <v>313</v>
      </c>
      <c r="M48" s="172" t="s">
        <v>314</v>
      </c>
      <c r="N48" s="172" t="s">
        <v>315</v>
      </c>
      <c r="O48" s="172" t="s">
        <v>316</v>
      </c>
      <c r="P48" s="172" t="s">
        <v>317</v>
      </c>
      <c r="Q48" s="172" t="s">
        <v>318</v>
      </c>
      <c r="R48" s="172" t="s">
        <v>319</v>
      </c>
      <c r="S48" s="172" t="s">
        <v>320</v>
      </c>
      <c r="T48" s="172" t="s">
        <v>321</v>
      </c>
      <c r="U48" s="172" t="s">
        <v>322</v>
      </c>
      <c r="V48" s="172" t="s">
        <v>323</v>
      </c>
      <c r="W48" s="172" t="s">
        <v>324</v>
      </c>
      <c r="X48" s="172" t="s">
        <v>325</v>
      </c>
      <c r="Y48" s="172" t="s">
        <v>326</v>
      </c>
      <c r="Z48" s="172" t="s">
        <v>327</v>
      </c>
      <c r="AA48" s="172" t="s">
        <v>328</v>
      </c>
      <c r="AB48" s="172" t="s">
        <v>329</v>
      </c>
      <c r="AC48" s="172" t="s">
        <v>330</v>
      </c>
      <c r="AD48" s="172" t="s">
        <v>331</v>
      </c>
      <c r="AE48" s="172" t="s">
        <v>332</v>
      </c>
      <c r="AF48" s="172" t="s">
        <v>333</v>
      </c>
      <c r="AG48" s="172" t="s">
        <v>334</v>
      </c>
      <c r="AH48" s="172" t="s">
        <v>335</v>
      </c>
      <c r="AI48" s="172" t="s">
        <v>336</v>
      </c>
      <c r="AJ48" s="172" t="s">
        <v>337</v>
      </c>
      <c r="AK48" s="172" t="s">
        <v>338</v>
      </c>
      <c r="AL48" s="172" t="s">
        <v>339</v>
      </c>
      <c r="AM48" s="172" t="s">
        <v>340</v>
      </c>
      <c r="AN48" s="172" t="s">
        <v>341</v>
      </c>
      <c r="AO48" s="172" t="s">
        <v>342</v>
      </c>
      <c r="AP48" s="172" t="s">
        <v>343</v>
      </c>
      <c r="AQ48" s="172" t="s">
        <v>344</v>
      </c>
      <c r="AR48" s="172" t="s">
        <v>345</v>
      </c>
      <c r="AS48" s="172" t="s">
        <v>346</v>
      </c>
      <c r="AT48" s="172" t="s">
        <v>347</v>
      </c>
      <c r="AU48" s="172" t="s">
        <v>348</v>
      </c>
      <c r="AV48" s="172" t="s">
        <v>349</v>
      </c>
      <c r="AW48" s="172" t="s">
        <v>350</v>
      </c>
      <c r="AX48" s="172" t="s">
        <v>351</v>
      </c>
      <c r="AY48" s="172" t="s">
        <v>352</v>
      </c>
      <c r="AZ48" s="172" t="s">
        <v>353</v>
      </c>
      <c r="BA48" s="172" t="s">
        <v>354</v>
      </c>
      <c r="BB48" s="172" t="s">
        <v>355</v>
      </c>
      <c r="BC48" s="172" t="s">
        <v>356</v>
      </c>
      <c r="BD48" s="172" t="s">
        <v>357</v>
      </c>
      <c r="BE48" s="172" t="s">
        <v>358</v>
      </c>
      <c r="BF48" s="172" t="s">
        <v>359</v>
      </c>
      <c r="BG48" s="172" t="s">
        <v>360</v>
      </c>
      <c r="BH48" s="172" t="s">
        <v>361</v>
      </c>
      <c r="BI48" s="172" t="s">
        <v>362</v>
      </c>
      <c r="BJ48" s="172" t="s">
        <v>363</v>
      </c>
      <c r="BK48" s="172" t="s">
        <v>364</v>
      </c>
      <c r="BL48" s="172" t="s">
        <v>365</v>
      </c>
      <c r="BM48" s="172" t="s">
        <v>366</v>
      </c>
      <c r="BN48" s="172" t="s">
        <v>367</v>
      </c>
      <c r="BO48" s="172" t="s">
        <v>368</v>
      </c>
      <c r="BP48" s="172" t="s">
        <v>369</v>
      </c>
      <c r="BQ48" s="172" t="s">
        <v>370</v>
      </c>
      <c r="BR48" s="172" t="s">
        <v>371</v>
      </c>
      <c r="BS48" s="172" t="s">
        <v>372</v>
      </c>
      <c r="BT48" s="172" t="s">
        <v>373</v>
      </c>
      <c r="BU48" s="172" t="s">
        <v>374</v>
      </c>
      <c r="BV48" s="172" t="s">
        <v>375</v>
      </c>
      <c r="BW48" s="172" t="s">
        <v>376</v>
      </c>
      <c r="BX48" s="172" t="s">
        <v>377</v>
      </c>
      <c r="BY48" s="172" t="s">
        <v>378</v>
      </c>
      <c r="BZ48" s="172" t="s">
        <v>379</v>
      </c>
      <c r="CA48" s="172" t="s">
        <v>380</v>
      </c>
      <c r="CB48" s="172" t="s">
        <v>381</v>
      </c>
      <c r="CC48" s="172" t="s">
        <v>382</v>
      </c>
      <c r="CD48" s="172" t="s">
        <v>383</v>
      </c>
      <c r="CE48" s="172" t="s">
        <v>384</v>
      </c>
      <c r="CF48" s="172" t="s">
        <v>385</v>
      </c>
      <c r="CG48" s="172" t="s">
        <v>386</v>
      </c>
      <c r="CH48" s="172" t="s">
        <v>387</v>
      </c>
      <c r="CI48" s="172" t="s">
        <v>388</v>
      </c>
      <c r="CJ48" s="172" t="s">
        <v>389</v>
      </c>
      <c r="CK48" s="172" t="s">
        <v>390</v>
      </c>
      <c r="CL48" s="172" t="s">
        <v>391</v>
      </c>
      <c r="CM48" s="172" t="s">
        <v>392</v>
      </c>
      <c r="CN48" s="172" t="s">
        <v>393</v>
      </c>
      <c r="CO48" s="172" t="s">
        <v>394</v>
      </c>
      <c r="CP48" s="172" t="s">
        <v>395</v>
      </c>
      <c r="CQ48" s="172" t="s">
        <v>396</v>
      </c>
      <c r="CR48" s="172" t="s">
        <v>397</v>
      </c>
      <c r="CS48" s="172" t="s">
        <v>398</v>
      </c>
      <c r="CT48" s="172" t="s">
        <v>399</v>
      </c>
      <c r="CU48" s="172" t="s">
        <v>400</v>
      </c>
      <c r="CV48" s="172" t="s">
        <v>401</v>
      </c>
      <c r="CW48" s="172" t="s">
        <v>402</v>
      </c>
      <c r="CX48" s="172" t="s">
        <v>403</v>
      </c>
      <c r="CY48" s="172" t="s">
        <v>404</v>
      </c>
      <c r="CZ48" s="172" t="s">
        <v>405</v>
      </c>
      <c r="DA48" s="172" t="s">
        <v>406</v>
      </c>
      <c r="DB48" s="172" t="s">
        <v>407</v>
      </c>
      <c r="DC48" s="172" t="s">
        <v>408</v>
      </c>
      <c r="DD48" s="172" t="s">
        <v>409</v>
      </c>
      <c r="DE48" s="172" t="s">
        <v>410</v>
      </c>
      <c r="DF48" s="172" t="s">
        <v>411</v>
      </c>
      <c r="DG48" s="172" t="s">
        <v>412</v>
      </c>
      <c r="DH48" s="172" t="s">
        <v>413</v>
      </c>
      <c r="DI48" s="172" t="s">
        <v>414</v>
      </c>
      <c r="DJ48" s="172" t="s">
        <v>415</v>
      </c>
      <c r="DK48" s="172" t="s">
        <v>416</v>
      </c>
      <c r="DL48" s="172" t="s">
        <v>417</v>
      </c>
      <c r="DM48" s="172" t="s">
        <v>418</v>
      </c>
      <c r="DN48" s="172" t="s">
        <v>419</v>
      </c>
      <c r="DO48" s="172" t="s">
        <v>420</v>
      </c>
      <c r="DP48" s="172" t="s">
        <v>421</v>
      </c>
      <c r="DQ48" s="172" t="s">
        <v>422</v>
      </c>
      <c r="DR48" s="172" t="s">
        <v>423</v>
      </c>
      <c r="DS48" s="172" t="s">
        <v>424</v>
      </c>
      <c r="DT48" s="172" t="s">
        <v>425</v>
      </c>
      <c r="DU48" s="172" t="s">
        <v>426</v>
      </c>
      <c r="DV48" s="172" t="s">
        <v>427</v>
      </c>
      <c r="DW48" s="172" t="s">
        <v>428</v>
      </c>
      <c r="DX48" s="172" t="s">
        <v>429</v>
      </c>
      <c r="DY48" s="172" t="s">
        <v>430</v>
      </c>
      <c r="DZ48" s="172" t="s">
        <v>431</v>
      </c>
      <c r="EA48" s="172" t="s">
        <v>432</v>
      </c>
      <c r="EB48" s="172" t="s">
        <v>433</v>
      </c>
      <c r="EC48" s="172" t="s">
        <v>434</v>
      </c>
      <c r="ED48" s="172" t="s">
        <v>435</v>
      </c>
      <c r="EE48" s="172" t="s">
        <v>436</v>
      </c>
      <c r="EF48" s="172" t="s">
        <v>437</v>
      </c>
    </row>
    <row r="49" ht="15.75" customHeight="1">
      <c r="A49" s="173"/>
      <c r="B49" s="125"/>
      <c r="C49" s="125"/>
      <c r="D49" s="125"/>
      <c r="E49" s="125"/>
      <c r="F49" s="173"/>
      <c r="G49" s="173"/>
      <c r="H49" s="163" t="s">
        <v>438</v>
      </c>
      <c r="I49" s="174">
        <f>I46</f>
        <v>390250000</v>
      </c>
      <c r="J49" s="174">
        <f t="shared" ref="J49:EF49" si="29">I49+J46</f>
        <v>994500000</v>
      </c>
      <c r="K49" s="174">
        <f t="shared" si="29"/>
        <v>1366590000</v>
      </c>
      <c r="L49" s="174">
        <f t="shared" si="29"/>
        <v>2690890000</v>
      </c>
      <c r="M49" s="174">
        <f t="shared" si="29"/>
        <v>3334991667</v>
      </c>
      <c r="N49" s="174">
        <f t="shared" si="29"/>
        <v>3979093334</v>
      </c>
      <c r="O49" s="174">
        <f t="shared" si="29"/>
        <v>4441608334</v>
      </c>
      <c r="P49" s="174">
        <f t="shared" si="29"/>
        <v>4795975834</v>
      </c>
      <c r="Q49" s="174">
        <f t="shared" si="29"/>
        <v>5012413334</v>
      </c>
      <c r="R49" s="174">
        <f t="shared" si="29"/>
        <v>5064160834</v>
      </c>
      <c r="S49" s="174">
        <f t="shared" si="29"/>
        <v>5115908334</v>
      </c>
      <c r="T49" s="174">
        <f t="shared" si="29"/>
        <v>5167655834</v>
      </c>
      <c r="U49" s="174">
        <f t="shared" si="29"/>
        <v>5219403334</v>
      </c>
      <c r="V49" s="174">
        <f t="shared" si="29"/>
        <v>5271150834</v>
      </c>
      <c r="W49" s="174">
        <f t="shared" si="29"/>
        <v>5322898334</v>
      </c>
      <c r="X49" s="174">
        <f t="shared" si="29"/>
        <v>5374645834</v>
      </c>
      <c r="Y49" s="174">
        <f t="shared" si="29"/>
        <v>5426393334</v>
      </c>
      <c r="Z49" s="174">
        <f t="shared" si="29"/>
        <v>5478140834</v>
      </c>
      <c r="AA49" s="174">
        <f t="shared" si="29"/>
        <v>5529888334</v>
      </c>
      <c r="AB49" s="174">
        <f t="shared" si="29"/>
        <v>5581635834</v>
      </c>
      <c r="AC49" s="174">
        <f t="shared" si="29"/>
        <v>5633383334</v>
      </c>
      <c r="AD49" s="174">
        <f t="shared" si="29"/>
        <v>5685130834</v>
      </c>
      <c r="AE49" s="174">
        <f t="shared" si="29"/>
        <v>5736878334</v>
      </c>
      <c r="AF49" s="174">
        <f t="shared" si="29"/>
        <v>5788625834</v>
      </c>
      <c r="AG49" s="174">
        <f t="shared" si="29"/>
        <v>5840373334</v>
      </c>
      <c r="AH49" s="174">
        <f t="shared" si="29"/>
        <v>5892120834</v>
      </c>
      <c r="AI49" s="174">
        <f t="shared" si="29"/>
        <v>5943868334</v>
      </c>
      <c r="AJ49" s="174">
        <f t="shared" si="29"/>
        <v>5995615834</v>
      </c>
      <c r="AK49" s="174">
        <f t="shared" si="29"/>
        <v>6047363334</v>
      </c>
      <c r="AL49" s="174">
        <f t="shared" si="29"/>
        <v>6099110834</v>
      </c>
      <c r="AM49" s="174">
        <f t="shared" si="29"/>
        <v>6150858334</v>
      </c>
      <c r="AN49" s="174">
        <f t="shared" si="29"/>
        <v>6187870834</v>
      </c>
      <c r="AO49" s="174">
        <f t="shared" si="29"/>
        <v>6224883334</v>
      </c>
      <c r="AP49" s="174">
        <f t="shared" si="29"/>
        <v>6261895834</v>
      </c>
      <c r="AQ49" s="174">
        <f t="shared" si="29"/>
        <v>6298908334</v>
      </c>
      <c r="AR49" s="174">
        <f t="shared" si="29"/>
        <v>6335920834</v>
      </c>
      <c r="AS49" s="174">
        <f t="shared" si="29"/>
        <v>6372933334</v>
      </c>
      <c r="AT49" s="174">
        <f t="shared" si="29"/>
        <v>6409945834</v>
      </c>
      <c r="AU49" s="174">
        <f t="shared" si="29"/>
        <v>6446958334</v>
      </c>
      <c r="AV49" s="174">
        <f t="shared" si="29"/>
        <v>6483970834</v>
      </c>
      <c r="AW49" s="174">
        <f t="shared" si="29"/>
        <v>6520983334</v>
      </c>
      <c r="AX49" s="174">
        <f t="shared" si="29"/>
        <v>6557995834</v>
      </c>
      <c r="AY49" s="174">
        <f t="shared" si="29"/>
        <v>6595008334</v>
      </c>
      <c r="AZ49" s="174">
        <f t="shared" si="29"/>
        <v>6632020834</v>
      </c>
      <c r="BA49" s="174">
        <f t="shared" si="29"/>
        <v>6669033334</v>
      </c>
      <c r="BB49" s="174">
        <f t="shared" si="29"/>
        <v>6706045834</v>
      </c>
      <c r="BC49" s="174">
        <f t="shared" si="29"/>
        <v>6743058334</v>
      </c>
      <c r="BD49" s="174">
        <f t="shared" si="29"/>
        <v>6780070834</v>
      </c>
      <c r="BE49" s="174">
        <f t="shared" si="29"/>
        <v>6817083334</v>
      </c>
      <c r="BF49" s="174">
        <f t="shared" si="29"/>
        <v>6854095834</v>
      </c>
      <c r="BG49" s="174">
        <f t="shared" si="29"/>
        <v>6891108334</v>
      </c>
      <c r="BH49" s="174">
        <f t="shared" si="29"/>
        <v>6928120834</v>
      </c>
      <c r="BI49" s="174">
        <f t="shared" si="29"/>
        <v>6965133334</v>
      </c>
      <c r="BJ49" s="174">
        <f t="shared" si="29"/>
        <v>7002145834</v>
      </c>
      <c r="BK49" s="174">
        <f t="shared" si="29"/>
        <v>7039158334</v>
      </c>
      <c r="BL49" s="174">
        <f t="shared" si="29"/>
        <v>7076170834</v>
      </c>
      <c r="BM49" s="174">
        <f t="shared" si="29"/>
        <v>7113183334</v>
      </c>
      <c r="BN49" s="174">
        <f t="shared" si="29"/>
        <v>7150195834</v>
      </c>
      <c r="BO49" s="174">
        <f t="shared" si="29"/>
        <v>7187208334</v>
      </c>
      <c r="BP49" s="174">
        <f t="shared" si="29"/>
        <v>7224220834</v>
      </c>
      <c r="BQ49" s="174">
        <f t="shared" si="29"/>
        <v>7261233334</v>
      </c>
      <c r="BR49" s="174">
        <f t="shared" si="29"/>
        <v>7298245834</v>
      </c>
      <c r="BS49" s="174">
        <f t="shared" si="29"/>
        <v>7335258334</v>
      </c>
      <c r="BT49" s="174">
        <f t="shared" si="29"/>
        <v>7372270834</v>
      </c>
      <c r="BU49" s="174">
        <f t="shared" si="29"/>
        <v>7409283334</v>
      </c>
      <c r="BV49" s="174">
        <f t="shared" si="29"/>
        <v>7446295834</v>
      </c>
      <c r="BW49" s="174">
        <f t="shared" si="29"/>
        <v>7483308334</v>
      </c>
      <c r="BX49" s="174">
        <f t="shared" si="29"/>
        <v>7512953334</v>
      </c>
      <c r="BY49" s="174">
        <f t="shared" si="29"/>
        <v>7542598334</v>
      </c>
      <c r="BZ49" s="174">
        <f t="shared" si="29"/>
        <v>7572243334</v>
      </c>
      <c r="CA49" s="174">
        <f t="shared" si="29"/>
        <v>7601888334</v>
      </c>
      <c r="CB49" s="174">
        <f t="shared" si="29"/>
        <v>7631533334</v>
      </c>
      <c r="CC49" s="174">
        <f t="shared" si="29"/>
        <v>7661178334</v>
      </c>
      <c r="CD49" s="174">
        <f t="shared" si="29"/>
        <v>7690823334</v>
      </c>
      <c r="CE49" s="174">
        <f t="shared" si="29"/>
        <v>7720468334</v>
      </c>
      <c r="CF49" s="174">
        <f t="shared" si="29"/>
        <v>7750113334</v>
      </c>
      <c r="CG49" s="174">
        <f t="shared" si="29"/>
        <v>7779758334</v>
      </c>
      <c r="CH49" s="174">
        <f t="shared" si="29"/>
        <v>7809403334</v>
      </c>
      <c r="CI49" s="174">
        <f t="shared" si="29"/>
        <v>7839048334</v>
      </c>
      <c r="CJ49" s="174">
        <f t="shared" si="29"/>
        <v>7868693334</v>
      </c>
      <c r="CK49" s="174">
        <f t="shared" si="29"/>
        <v>7898338334</v>
      </c>
      <c r="CL49" s="174">
        <f t="shared" si="29"/>
        <v>7927983334</v>
      </c>
      <c r="CM49" s="174">
        <f t="shared" si="29"/>
        <v>7957628334</v>
      </c>
      <c r="CN49" s="174">
        <f t="shared" si="29"/>
        <v>7987273334</v>
      </c>
      <c r="CO49" s="174">
        <f t="shared" si="29"/>
        <v>8016918334</v>
      </c>
      <c r="CP49" s="174">
        <f t="shared" si="29"/>
        <v>8046563334</v>
      </c>
      <c r="CQ49" s="174">
        <f t="shared" si="29"/>
        <v>8076208334</v>
      </c>
      <c r="CR49" s="174">
        <f t="shared" si="29"/>
        <v>8105853334</v>
      </c>
      <c r="CS49" s="174">
        <f t="shared" si="29"/>
        <v>8135498334</v>
      </c>
      <c r="CT49" s="174">
        <f t="shared" si="29"/>
        <v>8165143334</v>
      </c>
      <c r="CU49" s="174">
        <f t="shared" si="29"/>
        <v>8194788334</v>
      </c>
      <c r="CV49" s="174">
        <f t="shared" si="29"/>
        <v>8224433334</v>
      </c>
      <c r="CW49" s="174">
        <f t="shared" si="29"/>
        <v>8254078334</v>
      </c>
      <c r="CX49" s="174">
        <f t="shared" si="29"/>
        <v>8283723334</v>
      </c>
      <c r="CY49" s="174">
        <f t="shared" si="29"/>
        <v>8313368334</v>
      </c>
      <c r="CZ49" s="174">
        <f t="shared" si="29"/>
        <v>8343013334</v>
      </c>
      <c r="DA49" s="174">
        <f t="shared" si="29"/>
        <v>8372658334</v>
      </c>
      <c r="DB49" s="174">
        <f t="shared" si="29"/>
        <v>8402303334</v>
      </c>
      <c r="DC49" s="174">
        <f t="shared" si="29"/>
        <v>8431948334</v>
      </c>
      <c r="DD49" s="174">
        <f t="shared" si="29"/>
        <v>8461593334</v>
      </c>
      <c r="DE49" s="174">
        <f t="shared" si="29"/>
        <v>8491238334</v>
      </c>
      <c r="DF49" s="174">
        <f t="shared" si="29"/>
        <v>8520883334</v>
      </c>
      <c r="DG49" s="174">
        <f t="shared" si="29"/>
        <v>8550528334</v>
      </c>
      <c r="DH49" s="174">
        <f t="shared" si="29"/>
        <v>8580173334</v>
      </c>
      <c r="DI49" s="174">
        <f t="shared" si="29"/>
        <v>8609818334</v>
      </c>
      <c r="DJ49" s="174">
        <f t="shared" si="29"/>
        <v>8639463334</v>
      </c>
      <c r="DK49" s="174">
        <f t="shared" si="29"/>
        <v>8669108334</v>
      </c>
      <c r="DL49" s="174">
        <f t="shared" si="29"/>
        <v>8698753334</v>
      </c>
      <c r="DM49" s="174">
        <f t="shared" si="29"/>
        <v>8728398334</v>
      </c>
      <c r="DN49" s="174">
        <f t="shared" si="29"/>
        <v>8758043334</v>
      </c>
      <c r="DO49" s="174">
        <f t="shared" si="29"/>
        <v>8787688334</v>
      </c>
      <c r="DP49" s="174">
        <f t="shared" si="29"/>
        <v>8817333334</v>
      </c>
      <c r="DQ49" s="174">
        <f t="shared" si="29"/>
        <v>8846978334</v>
      </c>
      <c r="DR49" s="174">
        <f t="shared" si="29"/>
        <v>8876623334</v>
      </c>
      <c r="DS49" s="174">
        <f t="shared" si="29"/>
        <v>8906268334</v>
      </c>
      <c r="DT49" s="174">
        <f t="shared" si="29"/>
        <v>8935913334</v>
      </c>
      <c r="DU49" s="174">
        <f t="shared" si="29"/>
        <v>8965558334</v>
      </c>
      <c r="DV49" s="174">
        <f t="shared" si="29"/>
        <v>8995203334</v>
      </c>
      <c r="DW49" s="174">
        <f t="shared" si="29"/>
        <v>9024848334</v>
      </c>
      <c r="DX49" s="174">
        <f t="shared" si="29"/>
        <v>9054493334</v>
      </c>
      <c r="DY49" s="174">
        <f t="shared" si="29"/>
        <v>9084138334</v>
      </c>
      <c r="DZ49" s="174">
        <f t="shared" si="29"/>
        <v>9113783334</v>
      </c>
      <c r="EA49" s="174">
        <f t="shared" si="29"/>
        <v>9143428334</v>
      </c>
      <c r="EB49" s="174">
        <f t="shared" si="29"/>
        <v>9166773334</v>
      </c>
      <c r="EC49" s="174">
        <f t="shared" si="29"/>
        <v>9185206667</v>
      </c>
      <c r="ED49" s="174">
        <f t="shared" si="29"/>
        <v>9203640000</v>
      </c>
      <c r="EE49" s="174">
        <f t="shared" si="29"/>
        <v>9218060000</v>
      </c>
      <c r="EF49" s="174">
        <f t="shared" si="29"/>
        <v>9228490000</v>
      </c>
    </row>
    <row r="50" ht="15.75" customHeight="1">
      <c r="A50" s="107"/>
      <c r="F50" s="107"/>
      <c r="G50" s="175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</row>
    <row r="51" ht="15.75" customHeight="1">
      <c r="A51" s="107"/>
      <c r="F51" s="107"/>
      <c r="G51" s="107"/>
      <c r="N51" s="176"/>
      <c r="O51" s="176"/>
      <c r="P51" s="177"/>
      <c r="Q51" s="178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</row>
    <row r="52" ht="15.75" customHeight="1">
      <c r="A52" s="107"/>
      <c r="F52" s="107"/>
      <c r="G52" s="107"/>
    </row>
    <row r="53" ht="15.75" customHeight="1">
      <c r="A53" s="107"/>
      <c r="F53" s="107"/>
      <c r="G53" s="107"/>
    </row>
    <row r="54" ht="15.75" customHeight="1">
      <c r="A54" s="107"/>
      <c r="F54" s="107"/>
      <c r="G54" s="107"/>
    </row>
    <row r="55" ht="15.75" customHeight="1">
      <c r="A55" s="107"/>
      <c r="F55" s="107"/>
      <c r="G55" s="107"/>
    </row>
    <row r="56" ht="15.75" customHeight="1">
      <c r="A56" s="107"/>
      <c r="F56" s="107"/>
      <c r="G56" s="107"/>
    </row>
    <row r="57" ht="15.75" customHeight="1">
      <c r="A57" s="107"/>
      <c r="F57" s="107"/>
      <c r="G57" s="107"/>
    </row>
    <row r="58" ht="15.75" customHeight="1">
      <c r="A58" s="107"/>
      <c r="F58" s="107"/>
      <c r="G58" s="107"/>
    </row>
    <row r="59" ht="15.75" customHeight="1">
      <c r="A59" s="107"/>
      <c r="F59" s="107"/>
      <c r="G59" s="107"/>
    </row>
    <row r="60" ht="15.75" customHeight="1">
      <c r="A60" s="107"/>
      <c r="F60" s="107"/>
      <c r="G60" s="107"/>
    </row>
    <row r="61" ht="15.75" customHeight="1">
      <c r="A61" s="107"/>
      <c r="F61" s="107"/>
      <c r="G61" s="107"/>
    </row>
    <row r="62" ht="15.75" customHeight="1">
      <c r="A62" s="107"/>
      <c r="F62" s="107"/>
      <c r="G62" s="107"/>
    </row>
    <row r="63" ht="15.75" customHeight="1">
      <c r="A63" s="107"/>
      <c r="F63" s="107"/>
      <c r="G63" s="107"/>
    </row>
    <row r="64" ht="15.75" customHeight="1">
      <c r="A64" s="107"/>
      <c r="F64" s="107"/>
      <c r="G64" s="107"/>
    </row>
    <row r="65" ht="15.75" customHeight="1">
      <c r="A65" s="107"/>
      <c r="F65" s="107"/>
      <c r="G65" s="107"/>
    </row>
    <row r="66" ht="15.75" customHeight="1">
      <c r="A66" s="107"/>
      <c r="F66" s="107"/>
      <c r="G66" s="107"/>
    </row>
    <row r="67" ht="15.75" customHeight="1">
      <c r="A67" s="107"/>
      <c r="F67" s="107"/>
      <c r="G67" s="107"/>
    </row>
    <row r="68" ht="15.75" customHeight="1">
      <c r="A68" s="107"/>
      <c r="F68" s="107"/>
      <c r="G68" s="107"/>
    </row>
    <row r="69" ht="15.75" customHeight="1">
      <c r="A69" s="107"/>
      <c r="F69" s="107"/>
      <c r="G69" s="107"/>
    </row>
    <row r="70" ht="15.75" customHeight="1">
      <c r="A70" s="107"/>
      <c r="F70" s="107"/>
      <c r="G70" s="107"/>
    </row>
    <row r="71" ht="15.75" customHeight="1">
      <c r="A71" s="107"/>
      <c r="F71" s="107"/>
      <c r="G71" s="107"/>
    </row>
    <row r="72" ht="15.75" customHeight="1">
      <c r="A72" s="107"/>
      <c r="F72" s="107"/>
      <c r="G72" s="107"/>
    </row>
    <row r="73" ht="15.75" customHeight="1">
      <c r="A73" s="107"/>
      <c r="F73" s="107"/>
      <c r="G73" s="107"/>
    </row>
    <row r="74" ht="15.75" customHeight="1">
      <c r="A74" s="107"/>
      <c r="F74" s="107"/>
      <c r="G74" s="107"/>
    </row>
    <row r="75" ht="15.75" customHeight="1">
      <c r="A75" s="107"/>
      <c r="F75" s="107"/>
      <c r="G75" s="107"/>
    </row>
    <row r="76" ht="15.75" customHeight="1">
      <c r="A76" s="107"/>
      <c r="F76" s="107"/>
      <c r="G76" s="107"/>
    </row>
    <row r="77" ht="15.75" customHeight="1">
      <c r="A77" s="107"/>
      <c r="F77" s="107"/>
      <c r="G77" s="107"/>
    </row>
    <row r="78" ht="15.75" customHeight="1">
      <c r="A78" s="107"/>
      <c r="F78" s="107"/>
      <c r="G78" s="107"/>
    </row>
    <row r="79" ht="15.75" customHeight="1">
      <c r="A79" s="107"/>
      <c r="F79" s="107"/>
      <c r="G79" s="107"/>
    </row>
    <row r="80" ht="15.75" customHeight="1">
      <c r="A80" s="107"/>
      <c r="F80" s="107"/>
      <c r="G80" s="107"/>
    </row>
    <row r="81" ht="15.75" customHeight="1">
      <c r="A81" s="107"/>
      <c r="F81" s="107"/>
      <c r="G81" s="107"/>
    </row>
    <row r="82" ht="15.75" customHeight="1">
      <c r="A82" s="107"/>
      <c r="F82" s="107"/>
      <c r="G82" s="107"/>
    </row>
    <row r="83" ht="15.75" customHeight="1">
      <c r="A83" s="107"/>
      <c r="F83" s="107"/>
      <c r="G83" s="107"/>
    </row>
    <row r="84" ht="15.75" customHeight="1">
      <c r="A84" s="107"/>
      <c r="F84" s="107"/>
      <c r="G84" s="107"/>
    </row>
    <row r="85" ht="15.75" customHeight="1">
      <c r="A85" s="107"/>
      <c r="F85" s="107"/>
      <c r="G85" s="107"/>
    </row>
    <row r="86" ht="15.75" customHeight="1">
      <c r="A86" s="107"/>
      <c r="F86" s="107"/>
      <c r="G86" s="107"/>
    </row>
    <row r="87" ht="15.75" customHeight="1">
      <c r="A87" s="107"/>
      <c r="F87" s="107"/>
      <c r="G87" s="107"/>
    </row>
    <row r="88" ht="15.75" customHeight="1">
      <c r="A88" s="107"/>
      <c r="F88" s="107"/>
      <c r="G88" s="107"/>
    </row>
    <row r="89" ht="15.75" customHeight="1">
      <c r="A89" s="107"/>
      <c r="F89" s="107"/>
      <c r="G89" s="107"/>
    </row>
    <row r="90" ht="15.75" customHeight="1">
      <c r="A90" s="107"/>
      <c r="F90" s="107"/>
      <c r="G90" s="107"/>
    </row>
    <row r="91" ht="15.75" customHeight="1">
      <c r="A91" s="107"/>
      <c r="F91" s="107"/>
      <c r="G91" s="107"/>
    </row>
    <row r="92" ht="15.75" customHeight="1">
      <c r="A92" s="107"/>
      <c r="F92" s="107"/>
      <c r="G92" s="107"/>
    </row>
    <row r="93" ht="15.75" customHeight="1">
      <c r="A93" s="107"/>
      <c r="F93" s="107"/>
      <c r="G93" s="107"/>
    </row>
    <row r="94" ht="15.75" customHeight="1">
      <c r="A94" s="107"/>
      <c r="F94" s="107"/>
      <c r="G94" s="107"/>
    </row>
    <row r="95" ht="15.75" customHeight="1">
      <c r="A95" s="107"/>
      <c r="F95" s="107"/>
      <c r="G95" s="107"/>
    </row>
    <row r="96" ht="15.75" customHeight="1">
      <c r="A96" s="107"/>
      <c r="F96" s="107"/>
      <c r="G96" s="107"/>
    </row>
    <row r="97" ht="15.75" customHeight="1">
      <c r="A97" s="107"/>
      <c r="F97" s="107"/>
      <c r="G97" s="107"/>
    </row>
    <row r="98" ht="15.75" customHeight="1">
      <c r="A98" s="107"/>
      <c r="F98" s="107"/>
      <c r="G98" s="107"/>
    </row>
    <row r="99" ht="15.75" customHeight="1">
      <c r="A99" s="107"/>
      <c r="F99" s="107"/>
      <c r="G99" s="107"/>
    </row>
    <row r="100" ht="15.75" customHeight="1">
      <c r="A100" s="107"/>
      <c r="F100" s="107"/>
      <c r="G100" s="107"/>
    </row>
    <row r="101" ht="15.75" customHeight="1">
      <c r="A101" s="107"/>
      <c r="F101" s="107"/>
      <c r="G101" s="107"/>
    </row>
    <row r="102" ht="15.75" customHeight="1">
      <c r="A102" s="107"/>
      <c r="F102" s="107"/>
      <c r="G102" s="107"/>
    </row>
    <row r="103" ht="15.75" customHeight="1">
      <c r="A103" s="107"/>
      <c r="F103" s="107"/>
      <c r="G103" s="107"/>
    </row>
    <row r="104" ht="15.75" customHeight="1">
      <c r="A104" s="107"/>
      <c r="F104" s="107"/>
      <c r="G104" s="107"/>
    </row>
    <row r="105" ht="15.75" customHeight="1">
      <c r="A105" s="107"/>
      <c r="F105" s="107"/>
      <c r="G105" s="107"/>
    </row>
    <row r="106" ht="15.75" customHeight="1">
      <c r="A106" s="107"/>
      <c r="F106" s="107"/>
      <c r="G106" s="107"/>
    </row>
    <row r="107" ht="15.75" customHeight="1">
      <c r="A107" s="107"/>
      <c r="F107" s="107"/>
      <c r="G107" s="107"/>
    </row>
    <row r="108" ht="15.75" customHeight="1">
      <c r="A108" s="107"/>
      <c r="F108" s="107"/>
      <c r="G108" s="107"/>
    </row>
    <row r="109" ht="15.75" customHeight="1">
      <c r="A109" s="107"/>
      <c r="F109" s="107"/>
      <c r="G109" s="107"/>
    </row>
    <row r="110" ht="15.75" customHeight="1">
      <c r="A110" s="107"/>
      <c r="F110" s="107"/>
      <c r="G110" s="107"/>
    </row>
    <row r="111" ht="15.75" customHeight="1">
      <c r="A111" s="107"/>
      <c r="F111" s="107"/>
      <c r="G111" s="107"/>
    </row>
    <row r="112" ht="15.75" customHeight="1">
      <c r="A112" s="107"/>
      <c r="F112" s="107"/>
      <c r="G112" s="107"/>
    </row>
    <row r="113" ht="15.75" customHeight="1">
      <c r="A113" s="107"/>
      <c r="F113" s="107"/>
      <c r="G113" s="107"/>
    </row>
    <row r="114" ht="15.75" customHeight="1">
      <c r="A114" s="107"/>
      <c r="F114" s="107"/>
      <c r="G114" s="107"/>
    </row>
    <row r="115" ht="15.75" customHeight="1">
      <c r="A115" s="107"/>
      <c r="F115" s="107"/>
      <c r="G115" s="107"/>
    </row>
    <row r="116" ht="15.75" customHeight="1">
      <c r="A116" s="107"/>
      <c r="F116" s="107"/>
      <c r="G116" s="107"/>
    </row>
    <row r="117" ht="15.75" customHeight="1">
      <c r="A117" s="107"/>
      <c r="F117" s="107"/>
      <c r="G117" s="107"/>
    </row>
    <row r="118" ht="15.75" customHeight="1">
      <c r="A118" s="107"/>
      <c r="F118" s="107"/>
      <c r="G118" s="107"/>
    </row>
    <row r="119" ht="15.75" customHeight="1">
      <c r="A119" s="107"/>
      <c r="F119" s="107"/>
      <c r="G119" s="107"/>
    </row>
    <row r="120" ht="15.75" customHeight="1">
      <c r="A120" s="107"/>
      <c r="F120" s="107"/>
      <c r="G120" s="107"/>
    </row>
    <row r="121" ht="15.75" customHeight="1">
      <c r="A121" s="107"/>
      <c r="F121" s="107"/>
      <c r="G121" s="107"/>
    </row>
    <row r="122" ht="15.75" customHeight="1">
      <c r="A122" s="107"/>
      <c r="F122" s="107"/>
      <c r="G122" s="107"/>
    </row>
    <row r="123" ht="15.75" customHeight="1">
      <c r="A123" s="107"/>
      <c r="F123" s="107"/>
      <c r="G123" s="107"/>
    </row>
    <row r="124" ht="15.75" customHeight="1">
      <c r="A124" s="107"/>
      <c r="F124" s="107"/>
      <c r="G124" s="107"/>
    </row>
    <row r="125" ht="15.75" customHeight="1">
      <c r="A125" s="107"/>
      <c r="F125" s="107"/>
      <c r="G125" s="107"/>
    </row>
    <row r="126" ht="15.75" customHeight="1">
      <c r="A126" s="107"/>
      <c r="F126" s="107"/>
      <c r="G126" s="107"/>
    </row>
    <row r="127" ht="15.75" customHeight="1">
      <c r="A127" s="107"/>
      <c r="F127" s="107"/>
      <c r="G127" s="107"/>
    </row>
    <row r="128" ht="15.75" customHeight="1">
      <c r="A128" s="107"/>
      <c r="F128" s="107"/>
      <c r="G128" s="107"/>
    </row>
    <row r="129" ht="15.75" customHeight="1">
      <c r="A129" s="107"/>
      <c r="F129" s="107"/>
      <c r="G129" s="107"/>
    </row>
    <row r="130" ht="15.75" customHeight="1">
      <c r="A130" s="107"/>
      <c r="F130" s="107"/>
      <c r="G130" s="107"/>
    </row>
    <row r="131" ht="15.75" customHeight="1">
      <c r="A131" s="107"/>
      <c r="F131" s="107"/>
      <c r="G131" s="107"/>
    </row>
    <row r="132" ht="15.75" customHeight="1">
      <c r="A132" s="107"/>
      <c r="F132" s="107"/>
      <c r="G132" s="107"/>
    </row>
    <row r="133" ht="15.75" customHeight="1">
      <c r="A133" s="107"/>
      <c r="F133" s="107"/>
      <c r="G133" s="107"/>
    </row>
    <row r="134" ht="15.75" customHeight="1">
      <c r="A134" s="107"/>
      <c r="F134" s="107"/>
      <c r="G134" s="107"/>
    </row>
    <row r="135" ht="15.75" customHeight="1">
      <c r="A135" s="107"/>
      <c r="F135" s="107"/>
      <c r="G135" s="107"/>
    </row>
    <row r="136" ht="15.75" customHeight="1">
      <c r="A136" s="107"/>
      <c r="F136" s="107"/>
      <c r="G136" s="107"/>
    </row>
    <row r="137" ht="15.75" customHeight="1">
      <c r="A137" s="107"/>
      <c r="F137" s="107"/>
      <c r="G137" s="107"/>
    </row>
    <row r="138" ht="15.75" customHeight="1">
      <c r="A138" s="107"/>
      <c r="F138" s="107"/>
      <c r="G138" s="107"/>
    </row>
    <row r="139" ht="15.75" customHeight="1">
      <c r="A139" s="107"/>
      <c r="F139" s="107"/>
      <c r="G139" s="107"/>
    </row>
    <row r="140" ht="15.75" customHeight="1">
      <c r="A140" s="107"/>
      <c r="F140" s="107"/>
      <c r="G140" s="107"/>
    </row>
    <row r="141" ht="15.75" customHeight="1">
      <c r="A141" s="107"/>
      <c r="F141" s="107"/>
      <c r="G141" s="107"/>
    </row>
    <row r="142" ht="15.75" customHeight="1">
      <c r="A142" s="107"/>
      <c r="F142" s="107"/>
      <c r="G142" s="107"/>
    </row>
    <row r="143" ht="15.75" customHeight="1">
      <c r="A143" s="107"/>
      <c r="F143" s="107"/>
      <c r="G143" s="107"/>
    </row>
    <row r="144" ht="15.75" customHeight="1">
      <c r="A144" s="107"/>
      <c r="F144" s="107"/>
      <c r="G144" s="107"/>
    </row>
    <row r="145" ht="15.75" customHeight="1">
      <c r="A145" s="107"/>
      <c r="F145" s="107"/>
      <c r="G145" s="107"/>
    </row>
    <row r="146" ht="15.75" customHeight="1">
      <c r="A146" s="107"/>
      <c r="F146" s="107"/>
      <c r="G146" s="107"/>
    </row>
    <row r="147" ht="15.75" customHeight="1">
      <c r="A147" s="107"/>
      <c r="F147" s="107"/>
      <c r="G147" s="107"/>
    </row>
    <row r="148" ht="15.75" customHeight="1">
      <c r="A148" s="107"/>
      <c r="F148" s="107"/>
      <c r="G148" s="107"/>
    </row>
    <row r="149" ht="15.75" customHeight="1">
      <c r="A149" s="107"/>
      <c r="F149" s="107"/>
      <c r="G149" s="107"/>
    </row>
    <row r="150" ht="15.75" customHeight="1">
      <c r="A150" s="107"/>
      <c r="F150" s="107"/>
      <c r="G150" s="107"/>
    </row>
    <row r="151" ht="15.75" customHeight="1">
      <c r="A151" s="107"/>
      <c r="F151" s="107"/>
      <c r="G151" s="107"/>
    </row>
    <row r="152" ht="15.75" customHeight="1">
      <c r="A152" s="107"/>
      <c r="F152" s="107"/>
      <c r="G152" s="107"/>
    </row>
    <row r="153" ht="15.75" customHeight="1">
      <c r="A153" s="107"/>
      <c r="F153" s="107"/>
      <c r="G153" s="107"/>
    </row>
    <row r="154" ht="15.75" customHeight="1">
      <c r="A154" s="107"/>
      <c r="F154" s="107"/>
      <c r="G154" s="107"/>
    </row>
    <row r="155" ht="15.75" customHeight="1">
      <c r="A155" s="107"/>
      <c r="F155" s="107"/>
      <c r="G155" s="107"/>
    </row>
    <row r="156" ht="15.75" customHeight="1">
      <c r="A156" s="107"/>
      <c r="F156" s="107"/>
      <c r="G156" s="107"/>
    </row>
    <row r="157" ht="15.75" customHeight="1">
      <c r="A157" s="107"/>
      <c r="F157" s="107"/>
      <c r="G157" s="107"/>
    </row>
    <row r="158" ht="15.75" customHeight="1">
      <c r="A158" s="107"/>
      <c r="F158" s="107"/>
      <c r="G158" s="107"/>
    </row>
    <row r="159" ht="15.75" customHeight="1">
      <c r="A159" s="107"/>
      <c r="F159" s="107"/>
      <c r="G159" s="107"/>
    </row>
    <row r="160" ht="15.75" customHeight="1">
      <c r="A160" s="107"/>
      <c r="F160" s="107"/>
      <c r="G160" s="107"/>
    </row>
    <row r="161" ht="15.75" customHeight="1">
      <c r="A161" s="107"/>
      <c r="F161" s="107"/>
      <c r="G161" s="107"/>
    </row>
    <row r="162" ht="15.75" customHeight="1">
      <c r="A162" s="107"/>
      <c r="F162" s="107"/>
      <c r="G162" s="107"/>
    </row>
    <row r="163" ht="15.75" customHeight="1">
      <c r="A163" s="107"/>
      <c r="F163" s="107"/>
      <c r="G163" s="107"/>
    </row>
    <row r="164" ht="15.75" customHeight="1">
      <c r="A164" s="107"/>
      <c r="F164" s="107"/>
      <c r="G164" s="107"/>
    </row>
    <row r="165" ht="15.75" customHeight="1">
      <c r="A165" s="107"/>
      <c r="F165" s="107"/>
      <c r="G165" s="107"/>
    </row>
    <row r="166" ht="15.75" customHeight="1">
      <c r="A166" s="107"/>
      <c r="F166" s="107"/>
      <c r="G166" s="107"/>
    </row>
    <row r="167" ht="15.75" customHeight="1">
      <c r="A167" s="107"/>
      <c r="F167" s="107"/>
      <c r="G167" s="107"/>
    </row>
    <row r="168" ht="15.75" customHeight="1">
      <c r="A168" s="107"/>
      <c r="F168" s="107"/>
      <c r="G168" s="107"/>
    </row>
    <row r="169" ht="15.75" customHeight="1">
      <c r="A169" s="107"/>
      <c r="F169" s="107"/>
      <c r="G169" s="107"/>
    </row>
    <row r="170" ht="15.75" customHeight="1">
      <c r="A170" s="107"/>
      <c r="F170" s="107"/>
      <c r="G170" s="107"/>
    </row>
    <row r="171" ht="15.75" customHeight="1">
      <c r="A171" s="107"/>
      <c r="F171" s="107"/>
      <c r="G171" s="107"/>
    </row>
    <row r="172" ht="15.75" customHeight="1">
      <c r="A172" s="107"/>
      <c r="F172" s="107"/>
      <c r="G172" s="107"/>
    </row>
    <row r="173" ht="15.75" customHeight="1">
      <c r="A173" s="107"/>
      <c r="F173" s="107"/>
      <c r="G173" s="107"/>
    </row>
    <row r="174" ht="15.75" customHeight="1">
      <c r="A174" s="107"/>
      <c r="F174" s="107"/>
      <c r="G174" s="107"/>
    </row>
    <row r="175" ht="15.75" customHeight="1">
      <c r="A175" s="107"/>
      <c r="F175" s="107"/>
      <c r="G175" s="107"/>
    </row>
    <row r="176" ht="15.75" customHeight="1">
      <c r="A176" s="107"/>
      <c r="F176" s="107"/>
      <c r="G176" s="107"/>
    </row>
    <row r="177" ht="15.75" customHeight="1">
      <c r="A177" s="107"/>
      <c r="F177" s="107"/>
      <c r="G177" s="107"/>
    </row>
    <row r="178" ht="15.75" customHeight="1">
      <c r="A178" s="107"/>
      <c r="F178" s="107"/>
      <c r="G178" s="107"/>
    </row>
    <row r="179" ht="15.75" customHeight="1">
      <c r="A179" s="107"/>
      <c r="F179" s="107"/>
      <c r="G179" s="107"/>
    </row>
    <row r="180" ht="15.75" customHeight="1">
      <c r="A180" s="107"/>
      <c r="F180" s="107"/>
      <c r="G180" s="107"/>
    </row>
    <row r="181" ht="15.75" customHeight="1">
      <c r="A181" s="107"/>
      <c r="F181" s="107"/>
      <c r="G181" s="107"/>
    </row>
    <row r="182" ht="15.75" customHeight="1">
      <c r="A182" s="107"/>
      <c r="F182" s="107"/>
      <c r="G182" s="107"/>
    </row>
    <row r="183" ht="15.75" customHeight="1">
      <c r="A183" s="107"/>
      <c r="F183" s="107"/>
      <c r="G183" s="107"/>
    </row>
    <row r="184" ht="15.75" customHeight="1">
      <c r="A184" s="107"/>
      <c r="F184" s="107"/>
      <c r="G184" s="107"/>
    </row>
    <row r="185" ht="15.75" customHeight="1">
      <c r="A185" s="107"/>
      <c r="F185" s="107"/>
      <c r="G185" s="107"/>
    </row>
    <row r="186" ht="15.75" customHeight="1">
      <c r="A186" s="107"/>
      <c r="F186" s="107"/>
      <c r="G186" s="107"/>
    </row>
    <row r="187" ht="15.75" customHeight="1">
      <c r="A187" s="107"/>
      <c r="F187" s="107"/>
      <c r="G187" s="107"/>
    </row>
    <row r="188" ht="15.75" customHeight="1">
      <c r="A188" s="107"/>
      <c r="F188" s="107"/>
      <c r="G188" s="107"/>
    </row>
    <row r="189" ht="15.75" customHeight="1">
      <c r="A189" s="107"/>
      <c r="F189" s="107"/>
      <c r="G189" s="107"/>
    </row>
    <row r="190" ht="15.75" customHeight="1">
      <c r="A190" s="107"/>
      <c r="F190" s="107"/>
      <c r="G190" s="107"/>
    </row>
    <row r="191" ht="15.75" customHeight="1">
      <c r="A191" s="107"/>
      <c r="F191" s="107"/>
      <c r="G191" s="107"/>
    </row>
    <row r="192" ht="15.75" customHeight="1">
      <c r="A192" s="107"/>
      <c r="F192" s="107"/>
      <c r="G192" s="107"/>
    </row>
    <row r="193" ht="15.75" customHeight="1">
      <c r="A193" s="107"/>
      <c r="F193" s="107"/>
      <c r="G193" s="107"/>
    </row>
    <row r="194" ht="15.75" customHeight="1">
      <c r="A194" s="107"/>
      <c r="F194" s="107"/>
      <c r="G194" s="107"/>
    </row>
    <row r="195" ht="15.75" customHeight="1">
      <c r="A195" s="107"/>
      <c r="F195" s="107"/>
      <c r="G195" s="107"/>
    </row>
    <row r="196" ht="15.75" customHeight="1">
      <c r="A196" s="107"/>
      <c r="F196" s="107"/>
      <c r="G196" s="107"/>
    </row>
    <row r="197" ht="15.75" customHeight="1">
      <c r="A197" s="107"/>
      <c r="F197" s="107"/>
      <c r="G197" s="107"/>
    </row>
    <row r="198" ht="15.75" customHeight="1">
      <c r="A198" s="107"/>
      <c r="F198" s="107"/>
      <c r="G198" s="107"/>
    </row>
    <row r="199" ht="15.75" customHeight="1">
      <c r="A199" s="107"/>
      <c r="F199" s="107"/>
      <c r="G199" s="107"/>
    </row>
    <row r="200" ht="15.75" customHeight="1">
      <c r="A200" s="107"/>
      <c r="F200" s="107"/>
      <c r="G200" s="107"/>
    </row>
    <row r="201" ht="15.75" customHeight="1">
      <c r="A201" s="107"/>
      <c r="F201" s="107"/>
      <c r="G201" s="107"/>
    </row>
    <row r="202" ht="15.75" customHeight="1">
      <c r="A202" s="107"/>
      <c r="F202" s="107"/>
      <c r="G202" s="107"/>
    </row>
    <row r="203" ht="15.75" customHeight="1">
      <c r="A203" s="107"/>
      <c r="F203" s="107"/>
      <c r="G203" s="107"/>
    </row>
    <row r="204" ht="15.75" customHeight="1">
      <c r="A204" s="107"/>
      <c r="F204" s="107"/>
      <c r="G204" s="107"/>
    </row>
    <row r="205" ht="15.75" customHeight="1">
      <c r="A205" s="107"/>
      <c r="F205" s="107"/>
      <c r="G205" s="107"/>
    </row>
    <row r="206" ht="15.75" customHeight="1">
      <c r="A206" s="107"/>
      <c r="F206" s="107"/>
      <c r="G206" s="107"/>
    </row>
    <row r="207" ht="15.75" customHeight="1">
      <c r="A207" s="107"/>
      <c r="F207" s="107"/>
      <c r="G207" s="107"/>
    </row>
    <row r="208" ht="15.75" customHeight="1">
      <c r="A208" s="107"/>
      <c r="F208" s="107"/>
      <c r="G208" s="107"/>
    </row>
    <row r="209" ht="15.75" customHeight="1">
      <c r="A209" s="107"/>
      <c r="F209" s="107"/>
      <c r="G209" s="107"/>
    </row>
    <row r="210" ht="15.75" customHeight="1">
      <c r="A210" s="107"/>
      <c r="F210" s="107"/>
      <c r="G210" s="107"/>
    </row>
    <row r="211" ht="15.75" customHeight="1">
      <c r="A211" s="107"/>
      <c r="F211" s="107"/>
      <c r="G211" s="107"/>
    </row>
    <row r="212" ht="15.75" customHeight="1">
      <c r="A212" s="107"/>
      <c r="F212" s="107"/>
      <c r="G212" s="107"/>
    </row>
    <row r="213" ht="15.75" customHeight="1">
      <c r="A213" s="107"/>
      <c r="F213" s="107"/>
      <c r="G213" s="107"/>
    </row>
    <row r="214" ht="15.75" customHeight="1">
      <c r="A214" s="107"/>
      <c r="F214" s="107"/>
      <c r="G214" s="107"/>
    </row>
    <row r="215" ht="15.75" customHeight="1">
      <c r="A215" s="107"/>
      <c r="F215" s="107"/>
      <c r="G215" s="107"/>
    </row>
    <row r="216" ht="15.75" customHeight="1">
      <c r="A216" s="107"/>
      <c r="F216" s="107"/>
      <c r="G216" s="107"/>
    </row>
    <row r="217" ht="15.75" customHeight="1">
      <c r="A217" s="107"/>
      <c r="F217" s="107"/>
      <c r="G217" s="107"/>
    </row>
    <row r="218" ht="15.75" customHeight="1">
      <c r="A218" s="107"/>
      <c r="F218" s="107"/>
      <c r="G218" s="107"/>
    </row>
    <row r="219" ht="15.75" customHeight="1">
      <c r="A219" s="107"/>
      <c r="F219" s="107"/>
      <c r="G219" s="107"/>
    </row>
    <row r="220" ht="15.75" customHeight="1">
      <c r="A220" s="107"/>
      <c r="F220" s="107"/>
      <c r="G220" s="107"/>
    </row>
    <row r="221" ht="15.75" customHeight="1">
      <c r="A221" s="107"/>
      <c r="F221" s="107"/>
      <c r="G221" s="107"/>
    </row>
    <row r="222" ht="15.75" customHeight="1">
      <c r="A222" s="107"/>
      <c r="F222" s="107"/>
      <c r="G222" s="107"/>
    </row>
    <row r="223" ht="15.75" customHeight="1">
      <c r="A223" s="107"/>
      <c r="F223" s="107"/>
      <c r="G223" s="107"/>
    </row>
    <row r="224" ht="15.75" customHeight="1">
      <c r="A224" s="107"/>
      <c r="F224" s="107"/>
      <c r="G224" s="107"/>
    </row>
    <row r="225" ht="15.75" customHeight="1">
      <c r="A225" s="107"/>
      <c r="F225" s="107"/>
      <c r="G225" s="107"/>
    </row>
    <row r="226" ht="15.75" customHeight="1">
      <c r="A226" s="107"/>
      <c r="F226" s="107"/>
      <c r="G226" s="107"/>
    </row>
    <row r="227" ht="15.75" customHeight="1">
      <c r="A227" s="107"/>
      <c r="F227" s="107"/>
      <c r="G227" s="107"/>
    </row>
    <row r="228" ht="15.75" customHeight="1">
      <c r="A228" s="107"/>
      <c r="F228" s="107"/>
      <c r="G228" s="107"/>
    </row>
    <row r="229" ht="15.75" customHeight="1">
      <c r="A229" s="107"/>
      <c r="F229" s="107"/>
      <c r="G229" s="107"/>
    </row>
    <row r="230" ht="15.75" customHeight="1">
      <c r="A230" s="107"/>
      <c r="F230" s="107"/>
      <c r="G230" s="107"/>
    </row>
    <row r="231" ht="15.75" customHeight="1">
      <c r="A231" s="107"/>
      <c r="F231" s="107"/>
      <c r="G231" s="107"/>
    </row>
    <row r="232" ht="15.75" customHeight="1">
      <c r="A232" s="107"/>
      <c r="F232" s="107"/>
      <c r="G232" s="107"/>
    </row>
    <row r="233" ht="15.75" customHeight="1">
      <c r="A233" s="107"/>
      <c r="F233" s="107"/>
      <c r="G233" s="107"/>
    </row>
    <row r="234" ht="15.75" customHeight="1">
      <c r="A234" s="107"/>
      <c r="F234" s="107"/>
      <c r="G234" s="107"/>
    </row>
    <row r="235" ht="15.75" customHeight="1">
      <c r="A235" s="107"/>
      <c r="F235" s="107"/>
      <c r="G235" s="107"/>
    </row>
    <row r="236" ht="15.75" customHeight="1">
      <c r="A236" s="107"/>
      <c r="F236" s="107"/>
      <c r="G236" s="107"/>
    </row>
    <row r="237" ht="15.75" customHeight="1">
      <c r="A237" s="107"/>
      <c r="F237" s="107"/>
      <c r="G237" s="107"/>
    </row>
    <row r="238" ht="15.75" customHeight="1">
      <c r="A238" s="107"/>
      <c r="F238" s="107"/>
      <c r="G238" s="107"/>
    </row>
    <row r="239" ht="15.75" customHeight="1">
      <c r="A239" s="107"/>
      <c r="F239" s="107"/>
      <c r="G239" s="107"/>
    </row>
    <row r="240" ht="15.75" customHeight="1">
      <c r="A240" s="107"/>
      <c r="F240" s="107"/>
      <c r="G240" s="107"/>
    </row>
    <row r="241" ht="15.75" customHeight="1">
      <c r="A241" s="107"/>
      <c r="F241" s="107"/>
      <c r="G241" s="107"/>
    </row>
    <row r="242" ht="15.75" customHeight="1">
      <c r="A242" s="107"/>
      <c r="F242" s="107"/>
      <c r="G242" s="107"/>
    </row>
    <row r="243" ht="15.75" customHeight="1">
      <c r="A243" s="107"/>
      <c r="F243" s="107"/>
      <c r="G243" s="107"/>
    </row>
    <row r="244" ht="15.75" customHeight="1">
      <c r="A244" s="107"/>
      <c r="F244" s="107"/>
      <c r="G244" s="107"/>
    </row>
    <row r="245" ht="15.75" customHeight="1">
      <c r="A245" s="107"/>
      <c r="F245" s="107"/>
      <c r="G245" s="107"/>
    </row>
    <row r="246" ht="15.75" customHeight="1">
      <c r="A246" s="107"/>
      <c r="F246" s="107"/>
      <c r="G246" s="107"/>
    </row>
    <row r="247" ht="15.75" customHeight="1">
      <c r="A247" s="107"/>
      <c r="F247" s="107"/>
      <c r="G247" s="107"/>
    </row>
    <row r="248" ht="15.75" customHeight="1">
      <c r="A248" s="107"/>
      <c r="F248" s="107"/>
      <c r="G248" s="107"/>
    </row>
    <row r="249" ht="15.75" customHeight="1">
      <c r="A249" s="107"/>
      <c r="F249" s="107"/>
      <c r="G249" s="107"/>
    </row>
    <row r="250" ht="15.75" customHeight="1">
      <c r="A250" s="107"/>
      <c r="F250" s="107"/>
      <c r="G250" s="107"/>
    </row>
    <row r="251" ht="15.75" customHeight="1">
      <c r="A251" s="107"/>
      <c r="F251" s="107"/>
      <c r="G251" s="107"/>
    </row>
    <row r="252" ht="15.75" customHeight="1">
      <c r="A252" s="107"/>
      <c r="F252" s="107"/>
      <c r="G252" s="107"/>
    </row>
    <row r="253" ht="15.75" customHeight="1">
      <c r="A253" s="107"/>
      <c r="F253" s="107"/>
      <c r="G253" s="107"/>
    </row>
    <row r="254" ht="15.75" customHeight="1">
      <c r="A254" s="107"/>
      <c r="F254" s="107"/>
      <c r="G254" s="107"/>
    </row>
    <row r="255" ht="15.75" customHeight="1">
      <c r="A255" s="107"/>
      <c r="F255" s="107"/>
      <c r="G255" s="107"/>
    </row>
    <row r="256" ht="15.75" customHeight="1">
      <c r="A256" s="107"/>
      <c r="F256" s="107"/>
      <c r="G256" s="107"/>
    </row>
    <row r="257" ht="15.75" customHeight="1">
      <c r="A257" s="107"/>
      <c r="F257" s="107"/>
      <c r="G257" s="107"/>
    </row>
    <row r="258" ht="15.75" customHeight="1">
      <c r="A258" s="107"/>
      <c r="F258" s="107"/>
      <c r="G258" s="107"/>
    </row>
    <row r="259" ht="15.75" customHeight="1">
      <c r="A259" s="107"/>
      <c r="F259" s="107"/>
      <c r="G259" s="107"/>
    </row>
    <row r="260" ht="15.75" customHeight="1">
      <c r="A260" s="107"/>
      <c r="F260" s="107"/>
      <c r="G260" s="107"/>
    </row>
    <row r="261" ht="15.75" customHeight="1">
      <c r="A261" s="107"/>
      <c r="F261" s="107"/>
      <c r="G261" s="107"/>
    </row>
    <row r="262" ht="15.75" customHeight="1">
      <c r="A262" s="107"/>
      <c r="F262" s="107"/>
      <c r="G262" s="107"/>
    </row>
    <row r="263" ht="15.75" customHeight="1">
      <c r="A263" s="107"/>
      <c r="F263" s="107"/>
      <c r="G263" s="107"/>
    </row>
    <row r="264" ht="15.75" customHeight="1">
      <c r="A264" s="107"/>
      <c r="F264" s="107"/>
      <c r="G264" s="107"/>
    </row>
    <row r="265" ht="15.75" customHeight="1">
      <c r="A265" s="107"/>
      <c r="F265" s="107"/>
      <c r="G265" s="107"/>
    </row>
    <row r="266" ht="15.75" customHeight="1">
      <c r="A266" s="107"/>
      <c r="F266" s="107"/>
      <c r="G266" s="107"/>
    </row>
    <row r="267" ht="15.75" customHeight="1">
      <c r="A267" s="107"/>
      <c r="F267" s="107"/>
      <c r="G267" s="107"/>
    </row>
    <row r="268" ht="15.75" customHeight="1">
      <c r="A268" s="107"/>
      <c r="F268" s="107"/>
      <c r="G268" s="107"/>
    </row>
    <row r="269" ht="15.75" customHeight="1">
      <c r="A269" s="107"/>
      <c r="F269" s="107"/>
      <c r="G269" s="107"/>
    </row>
    <row r="270" ht="15.75" customHeight="1">
      <c r="A270" s="107"/>
      <c r="F270" s="107"/>
      <c r="G270" s="107"/>
    </row>
    <row r="271" ht="15.75" customHeight="1">
      <c r="A271" s="107"/>
      <c r="F271" s="107"/>
      <c r="G271" s="107"/>
    </row>
    <row r="272" ht="15.75" customHeight="1">
      <c r="A272" s="107"/>
      <c r="F272" s="107"/>
      <c r="G272" s="107"/>
    </row>
    <row r="273" ht="15.75" customHeight="1">
      <c r="A273" s="107"/>
      <c r="F273" s="107"/>
      <c r="G273" s="107"/>
    </row>
    <row r="274" ht="15.75" customHeight="1">
      <c r="A274" s="107"/>
      <c r="F274" s="107"/>
      <c r="G274" s="107"/>
    </row>
    <row r="275" ht="15.75" customHeight="1">
      <c r="A275" s="107"/>
      <c r="F275" s="107"/>
      <c r="G275" s="107"/>
    </row>
    <row r="276" ht="15.75" customHeight="1">
      <c r="A276" s="107"/>
      <c r="F276" s="107"/>
      <c r="G276" s="107"/>
    </row>
    <row r="277" ht="15.75" customHeight="1">
      <c r="A277" s="107"/>
      <c r="F277" s="107"/>
      <c r="G277" s="107"/>
    </row>
    <row r="278" ht="15.75" customHeight="1">
      <c r="A278" s="107"/>
      <c r="F278" s="107"/>
      <c r="G278" s="107"/>
    </row>
    <row r="279" ht="15.75" customHeight="1">
      <c r="A279" s="107"/>
      <c r="F279" s="107"/>
      <c r="G279" s="107"/>
    </row>
    <row r="280" ht="15.75" customHeight="1">
      <c r="A280" s="107"/>
      <c r="F280" s="107"/>
      <c r="G280" s="107"/>
    </row>
    <row r="281" ht="15.75" customHeight="1">
      <c r="A281" s="107"/>
      <c r="F281" s="107"/>
      <c r="G281" s="107"/>
    </row>
    <row r="282" ht="15.75" customHeight="1">
      <c r="A282" s="107"/>
      <c r="F282" s="107"/>
      <c r="G282" s="107"/>
    </row>
    <row r="283" ht="15.75" customHeight="1">
      <c r="A283" s="107"/>
      <c r="F283" s="107"/>
      <c r="G283" s="107"/>
    </row>
    <row r="284" ht="15.75" customHeight="1">
      <c r="A284" s="107"/>
      <c r="F284" s="107"/>
      <c r="G284" s="107"/>
    </row>
    <row r="285" ht="15.75" customHeight="1">
      <c r="A285" s="107"/>
      <c r="F285" s="107"/>
      <c r="G285" s="107"/>
    </row>
    <row r="286" ht="15.75" customHeight="1">
      <c r="A286" s="107"/>
      <c r="F286" s="107"/>
      <c r="G286" s="107"/>
    </row>
    <row r="287" ht="15.75" customHeight="1">
      <c r="A287" s="107"/>
      <c r="F287" s="107"/>
      <c r="G287" s="107"/>
    </row>
    <row r="288" ht="15.75" customHeight="1">
      <c r="A288" s="107"/>
      <c r="F288" s="107"/>
      <c r="G288" s="107"/>
    </row>
    <row r="289" ht="15.75" customHeight="1">
      <c r="A289" s="107"/>
      <c r="F289" s="107"/>
      <c r="G289" s="107"/>
    </row>
    <row r="290" ht="15.75" customHeight="1">
      <c r="A290" s="107"/>
      <c r="F290" s="107"/>
      <c r="G290" s="107"/>
    </row>
    <row r="291" ht="15.75" customHeight="1">
      <c r="A291" s="107"/>
      <c r="F291" s="107"/>
      <c r="G291" s="107"/>
    </row>
    <row r="292" ht="15.75" customHeight="1">
      <c r="A292" s="107"/>
      <c r="F292" s="107"/>
      <c r="G292" s="107"/>
    </row>
    <row r="293" ht="15.75" customHeight="1">
      <c r="A293" s="107"/>
      <c r="F293" s="107"/>
      <c r="G293" s="107"/>
    </row>
    <row r="294" ht="15.75" customHeight="1">
      <c r="A294" s="107"/>
      <c r="F294" s="107"/>
      <c r="G294" s="107"/>
    </row>
    <row r="295" ht="15.75" customHeight="1">
      <c r="A295" s="107"/>
      <c r="F295" s="107"/>
      <c r="G295" s="107"/>
    </row>
    <row r="296" ht="15.75" customHeight="1">
      <c r="A296" s="107"/>
      <c r="F296" s="107"/>
      <c r="G296" s="107"/>
    </row>
    <row r="297" ht="15.75" customHeight="1">
      <c r="A297" s="107"/>
      <c r="F297" s="107"/>
      <c r="G297" s="107"/>
    </row>
    <row r="298" ht="15.75" customHeight="1">
      <c r="A298" s="107"/>
      <c r="F298" s="107"/>
      <c r="G298" s="107"/>
    </row>
    <row r="299" ht="15.75" customHeight="1">
      <c r="A299" s="107"/>
      <c r="F299" s="107"/>
      <c r="G299" s="107"/>
    </row>
    <row r="300" ht="15.75" customHeight="1">
      <c r="A300" s="107"/>
      <c r="F300" s="107"/>
      <c r="G300" s="107"/>
    </row>
    <row r="301" ht="15.75" customHeight="1">
      <c r="A301" s="107"/>
      <c r="F301" s="107"/>
      <c r="G301" s="107"/>
    </row>
    <row r="302" ht="15.75" customHeight="1">
      <c r="A302" s="107"/>
      <c r="F302" s="107"/>
      <c r="G302" s="107"/>
    </row>
    <row r="303" ht="15.75" customHeight="1">
      <c r="A303" s="107"/>
      <c r="F303" s="107"/>
      <c r="G303" s="107"/>
    </row>
    <row r="304" ht="15.75" customHeight="1">
      <c r="A304" s="107"/>
      <c r="F304" s="107"/>
      <c r="G304" s="107"/>
    </row>
    <row r="305" ht="15.75" customHeight="1">
      <c r="A305" s="107"/>
      <c r="F305" s="107"/>
      <c r="G305" s="107"/>
    </row>
    <row r="306" ht="15.75" customHeight="1">
      <c r="A306" s="107"/>
      <c r="F306" s="107"/>
      <c r="G306" s="107"/>
    </row>
    <row r="307" ht="15.75" customHeight="1">
      <c r="A307" s="107"/>
      <c r="F307" s="107"/>
      <c r="G307" s="107"/>
    </row>
    <row r="308" ht="15.75" customHeight="1">
      <c r="A308" s="107"/>
      <c r="F308" s="107"/>
      <c r="G308" s="107"/>
    </row>
    <row r="309" ht="15.75" customHeight="1">
      <c r="A309" s="107"/>
      <c r="F309" s="107"/>
      <c r="G309" s="107"/>
    </row>
    <row r="310" ht="15.75" customHeight="1">
      <c r="A310" s="107"/>
      <c r="F310" s="107"/>
      <c r="G310" s="107"/>
    </row>
    <row r="311" ht="15.75" customHeight="1">
      <c r="A311" s="107"/>
      <c r="F311" s="107"/>
      <c r="G311" s="107"/>
    </row>
    <row r="312" ht="15.75" customHeight="1">
      <c r="A312" s="107"/>
      <c r="F312" s="107"/>
      <c r="G312" s="107"/>
    </row>
    <row r="313" ht="15.75" customHeight="1">
      <c r="A313" s="107"/>
      <c r="F313" s="107"/>
      <c r="G313" s="107"/>
    </row>
    <row r="314" ht="15.75" customHeight="1">
      <c r="A314" s="107"/>
      <c r="F314" s="107"/>
      <c r="G314" s="107"/>
    </row>
    <row r="315" ht="15.75" customHeight="1">
      <c r="A315" s="107"/>
      <c r="F315" s="107"/>
      <c r="G315" s="107"/>
    </row>
    <row r="316" ht="15.75" customHeight="1">
      <c r="A316" s="107"/>
      <c r="F316" s="107"/>
      <c r="G316" s="107"/>
    </row>
    <row r="317" ht="15.75" customHeight="1">
      <c r="A317" s="107"/>
      <c r="F317" s="107"/>
      <c r="G317" s="107"/>
    </row>
    <row r="318" ht="15.75" customHeight="1">
      <c r="A318" s="107"/>
      <c r="F318" s="107"/>
      <c r="G318" s="107"/>
    </row>
    <row r="319" ht="15.75" customHeight="1">
      <c r="A319" s="107"/>
      <c r="F319" s="107"/>
      <c r="G319" s="107"/>
    </row>
    <row r="320" ht="15.75" customHeight="1">
      <c r="A320" s="107"/>
      <c r="F320" s="107"/>
      <c r="G320" s="107"/>
    </row>
    <row r="321" ht="15.75" customHeight="1">
      <c r="A321" s="107"/>
      <c r="F321" s="107"/>
      <c r="G321" s="107"/>
    </row>
    <row r="322" ht="15.75" customHeight="1">
      <c r="A322" s="107"/>
      <c r="F322" s="107"/>
      <c r="G322" s="107"/>
    </row>
    <row r="323" ht="15.75" customHeight="1">
      <c r="A323" s="107"/>
      <c r="F323" s="107"/>
      <c r="G323" s="107"/>
    </row>
    <row r="324" ht="15.75" customHeight="1">
      <c r="A324" s="107"/>
      <c r="F324" s="107"/>
      <c r="G324" s="107"/>
    </row>
    <row r="325" ht="15.75" customHeight="1">
      <c r="A325" s="107"/>
      <c r="F325" s="107"/>
      <c r="G325" s="107"/>
    </row>
    <row r="326" ht="15.75" customHeight="1">
      <c r="A326" s="107"/>
      <c r="F326" s="107"/>
      <c r="G326" s="107"/>
    </row>
    <row r="327" ht="15.75" customHeight="1">
      <c r="A327" s="107"/>
      <c r="F327" s="107"/>
      <c r="G327" s="107"/>
    </row>
    <row r="328" ht="15.75" customHeight="1">
      <c r="A328" s="107"/>
      <c r="F328" s="107"/>
      <c r="G328" s="107"/>
    </row>
    <row r="329" ht="15.75" customHeight="1">
      <c r="A329" s="107"/>
      <c r="F329" s="107"/>
      <c r="G329" s="107"/>
    </row>
    <row r="330" ht="15.75" customHeight="1">
      <c r="A330" s="107"/>
      <c r="F330" s="107"/>
      <c r="G330" s="107"/>
    </row>
    <row r="331" ht="15.75" customHeight="1">
      <c r="A331" s="107"/>
      <c r="F331" s="107"/>
      <c r="G331" s="107"/>
    </row>
    <row r="332" ht="15.75" customHeight="1">
      <c r="A332" s="107"/>
      <c r="F332" s="107"/>
      <c r="G332" s="107"/>
    </row>
    <row r="333" ht="15.75" customHeight="1">
      <c r="A333" s="107"/>
      <c r="F333" s="107"/>
      <c r="G333" s="107"/>
    </row>
    <row r="334" ht="15.75" customHeight="1">
      <c r="A334" s="107"/>
      <c r="F334" s="107"/>
      <c r="G334" s="107"/>
    </row>
    <row r="335" ht="15.75" customHeight="1">
      <c r="A335" s="107"/>
      <c r="F335" s="107"/>
      <c r="G335" s="107"/>
    </row>
    <row r="336" ht="15.75" customHeight="1">
      <c r="A336" s="107"/>
      <c r="F336" s="107"/>
      <c r="G336" s="107"/>
    </row>
    <row r="337" ht="15.75" customHeight="1">
      <c r="A337" s="107"/>
      <c r="F337" s="107"/>
      <c r="G337" s="107"/>
    </row>
    <row r="338" ht="15.75" customHeight="1">
      <c r="A338" s="107"/>
      <c r="F338" s="107"/>
      <c r="G338" s="107"/>
    </row>
    <row r="339" ht="15.75" customHeight="1">
      <c r="A339" s="107"/>
      <c r="F339" s="107"/>
      <c r="G339" s="107"/>
    </row>
    <row r="340" ht="15.75" customHeight="1">
      <c r="A340" s="107"/>
      <c r="F340" s="107"/>
      <c r="G340" s="107"/>
    </row>
    <row r="341" ht="15.75" customHeight="1">
      <c r="A341" s="107"/>
      <c r="F341" s="107"/>
      <c r="G341" s="107"/>
    </row>
    <row r="342" ht="15.75" customHeight="1">
      <c r="A342" s="107"/>
      <c r="F342" s="107"/>
      <c r="G342" s="107"/>
    </row>
    <row r="343" ht="15.75" customHeight="1">
      <c r="A343" s="107"/>
      <c r="F343" s="107"/>
      <c r="G343" s="107"/>
    </row>
    <row r="344" ht="15.75" customHeight="1">
      <c r="A344" s="107"/>
      <c r="F344" s="107"/>
      <c r="G344" s="107"/>
    </row>
    <row r="345" ht="15.75" customHeight="1">
      <c r="A345" s="107"/>
      <c r="F345" s="107"/>
      <c r="G345" s="107"/>
    </row>
    <row r="346" ht="15.75" customHeight="1">
      <c r="A346" s="107"/>
      <c r="F346" s="107"/>
      <c r="G346" s="107"/>
    </row>
    <row r="347" ht="15.75" customHeight="1">
      <c r="A347" s="107"/>
      <c r="F347" s="107"/>
      <c r="G347" s="107"/>
    </row>
    <row r="348" ht="15.75" customHeight="1">
      <c r="A348" s="107"/>
      <c r="F348" s="107"/>
      <c r="G348" s="107"/>
    </row>
    <row r="349" ht="15.75" customHeight="1">
      <c r="A349" s="107"/>
      <c r="F349" s="107"/>
      <c r="G349" s="107"/>
    </row>
    <row r="350" ht="15.75" customHeight="1">
      <c r="A350" s="107"/>
      <c r="F350" s="107"/>
      <c r="G350" s="107"/>
    </row>
    <row r="351" ht="15.75" customHeight="1">
      <c r="A351" s="107"/>
      <c r="F351" s="107"/>
      <c r="G351" s="107"/>
    </row>
    <row r="352" ht="15.75" customHeight="1">
      <c r="A352" s="107"/>
      <c r="F352" s="107"/>
      <c r="G352" s="107"/>
    </row>
    <row r="353" ht="15.75" customHeight="1">
      <c r="A353" s="107"/>
      <c r="F353" s="107"/>
      <c r="G353" s="107"/>
    </row>
    <row r="354" ht="15.75" customHeight="1">
      <c r="A354" s="107"/>
      <c r="F354" s="107"/>
      <c r="G354" s="107"/>
    </row>
    <row r="355" ht="15.75" customHeight="1">
      <c r="A355" s="107"/>
      <c r="F355" s="107"/>
      <c r="G355" s="107"/>
    </row>
    <row r="356" ht="15.75" customHeight="1">
      <c r="A356" s="107"/>
      <c r="F356" s="107"/>
      <c r="G356" s="107"/>
    </row>
    <row r="357" ht="15.75" customHeight="1">
      <c r="A357" s="107"/>
      <c r="F357" s="107"/>
      <c r="G357" s="107"/>
    </row>
    <row r="358" ht="15.75" customHeight="1">
      <c r="A358" s="107"/>
      <c r="F358" s="107"/>
      <c r="G358" s="107"/>
    </row>
    <row r="359" ht="15.75" customHeight="1">
      <c r="A359" s="107"/>
      <c r="F359" s="107"/>
      <c r="G359" s="107"/>
    </row>
    <row r="360" ht="15.75" customHeight="1">
      <c r="A360" s="107"/>
      <c r="F360" s="107"/>
      <c r="G360" s="107"/>
    </row>
    <row r="361" ht="15.75" customHeight="1">
      <c r="A361" s="107"/>
      <c r="F361" s="107"/>
      <c r="G361" s="107"/>
    </row>
    <row r="362" ht="15.75" customHeight="1">
      <c r="A362" s="107"/>
      <c r="F362" s="107"/>
      <c r="G362" s="107"/>
    </row>
    <row r="363" ht="15.75" customHeight="1">
      <c r="A363" s="107"/>
      <c r="F363" s="107"/>
      <c r="G363" s="107"/>
    </row>
    <row r="364" ht="15.75" customHeight="1">
      <c r="A364" s="107"/>
      <c r="F364" s="107"/>
      <c r="G364" s="107"/>
    </row>
    <row r="365" ht="15.75" customHeight="1">
      <c r="A365" s="107"/>
      <c r="F365" s="107"/>
      <c r="G365" s="107"/>
    </row>
    <row r="366" ht="15.75" customHeight="1">
      <c r="A366" s="107"/>
      <c r="F366" s="107"/>
      <c r="G366" s="107"/>
    </row>
    <row r="367" ht="15.75" customHeight="1">
      <c r="A367" s="107"/>
      <c r="F367" s="107"/>
      <c r="G367" s="107"/>
    </row>
    <row r="368" ht="15.75" customHeight="1">
      <c r="A368" s="107"/>
      <c r="F368" s="107"/>
      <c r="G368" s="107"/>
    </row>
    <row r="369" ht="15.75" customHeight="1">
      <c r="A369" s="107"/>
      <c r="F369" s="107"/>
      <c r="G369" s="107"/>
    </row>
    <row r="370" ht="15.75" customHeight="1">
      <c r="A370" s="107"/>
      <c r="F370" s="107"/>
      <c r="G370" s="107"/>
    </row>
    <row r="371" ht="15.75" customHeight="1">
      <c r="A371" s="107"/>
      <c r="F371" s="107"/>
      <c r="G371" s="107"/>
    </row>
    <row r="372" ht="15.75" customHeight="1">
      <c r="A372" s="107"/>
      <c r="F372" s="107"/>
      <c r="G372" s="107"/>
    </row>
    <row r="373" ht="15.75" customHeight="1">
      <c r="A373" s="107"/>
      <c r="F373" s="107"/>
      <c r="G373" s="107"/>
    </row>
    <row r="374" ht="15.75" customHeight="1">
      <c r="A374" s="107"/>
      <c r="F374" s="107"/>
      <c r="G374" s="107"/>
    </row>
    <row r="375" ht="15.75" customHeight="1">
      <c r="A375" s="107"/>
      <c r="F375" s="107"/>
      <c r="G375" s="107"/>
    </row>
    <row r="376" ht="15.75" customHeight="1">
      <c r="A376" s="107"/>
      <c r="F376" s="107"/>
      <c r="G376" s="107"/>
    </row>
    <row r="377" ht="15.75" customHeight="1">
      <c r="A377" s="107"/>
      <c r="F377" s="107"/>
      <c r="G377" s="107"/>
    </row>
    <row r="378" ht="15.75" customHeight="1">
      <c r="A378" s="107"/>
      <c r="F378" s="107"/>
      <c r="G378" s="107"/>
    </row>
    <row r="379" ht="15.75" customHeight="1">
      <c r="A379" s="107"/>
      <c r="F379" s="107"/>
      <c r="G379" s="107"/>
    </row>
    <row r="380" ht="15.75" customHeight="1">
      <c r="A380" s="107"/>
      <c r="F380" s="107"/>
      <c r="G380" s="107"/>
    </row>
    <row r="381" ht="15.75" customHeight="1">
      <c r="A381" s="107"/>
      <c r="F381" s="107"/>
      <c r="G381" s="107"/>
    </row>
    <row r="382" ht="15.75" customHeight="1">
      <c r="A382" s="107"/>
      <c r="F382" s="107"/>
      <c r="G382" s="107"/>
    </row>
    <row r="383" ht="15.75" customHeight="1">
      <c r="A383" s="107"/>
      <c r="F383" s="107"/>
      <c r="G383" s="107"/>
    </row>
    <row r="384" ht="15.75" customHeight="1">
      <c r="A384" s="107"/>
      <c r="F384" s="107"/>
      <c r="G384" s="107"/>
    </row>
    <row r="385" ht="15.75" customHeight="1">
      <c r="A385" s="107"/>
      <c r="F385" s="107"/>
      <c r="G385" s="107"/>
    </row>
    <row r="386" ht="15.75" customHeight="1">
      <c r="A386" s="107"/>
      <c r="F386" s="107"/>
      <c r="G386" s="107"/>
    </row>
    <row r="387" ht="15.75" customHeight="1">
      <c r="A387" s="107"/>
      <c r="F387" s="107"/>
      <c r="G387" s="107"/>
    </row>
    <row r="388" ht="15.75" customHeight="1">
      <c r="A388" s="107"/>
      <c r="F388" s="107"/>
      <c r="G388" s="107"/>
    </row>
    <row r="389" ht="15.75" customHeight="1">
      <c r="A389" s="107"/>
      <c r="F389" s="107"/>
      <c r="G389" s="107"/>
    </row>
    <row r="390" ht="15.75" customHeight="1">
      <c r="A390" s="107"/>
      <c r="F390" s="107"/>
      <c r="G390" s="107"/>
    </row>
    <row r="391" ht="15.75" customHeight="1">
      <c r="A391" s="107"/>
      <c r="F391" s="107"/>
      <c r="G391" s="107"/>
    </row>
    <row r="392" ht="15.75" customHeight="1">
      <c r="A392" s="107"/>
      <c r="F392" s="107"/>
      <c r="G392" s="107"/>
    </row>
    <row r="393" ht="15.75" customHeight="1">
      <c r="A393" s="107"/>
      <c r="F393" s="107"/>
      <c r="G393" s="107"/>
    </row>
    <row r="394" ht="15.75" customHeight="1">
      <c r="A394" s="107"/>
      <c r="F394" s="107"/>
      <c r="G394" s="107"/>
    </row>
    <row r="395" ht="15.75" customHeight="1">
      <c r="A395" s="107"/>
      <c r="F395" s="107"/>
      <c r="G395" s="107"/>
    </row>
    <row r="396" ht="15.75" customHeight="1">
      <c r="A396" s="107"/>
      <c r="F396" s="107"/>
      <c r="G396" s="107"/>
    </row>
    <row r="397" ht="15.75" customHeight="1">
      <c r="A397" s="107"/>
      <c r="F397" s="107"/>
      <c r="G397" s="107"/>
    </row>
    <row r="398" ht="15.75" customHeight="1">
      <c r="A398" s="107"/>
      <c r="F398" s="107"/>
      <c r="G398" s="107"/>
    </row>
    <row r="399" ht="15.75" customHeight="1">
      <c r="A399" s="107"/>
      <c r="F399" s="107"/>
      <c r="G399" s="107"/>
    </row>
    <row r="400" ht="15.75" customHeight="1">
      <c r="A400" s="107"/>
      <c r="F400" s="107"/>
      <c r="G400" s="107"/>
    </row>
    <row r="401" ht="15.75" customHeight="1">
      <c r="A401" s="107"/>
      <c r="F401" s="107"/>
      <c r="G401" s="107"/>
    </row>
    <row r="402" ht="15.75" customHeight="1">
      <c r="A402" s="107"/>
      <c r="F402" s="107"/>
      <c r="G402" s="107"/>
    </row>
    <row r="403" ht="15.75" customHeight="1">
      <c r="A403" s="107"/>
      <c r="F403" s="107"/>
      <c r="G403" s="107"/>
    </row>
    <row r="404" ht="15.75" customHeight="1">
      <c r="A404" s="107"/>
      <c r="F404" s="107"/>
      <c r="G404" s="107"/>
    </row>
    <row r="405" ht="15.75" customHeight="1">
      <c r="A405" s="107"/>
      <c r="F405" s="107"/>
      <c r="G405" s="107"/>
    </row>
    <row r="406" ht="15.75" customHeight="1">
      <c r="A406" s="107"/>
      <c r="F406" s="107"/>
      <c r="G406" s="107"/>
    </row>
    <row r="407" ht="15.75" customHeight="1">
      <c r="A407" s="107"/>
      <c r="F407" s="107"/>
      <c r="G407" s="107"/>
    </row>
    <row r="408" ht="15.75" customHeight="1">
      <c r="A408" s="107"/>
      <c r="F408" s="107"/>
      <c r="G408" s="107"/>
    </row>
    <row r="409" ht="15.75" customHeight="1">
      <c r="A409" s="107"/>
      <c r="F409" s="107"/>
      <c r="G409" s="107"/>
    </row>
    <row r="410" ht="15.75" customHeight="1">
      <c r="A410" s="107"/>
      <c r="F410" s="107"/>
      <c r="G410" s="107"/>
    </row>
    <row r="411" ht="15.75" customHeight="1">
      <c r="A411" s="107"/>
      <c r="F411" s="107"/>
      <c r="G411" s="107"/>
    </row>
    <row r="412" ht="15.75" customHeight="1">
      <c r="A412" s="107"/>
      <c r="F412" s="107"/>
      <c r="G412" s="107"/>
    </row>
    <row r="413" ht="15.75" customHeight="1">
      <c r="A413" s="107"/>
      <c r="F413" s="107"/>
      <c r="G413" s="107"/>
    </row>
    <row r="414" ht="15.75" customHeight="1">
      <c r="A414" s="107"/>
      <c r="F414" s="107"/>
      <c r="G414" s="107"/>
    </row>
    <row r="415" ht="15.75" customHeight="1">
      <c r="A415" s="107"/>
      <c r="F415" s="107"/>
      <c r="G415" s="107"/>
    </row>
    <row r="416" ht="15.75" customHeight="1">
      <c r="A416" s="107"/>
      <c r="F416" s="107"/>
      <c r="G416" s="107"/>
    </row>
    <row r="417" ht="15.75" customHeight="1">
      <c r="A417" s="107"/>
      <c r="F417" s="107"/>
      <c r="G417" s="107"/>
    </row>
    <row r="418" ht="15.75" customHeight="1">
      <c r="A418" s="107"/>
      <c r="F418" s="107"/>
      <c r="G418" s="107"/>
    </row>
    <row r="419" ht="15.75" customHeight="1">
      <c r="A419" s="107"/>
      <c r="F419" s="107"/>
      <c r="G419" s="107"/>
    </row>
    <row r="420" ht="15.75" customHeight="1">
      <c r="A420" s="107"/>
      <c r="F420" s="107"/>
      <c r="G420" s="107"/>
    </row>
    <row r="421" ht="15.75" customHeight="1">
      <c r="A421" s="107"/>
      <c r="F421" s="107"/>
      <c r="G421" s="107"/>
    </row>
    <row r="422" ht="15.75" customHeight="1">
      <c r="A422" s="107"/>
      <c r="F422" s="107"/>
      <c r="G422" s="107"/>
    </row>
    <row r="423" ht="15.75" customHeight="1">
      <c r="A423" s="107"/>
      <c r="F423" s="107"/>
      <c r="G423" s="107"/>
    </row>
    <row r="424" ht="15.75" customHeight="1">
      <c r="A424" s="107"/>
      <c r="F424" s="107"/>
      <c r="G424" s="107"/>
    </row>
    <row r="425" ht="15.75" customHeight="1">
      <c r="A425" s="107"/>
      <c r="F425" s="107"/>
      <c r="G425" s="107"/>
    </row>
    <row r="426" ht="15.75" customHeight="1">
      <c r="A426" s="107"/>
      <c r="F426" s="107"/>
      <c r="G426" s="107"/>
    </row>
    <row r="427" ht="15.75" customHeight="1">
      <c r="A427" s="107"/>
      <c r="F427" s="107"/>
      <c r="G427" s="107"/>
    </row>
    <row r="428" ht="15.75" customHeight="1">
      <c r="A428" s="107"/>
      <c r="F428" s="107"/>
      <c r="G428" s="107"/>
    </row>
    <row r="429" ht="15.75" customHeight="1">
      <c r="A429" s="107"/>
      <c r="F429" s="107"/>
      <c r="G429" s="107"/>
    </row>
    <row r="430" ht="15.75" customHeight="1">
      <c r="A430" s="107"/>
      <c r="F430" s="107"/>
      <c r="G430" s="107"/>
    </row>
    <row r="431" ht="15.75" customHeight="1">
      <c r="A431" s="107"/>
      <c r="F431" s="107"/>
      <c r="G431" s="107"/>
    </row>
    <row r="432" ht="15.75" customHeight="1">
      <c r="A432" s="107"/>
      <c r="F432" s="107"/>
      <c r="G432" s="107"/>
    </row>
    <row r="433" ht="15.75" customHeight="1">
      <c r="A433" s="107"/>
      <c r="F433" s="107"/>
      <c r="G433" s="107"/>
    </row>
    <row r="434" ht="15.75" customHeight="1">
      <c r="A434" s="107"/>
      <c r="F434" s="107"/>
      <c r="G434" s="107"/>
    </row>
    <row r="435" ht="15.75" customHeight="1">
      <c r="A435" s="107"/>
      <c r="F435" s="107"/>
      <c r="G435" s="107"/>
    </row>
    <row r="436" ht="15.75" customHeight="1">
      <c r="A436" s="107"/>
      <c r="F436" s="107"/>
      <c r="G436" s="107"/>
    </row>
    <row r="437" ht="15.75" customHeight="1">
      <c r="A437" s="107"/>
      <c r="F437" s="107"/>
      <c r="G437" s="107"/>
    </row>
    <row r="438" ht="15.75" customHeight="1">
      <c r="A438" s="107"/>
      <c r="F438" s="107"/>
      <c r="G438" s="107"/>
    </row>
    <row r="439" ht="15.75" customHeight="1">
      <c r="A439" s="107"/>
      <c r="F439" s="107"/>
      <c r="G439" s="107"/>
    </row>
    <row r="440" ht="15.75" customHeight="1">
      <c r="A440" s="107"/>
      <c r="F440" s="107"/>
      <c r="G440" s="107"/>
    </row>
    <row r="441" ht="15.75" customHeight="1">
      <c r="A441" s="107"/>
      <c r="F441" s="107"/>
      <c r="G441" s="107"/>
    </row>
    <row r="442" ht="15.75" customHeight="1">
      <c r="A442" s="107"/>
      <c r="F442" s="107"/>
      <c r="G442" s="107"/>
    </row>
    <row r="443" ht="15.75" customHeight="1">
      <c r="A443" s="107"/>
      <c r="F443" s="107"/>
      <c r="G443" s="107"/>
    </row>
    <row r="444" ht="15.75" customHeight="1">
      <c r="A444" s="107"/>
      <c r="F444" s="107"/>
      <c r="G444" s="107"/>
    </row>
    <row r="445" ht="15.75" customHeight="1">
      <c r="A445" s="107"/>
      <c r="F445" s="107"/>
      <c r="G445" s="107"/>
    </row>
    <row r="446" ht="15.75" customHeight="1">
      <c r="A446" s="107"/>
      <c r="F446" s="107"/>
      <c r="G446" s="107"/>
    </row>
    <row r="447" ht="15.75" customHeight="1">
      <c r="A447" s="107"/>
      <c r="F447" s="107"/>
      <c r="G447" s="107"/>
    </row>
    <row r="448" ht="15.75" customHeight="1">
      <c r="A448" s="107"/>
      <c r="F448" s="107"/>
      <c r="G448" s="107"/>
    </row>
    <row r="449" ht="15.75" customHeight="1">
      <c r="A449" s="107"/>
      <c r="F449" s="107"/>
      <c r="G449" s="107"/>
    </row>
    <row r="450" ht="15.75" customHeight="1">
      <c r="A450" s="107"/>
      <c r="F450" s="107"/>
      <c r="G450" s="107"/>
    </row>
    <row r="451" ht="15.75" customHeight="1">
      <c r="A451" s="107"/>
      <c r="F451" s="107"/>
      <c r="G451" s="107"/>
    </row>
    <row r="452" ht="15.75" customHeight="1">
      <c r="A452" s="107"/>
      <c r="F452" s="107"/>
      <c r="G452" s="107"/>
    </row>
    <row r="453" ht="15.75" customHeight="1">
      <c r="A453" s="107"/>
      <c r="F453" s="107"/>
      <c r="G453" s="107"/>
    </row>
    <row r="454" ht="15.75" customHeight="1">
      <c r="A454" s="107"/>
      <c r="F454" s="107"/>
      <c r="G454" s="107"/>
    </row>
    <row r="455" ht="15.75" customHeight="1">
      <c r="A455" s="107"/>
      <c r="F455" s="107"/>
      <c r="G455" s="107"/>
    </row>
    <row r="456" ht="15.75" customHeight="1">
      <c r="A456" s="107"/>
      <c r="F456" s="107"/>
      <c r="G456" s="107"/>
    </row>
    <row r="457" ht="15.75" customHeight="1">
      <c r="A457" s="107"/>
      <c r="F457" s="107"/>
      <c r="G457" s="107"/>
    </row>
    <row r="458" ht="15.75" customHeight="1">
      <c r="A458" s="107"/>
      <c r="F458" s="107"/>
      <c r="G458" s="107"/>
    </row>
    <row r="459" ht="15.75" customHeight="1">
      <c r="A459" s="107"/>
      <c r="F459" s="107"/>
      <c r="G459" s="107"/>
    </row>
    <row r="460" ht="15.75" customHeight="1">
      <c r="A460" s="107"/>
      <c r="F460" s="107"/>
      <c r="G460" s="107"/>
    </row>
    <row r="461" ht="15.75" customHeight="1">
      <c r="A461" s="107"/>
      <c r="F461" s="107"/>
      <c r="G461" s="107"/>
    </row>
    <row r="462" ht="15.75" customHeight="1">
      <c r="A462" s="107"/>
      <c r="F462" s="107"/>
      <c r="G462" s="107"/>
    </row>
    <row r="463" ht="15.75" customHeight="1">
      <c r="A463" s="107"/>
      <c r="F463" s="107"/>
      <c r="G463" s="107"/>
    </row>
    <row r="464" ht="15.75" customHeight="1">
      <c r="A464" s="107"/>
      <c r="F464" s="107"/>
      <c r="G464" s="107"/>
    </row>
    <row r="465" ht="15.75" customHeight="1">
      <c r="A465" s="107"/>
      <c r="F465" s="107"/>
      <c r="G465" s="107"/>
    </row>
    <row r="466" ht="15.75" customHeight="1">
      <c r="A466" s="107"/>
      <c r="F466" s="107"/>
      <c r="G466" s="107"/>
    </row>
    <row r="467" ht="15.75" customHeight="1">
      <c r="A467" s="107"/>
      <c r="F467" s="107"/>
      <c r="G467" s="107"/>
    </row>
    <row r="468" ht="15.75" customHeight="1">
      <c r="A468" s="107"/>
      <c r="F468" s="107"/>
      <c r="G468" s="107"/>
    </row>
    <row r="469" ht="15.75" customHeight="1">
      <c r="A469" s="107"/>
      <c r="F469" s="107"/>
      <c r="G469" s="107"/>
    </row>
    <row r="470" ht="15.75" customHeight="1">
      <c r="A470" s="107"/>
      <c r="F470" s="107"/>
      <c r="G470" s="107"/>
    </row>
    <row r="471" ht="15.75" customHeight="1">
      <c r="A471" s="107"/>
      <c r="F471" s="107"/>
      <c r="G471" s="107"/>
    </row>
    <row r="472" ht="15.75" customHeight="1">
      <c r="A472" s="107"/>
      <c r="F472" s="107"/>
      <c r="G472" s="107"/>
    </row>
    <row r="473" ht="15.75" customHeight="1">
      <c r="A473" s="107"/>
      <c r="F473" s="107"/>
      <c r="G473" s="107"/>
    </row>
    <row r="474" ht="15.75" customHeight="1">
      <c r="A474" s="107"/>
      <c r="F474" s="107"/>
      <c r="G474" s="107"/>
    </row>
    <row r="475" ht="15.75" customHeight="1">
      <c r="A475" s="107"/>
      <c r="F475" s="107"/>
      <c r="G475" s="107"/>
    </row>
    <row r="476" ht="15.75" customHeight="1">
      <c r="A476" s="107"/>
      <c r="F476" s="107"/>
      <c r="G476" s="107"/>
    </row>
    <row r="477" ht="15.75" customHeight="1">
      <c r="A477" s="107"/>
      <c r="F477" s="107"/>
      <c r="G477" s="107"/>
    </row>
    <row r="478" ht="15.75" customHeight="1">
      <c r="A478" s="107"/>
      <c r="F478" s="107"/>
      <c r="G478" s="107"/>
    </row>
    <row r="479" ht="15.75" customHeight="1">
      <c r="A479" s="107"/>
      <c r="F479" s="107"/>
      <c r="G479" s="107"/>
    </row>
    <row r="480" ht="15.75" customHeight="1">
      <c r="A480" s="107"/>
      <c r="F480" s="107"/>
      <c r="G480" s="107"/>
    </row>
    <row r="481" ht="15.75" customHeight="1">
      <c r="A481" s="107"/>
      <c r="F481" s="107"/>
      <c r="G481" s="107"/>
    </row>
    <row r="482" ht="15.75" customHeight="1">
      <c r="A482" s="107"/>
      <c r="F482" s="107"/>
      <c r="G482" s="107"/>
    </row>
    <row r="483" ht="15.75" customHeight="1">
      <c r="A483" s="107"/>
      <c r="F483" s="107"/>
      <c r="G483" s="107"/>
    </row>
    <row r="484" ht="15.75" customHeight="1">
      <c r="A484" s="107"/>
      <c r="F484" s="107"/>
      <c r="G484" s="107"/>
    </row>
    <row r="485" ht="15.75" customHeight="1">
      <c r="A485" s="107"/>
      <c r="F485" s="107"/>
      <c r="G485" s="107"/>
    </row>
    <row r="486" ht="15.75" customHeight="1">
      <c r="A486" s="107"/>
      <c r="F486" s="107"/>
      <c r="G486" s="107"/>
    </row>
    <row r="487" ht="15.75" customHeight="1">
      <c r="A487" s="107"/>
      <c r="F487" s="107"/>
      <c r="G487" s="107"/>
    </row>
    <row r="488" ht="15.75" customHeight="1">
      <c r="A488" s="107"/>
      <c r="F488" s="107"/>
      <c r="G488" s="107"/>
    </row>
    <row r="489" ht="15.75" customHeight="1">
      <c r="A489" s="107"/>
      <c r="F489" s="107"/>
      <c r="G489" s="107"/>
    </row>
    <row r="490" ht="15.75" customHeight="1">
      <c r="A490" s="107"/>
      <c r="F490" s="107"/>
      <c r="G490" s="107"/>
    </row>
    <row r="491" ht="15.75" customHeight="1">
      <c r="A491" s="107"/>
      <c r="F491" s="107"/>
      <c r="G491" s="107"/>
    </row>
    <row r="492" ht="15.75" customHeight="1">
      <c r="A492" s="107"/>
      <c r="F492" s="107"/>
      <c r="G492" s="107"/>
    </row>
    <row r="493" ht="15.75" customHeight="1">
      <c r="A493" s="107"/>
      <c r="F493" s="107"/>
      <c r="G493" s="107"/>
    </row>
    <row r="494" ht="15.75" customHeight="1">
      <c r="A494" s="107"/>
      <c r="F494" s="107"/>
      <c r="G494" s="107"/>
    </row>
    <row r="495" ht="15.75" customHeight="1">
      <c r="A495" s="107"/>
      <c r="F495" s="107"/>
      <c r="G495" s="107"/>
    </row>
    <row r="496" ht="15.75" customHeight="1">
      <c r="A496" s="107"/>
      <c r="F496" s="107"/>
      <c r="G496" s="107"/>
    </row>
    <row r="497" ht="15.75" customHeight="1">
      <c r="A497" s="107"/>
      <c r="F497" s="107"/>
      <c r="G497" s="107"/>
    </row>
    <row r="498" ht="15.75" customHeight="1">
      <c r="A498" s="107"/>
      <c r="F498" s="107"/>
      <c r="G498" s="107"/>
    </row>
    <row r="499" ht="15.75" customHeight="1">
      <c r="A499" s="107"/>
      <c r="F499" s="107"/>
      <c r="G499" s="107"/>
    </row>
    <row r="500" ht="15.75" customHeight="1">
      <c r="A500" s="107"/>
      <c r="F500" s="107"/>
      <c r="G500" s="107"/>
    </row>
    <row r="501" ht="15.75" customHeight="1">
      <c r="A501" s="107"/>
      <c r="F501" s="107"/>
      <c r="G501" s="107"/>
    </row>
    <row r="502" ht="15.75" customHeight="1">
      <c r="A502" s="107"/>
      <c r="F502" s="107"/>
      <c r="G502" s="107"/>
    </row>
    <row r="503" ht="15.75" customHeight="1">
      <c r="A503" s="107"/>
      <c r="F503" s="107"/>
      <c r="G503" s="107"/>
    </row>
    <row r="504" ht="15.75" customHeight="1">
      <c r="A504" s="107"/>
      <c r="F504" s="107"/>
      <c r="G504" s="107"/>
    </row>
    <row r="505" ht="15.75" customHeight="1">
      <c r="A505" s="107"/>
      <c r="F505" s="107"/>
      <c r="G505" s="107"/>
    </row>
    <row r="506" ht="15.75" customHeight="1">
      <c r="A506" s="107"/>
      <c r="F506" s="107"/>
      <c r="G506" s="107"/>
    </row>
    <row r="507" ht="15.75" customHeight="1">
      <c r="A507" s="107"/>
      <c r="F507" s="107"/>
      <c r="G507" s="107"/>
    </row>
    <row r="508" ht="15.75" customHeight="1">
      <c r="A508" s="107"/>
      <c r="F508" s="107"/>
      <c r="G508" s="107"/>
    </row>
    <row r="509" ht="15.75" customHeight="1">
      <c r="A509" s="107"/>
      <c r="F509" s="107"/>
      <c r="G509" s="107"/>
    </row>
    <row r="510" ht="15.75" customHeight="1">
      <c r="A510" s="107"/>
      <c r="F510" s="107"/>
      <c r="G510" s="107"/>
    </row>
    <row r="511" ht="15.75" customHeight="1">
      <c r="A511" s="107"/>
      <c r="F511" s="107"/>
      <c r="G511" s="107"/>
    </row>
    <row r="512" ht="15.75" customHeight="1">
      <c r="A512" s="107"/>
      <c r="F512" s="107"/>
      <c r="G512" s="107"/>
    </row>
    <row r="513" ht="15.75" customHeight="1">
      <c r="A513" s="107"/>
      <c r="F513" s="107"/>
      <c r="G513" s="107"/>
    </row>
    <row r="514" ht="15.75" customHeight="1">
      <c r="A514" s="107"/>
      <c r="F514" s="107"/>
      <c r="G514" s="107"/>
    </row>
    <row r="515" ht="15.75" customHeight="1">
      <c r="A515" s="107"/>
      <c r="F515" s="107"/>
      <c r="G515" s="107"/>
    </row>
    <row r="516" ht="15.75" customHeight="1">
      <c r="A516" s="107"/>
      <c r="F516" s="107"/>
      <c r="G516" s="107"/>
    </row>
    <row r="517" ht="15.75" customHeight="1">
      <c r="A517" s="107"/>
      <c r="F517" s="107"/>
      <c r="G517" s="107"/>
    </row>
    <row r="518" ht="15.75" customHeight="1">
      <c r="A518" s="107"/>
      <c r="F518" s="107"/>
      <c r="G518" s="107"/>
    </row>
    <row r="519" ht="15.75" customHeight="1">
      <c r="A519" s="107"/>
      <c r="F519" s="107"/>
      <c r="G519" s="107"/>
    </row>
    <row r="520" ht="15.75" customHeight="1">
      <c r="A520" s="107"/>
      <c r="F520" s="107"/>
      <c r="G520" s="107"/>
    </row>
    <row r="521" ht="15.75" customHeight="1">
      <c r="A521" s="107"/>
      <c r="F521" s="107"/>
      <c r="G521" s="107"/>
    </row>
    <row r="522" ht="15.75" customHeight="1">
      <c r="A522" s="107"/>
      <c r="F522" s="107"/>
      <c r="G522" s="107"/>
    </row>
    <row r="523" ht="15.75" customHeight="1">
      <c r="A523" s="107"/>
      <c r="F523" s="107"/>
      <c r="G523" s="107"/>
    </row>
    <row r="524" ht="15.75" customHeight="1">
      <c r="A524" s="107"/>
      <c r="F524" s="107"/>
      <c r="G524" s="107"/>
    </row>
    <row r="525" ht="15.75" customHeight="1">
      <c r="A525" s="107"/>
      <c r="F525" s="107"/>
      <c r="G525" s="107"/>
    </row>
    <row r="526" ht="15.75" customHeight="1">
      <c r="A526" s="107"/>
      <c r="F526" s="107"/>
      <c r="G526" s="107"/>
    </row>
    <row r="527" ht="15.75" customHeight="1">
      <c r="A527" s="107"/>
      <c r="F527" s="107"/>
      <c r="G527" s="107"/>
    </row>
    <row r="528" ht="15.75" customHeight="1">
      <c r="A528" s="107"/>
      <c r="F528" s="107"/>
      <c r="G528" s="107"/>
    </row>
    <row r="529" ht="15.75" customHeight="1">
      <c r="A529" s="107"/>
      <c r="F529" s="107"/>
      <c r="G529" s="107"/>
    </row>
    <row r="530" ht="15.75" customHeight="1">
      <c r="A530" s="107"/>
      <c r="F530" s="107"/>
      <c r="G530" s="107"/>
    </row>
    <row r="531" ht="15.75" customHeight="1">
      <c r="A531" s="107"/>
      <c r="F531" s="107"/>
      <c r="G531" s="107"/>
    </row>
    <row r="532" ht="15.75" customHeight="1">
      <c r="A532" s="107"/>
      <c r="F532" s="107"/>
      <c r="G532" s="107"/>
    </row>
    <row r="533" ht="15.75" customHeight="1">
      <c r="A533" s="107"/>
      <c r="F533" s="107"/>
      <c r="G533" s="107"/>
    </row>
    <row r="534" ht="15.75" customHeight="1">
      <c r="A534" s="107"/>
      <c r="F534" s="107"/>
      <c r="G534" s="107"/>
    </row>
    <row r="535" ht="15.75" customHeight="1">
      <c r="A535" s="107"/>
      <c r="F535" s="107"/>
      <c r="G535" s="107"/>
    </row>
    <row r="536" ht="15.75" customHeight="1">
      <c r="A536" s="107"/>
      <c r="F536" s="107"/>
      <c r="G536" s="107"/>
    </row>
    <row r="537" ht="15.75" customHeight="1">
      <c r="A537" s="107"/>
      <c r="F537" s="107"/>
      <c r="G537" s="107"/>
    </row>
    <row r="538" ht="15.75" customHeight="1">
      <c r="A538" s="107"/>
      <c r="F538" s="107"/>
      <c r="G538" s="107"/>
    </row>
    <row r="539" ht="15.75" customHeight="1">
      <c r="A539" s="107"/>
      <c r="F539" s="107"/>
      <c r="G539" s="107"/>
    </row>
    <row r="540" ht="15.75" customHeight="1">
      <c r="A540" s="107"/>
      <c r="F540" s="107"/>
      <c r="G540" s="107"/>
    </row>
    <row r="541" ht="15.75" customHeight="1">
      <c r="A541" s="107"/>
      <c r="F541" s="107"/>
      <c r="G541" s="107"/>
    </row>
    <row r="542" ht="15.75" customHeight="1">
      <c r="A542" s="107"/>
      <c r="F542" s="107"/>
      <c r="G542" s="107"/>
    </row>
    <row r="543" ht="15.75" customHeight="1">
      <c r="A543" s="107"/>
      <c r="F543" s="107"/>
      <c r="G543" s="107"/>
    </row>
    <row r="544" ht="15.75" customHeight="1">
      <c r="A544" s="107"/>
      <c r="F544" s="107"/>
      <c r="G544" s="107"/>
    </row>
    <row r="545" ht="15.75" customHeight="1">
      <c r="A545" s="107"/>
      <c r="F545" s="107"/>
      <c r="G545" s="107"/>
    </row>
    <row r="546" ht="15.75" customHeight="1">
      <c r="A546" s="107"/>
      <c r="F546" s="107"/>
      <c r="G546" s="107"/>
    </row>
    <row r="547" ht="15.75" customHeight="1">
      <c r="A547" s="107"/>
      <c r="F547" s="107"/>
      <c r="G547" s="107"/>
    </row>
    <row r="548" ht="15.75" customHeight="1">
      <c r="A548" s="107"/>
      <c r="F548" s="107"/>
      <c r="G548" s="107"/>
    </row>
    <row r="549" ht="15.75" customHeight="1">
      <c r="A549" s="107"/>
      <c r="F549" s="107"/>
      <c r="G549" s="107"/>
    </row>
    <row r="550" ht="15.75" customHeight="1">
      <c r="A550" s="107"/>
      <c r="F550" s="107"/>
      <c r="G550" s="107"/>
    </row>
    <row r="551" ht="15.75" customHeight="1">
      <c r="A551" s="107"/>
      <c r="F551" s="107"/>
      <c r="G551" s="107"/>
    </row>
    <row r="552" ht="15.75" customHeight="1">
      <c r="A552" s="107"/>
      <c r="F552" s="107"/>
      <c r="G552" s="107"/>
    </row>
    <row r="553" ht="15.75" customHeight="1">
      <c r="A553" s="107"/>
      <c r="F553" s="107"/>
      <c r="G553" s="107"/>
    </row>
    <row r="554" ht="15.75" customHeight="1">
      <c r="A554" s="107"/>
      <c r="F554" s="107"/>
      <c r="G554" s="107"/>
    </row>
    <row r="555" ht="15.75" customHeight="1">
      <c r="A555" s="107"/>
      <c r="F555" s="107"/>
      <c r="G555" s="107"/>
    </row>
    <row r="556" ht="15.75" customHeight="1">
      <c r="A556" s="107"/>
      <c r="F556" s="107"/>
      <c r="G556" s="107"/>
    </row>
    <row r="557" ht="15.75" customHeight="1">
      <c r="A557" s="107"/>
      <c r="F557" s="107"/>
      <c r="G557" s="107"/>
    </row>
    <row r="558" ht="15.75" customHeight="1">
      <c r="A558" s="107"/>
      <c r="F558" s="107"/>
      <c r="G558" s="107"/>
    </row>
    <row r="559" ht="15.75" customHeight="1">
      <c r="A559" s="107"/>
      <c r="F559" s="107"/>
      <c r="G559" s="107"/>
    </row>
    <row r="560" ht="15.75" customHeight="1">
      <c r="A560" s="107"/>
      <c r="F560" s="107"/>
      <c r="G560" s="107"/>
    </row>
    <row r="561" ht="15.75" customHeight="1">
      <c r="A561" s="107"/>
      <c r="F561" s="107"/>
      <c r="G561" s="107"/>
    </row>
    <row r="562" ht="15.75" customHeight="1">
      <c r="A562" s="107"/>
      <c r="F562" s="107"/>
      <c r="G562" s="107"/>
    </row>
    <row r="563" ht="15.75" customHeight="1">
      <c r="A563" s="107"/>
      <c r="F563" s="107"/>
      <c r="G563" s="107"/>
    </row>
    <row r="564" ht="15.75" customHeight="1">
      <c r="A564" s="107"/>
      <c r="F564" s="107"/>
      <c r="G564" s="107"/>
    </row>
    <row r="565" ht="15.75" customHeight="1">
      <c r="A565" s="107"/>
      <c r="F565" s="107"/>
      <c r="G565" s="107"/>
    </row>
    <row r="566" ht="15.75" customHeight="1">
      <c r="A566" s="107"/>
      <c r="F566" s="107"/>
      <c r="G566" s="107"/>
    </row>
    <row r="567" ht="15.75" customHeight="1">
      <c r="A567" s="107"/>
      <c r="F567" s="107"/>
      <c r="G567" s="107"/>
    </row>
    <row r="568" ht="15.75" customHeight="1">
      <c r="A568" s="107"/>
      <c r="F568" s="107"/>
      <c r="G568" s="107"/>
    </row>
    <row r="569" ht="15.75" customHeight="1">
      <c r="A569" s="107"/>
      <c r="F569" s="107"/>
      <c r="G569" s="107"/>
    </row>
    <row r="570" ht="15.75" customHeight="1">
      <c r="A570" s="107"/>
      <c r="F570" s="107"/>
      <c r="G570" s="107"/>
    </row>
    <row r="571" ht="15.75" customHeight="1">
      <c r="A571" s="107"/>
      <c r="F571" s="107"/>
      <c r="G571" s="107"/>
    </row>
    <row r="572" ht="15.75" customHeight="1">
      <c r="A572" s="107"/>
      <c r="F572" s="107"/>
      <c r="G572" s="107"/>
    </row>
    <row r="573" ht="15.75" customHeight="1">
      <c r="A573" s="107"/>
      <c r="F573" s="107"/>
      <c r="G573" s="107"/>
    </row>
    <row r="574" ht="15.75" customHeight="1">
      <c r="A574" s="107"/>
      <c r="F574" s="107"/>
      <c r="G574" s="107"/>
    </row>
    <row r="575" ht="15.75" customHeight="1">
      <c r="A575" s="107"/>
      <c r="F575" s="107"/>
      <c r="G575" s="107"/>
    </row>
    <row r="576" ht="15.75" customHeight="1">
      <c r="A576" s="107"/>
      <c r="F576" s="107"/>
      <c r="G576" s="107"/>
    </row>
    <row r="577" ht="15.75" customHeight="1">
      <c r="A577" s="107"/>
      <c r="F577" s="107"/>
      <c r="G577" s="107"/>
    </row>
    <row r="578" ht="15.75" customHeight="1">
      <c r="A578" s="107"/>
      <c r="F578" s="107"/>
      <c r="G578" s="107"/>
    </row>
    <row r="579" ht="15.75" customHeight="1">
      <c r="A579" s="107"/>
      <c r="F579" s="107"/>
      <c r="G579" s="107"/>
    </row>
    <row r="580" ht="15.75" customHeight="1">
      <c r="A580" s="107"/>
      <c r="F580" s="107"/>
      <c r="G580" s="107"/>
    </row>
    <row r="581" ht="15.75" customHeight="1">
      <c r="A581" s="107"/>
      <c r="F581" s="107"/>
      <c r="G581" s="107"/>
    </row>
    <row r="582" ht="15.75" customHeight="1">
      <c r="A582" s="107"/>
      <c r="F582" s="107"/>
      <c r="G582" s="107"/>
    </row>
    <row r="583" ht="15.75" customHeight="1">
      <c r="A583" s="107"/>
      <c r="F583" s="107"/>
      <c r="G583" s="107"/>
    </row>
    <row r="584" ht="15.75" customHeight="1">
      <c r="A584" s="107"/>
      <c r="F584" s="107"/>
      <c r="G584" s="107"/>
    </row>
    <row r="585" ht="15.75" customHeight="1">
      <c r="A585" s="107"/>
      <c r="F585" s="107"/>
      <c r="G585" s="107"/>
    </row>
    <row r="586" ht="15.75" customHeight="1">
      <c r="A586" s="107"/>
      <c r="F586" s="107"/>
      <c r="G586" s="107"/>
    </row>
    <row r="587" ht="15.75" customHeight="1">
      <c r="A587" s="107"/>
      <c r="F587" s="107"/>
      <c r="G587" s="107"/>
    </row>
    <row r="588" ht="15.75" customHeight="1">
      <c r="A588" s="107"/>
      <c r="F588" s="107"/>
      <c r="G588" s="107"/>
    </row>
    <row r="589" ht="15.75" customHeight="1">
      <c r="A589" s="107"/>
      <c r="F589" s="107"/>
      <c r="G589" s="107"/>
    </row>
    <row r="590" ht="15.75" customHeight="1">
      <c r="A590" s="107"/>
      <c r="F590" s="107"/>
      <c r="G590" s="107"/>
    </row>
    <row r="591" ht="15.75" customHeight="1">
      <c r="A591" s="107"/>
      <c r="F591" s="107"/>
      <c r="G591" s="107"/>
    </row>
    <row r="592" ht="15.75" customHeight="1">
      <c r="A592" s="107"/>
      <c r="F592" s="107"/>
      <c r="G592" s="107"/>
    </row>
    <row r="593" ht="15.75" customHeight="1">
      <c r="A593" s="107"/>
      <c r="F593" s="107"/>
      <c r="G593" s="107"/>
    </row>
    <row r="594" ht="15.75" customHeight="1">
      <c r="A594" s="107"/>
      <c r="F594" s="107"/>
      <c r="G594" s="107"/>
    </row>
    <row r="595" ht="15.75" customHeight="1">
      <c r="A595" s="107"/>
      <c r="F595" s="107"/>
      <c r="G595" s="107"/>
    </row>
    <row r="596" ht="15.75" customHeight="1">
      <c r="A596" s="107"/>
      <c r="F596" s="107"/>
      <c r="G596" s="107"/>
    </row>
    <row r="597" ht="15.75" customHeight="1">
      <c r="A597" s="107"/>
      <c r="F597" s="107"/>
      <c r="G597" s="107"/>
    </row>
    <row r="598" ht="15.75" customHeight="1">
      <c r="A598" s="107"/>
      <c r="F598" s="107"/>
      <c r="G598" s="107"/>
    </row>
    <row r="599" ht="15.75" customHeight="1">
      <c r="A599" s="107"/>
      <c r="F599" s="107"/>
      <c r="G599" s="107"/>
    </row>
    <row r="600" ht="15.75" customHeight="1">
      <c r="A600" s="107"/>
      <c r="F600" s="107"/>
      <c r="G600" s="107"/>
    </row>
    <row r="601" ht="15.75" customHeight="1">
      <c r="A601" s="107"/>
      <c r="F601" s="107"/>
      <c r="G601" s="107"/>
    </row>
    <row r="602" ht="15.75" customHeight="1">
      <c r="A602" s="107"/>
      <c r="F602" s="107"/>
      <c r="G602" s="107"/>
    </row>
    <row r="603" ht="15.75" customHeight="1">
      <c r="A603" s="107"/>
      <c r="F603" s="107"/>
      <c r="G603" s="107"/>
    </row>
    <row r="604" ht="15.75" customHeight="1">
      <c r="A604" s="107"/>
      <c r="F604" s="107"/>
      <c r="G604" s="107"/>
    </row>
    <row r="605" ht="15.75" customHeight="1">
      <c r="A605" s="107"/>
      <c r="F605" s="107"/>
      <c r="G605" s="107"/>
    </row>
    <row r="606" ht="15.75" customHeight="1">
      <c r="A606" s="107"/>
      <c r="F606" s="107"/>
      <c r="G606" s="107"/>
    </row>
    <row r="607" ht="15.75" customHeight="1">
      <c r="A607" s="107"/>
      <c r="F607" s="107"/>
      <c r="G607" s="107"/>
    </row>
    <row r="608" ht="15.75" customHeight="1">
      <c r="A608" s="107"/>
      <c r="F608" s="107"/>
      <c r="G608" s="107"/>
    </row>
    <row r="609" ht="15.75" customHeight="1">
      <c r="A609" s="107"/>
      <c r="F609" s="107"/>
      <c r="G609" s="107"/>
    </row>
    <row r="610" ht="15.75" customHeight="1">
      <c r="A610" s="107"/>
      <c r="F610" s="107"/>
      <c r="G610" s="107"/>
    </row>
    <row r="611" ht="15.75" customHeight="1">
      <c r="A611" s="107"/>
      <c r="F611" s="107"/>
      <c r="G611" s="107"/>
    </row>
    <row r="612" ht="15.75" customHeight="1">
      <c r="A612" s="107"/>
      <c r="F612" s="107"/>
      <c r="G612" s="107"/>
    </row>
    <row r="613" ht="15.75" customHeight="1">
      <c r="A613" s="107"/>
      <c r="F613" s="107"/>
      <c r="G613" s="107"/>
    </row>
    <row r="614" ht="15.75" customHeight="1">
      <c r="A614" s="107"/>
      <c r="F614" s="107"/>
      <c r="G614" s="107"/>
    </row>
    <row r="615" ht="15.75" customHeight="1">
      <c r="A615" s="107"/>
      <c r="F615" s="107"/>
      <c r="G615" s="107"/>
    </row>
    <row r="616" ht="15.75" customHeight="1">
      <c r="A616" s="107"/>
      <c r="F616" s="107"/>
      <c r="G616" s="107"/>
    </row>
    <row r="617" ht="15.75" customHeight="1">
      <c r="A617" s="107"/>
      <c r="F617" s="107"/>
      <c r="G617" s="107"/>
    </row>
    <row r="618" ht="15.75" customHeight="1">
      <c r="A618" s="107"/>
      <c r="F618" s="107"/>
      <c r="G618" s="107"/>
    </row>
    <row r="619" ht="15.75" customHeight="1">
      <c r="A619" s="107"/>
      <c r="F619" s="107"/>
      <c r="G619" s="107"/>
    </row>
    <row r="620" ht="15.75" customHeight="1">
      <c r="A620" s="107"/>
      <c r="F620" s="107"/>
      <c r="G620" s="107"/>
    </row>
    <row r="621" ht="15.75" customHeight="1">
      <c r="A621" s="107"/>
      <c r="F621" s="107"/>
      <c r="G621" s="107"/>
    </row>
    <row r="622" ht="15.75" customHeight="1">
      <c r="A622" s="107"/>
      <c r="F622" s="107"/>
      <c r="G622" s="107"/>
    </row>
    <row r="623" ht="15.75" customHeight="1">
      <c r="A623" s="107"/>
      <c r="F623" s="107"/>
      <c r="G623" s="107"/>
    </row>
    <row r="624" ht="15.75" customHeight="1">
      <c r="A624" s="107"/>
      <c r="F624" s="107"/>
      <c r="G624" s="107"/>
    </row>
    <row r="625" ht="15.75" customHeight="1">
      <c r="A625" s="107"/>
      <c r="F625" s="107"/>
      <c r="G625" s="107"/>
    </row>
    <row r="626" ht="15.75" customHeight="1">
      <c r="A626" s="107"/>
      <c r="F626" s="107"/>
      <c r="G626" s="107"/>
    </row>
    <row r="627" ht="15.75" customHeight="1">
      <c r="A627" s="107"/>
      <c r="F627" s="107"/>
      <c r="G627" s="107"/>
    </row>
    <row r="628" ht="15.75" customHeight="1">
      <c r="A628" s="107"/>
      <c r="F628" s="107"/>
      <c r="G628" s="107"/>
    </row>
    <row r="629" ht="15.75" customHeight="1">
      <c r="A629" s="107"/>
      <c r="F629" s="107"/>
      <c r="G629" s="107"/>
    </row>
    <row r="630" ht="15.75" customHeight="1">
      <c r="A630" s="107"/>
      <c r="F630" s="107"/>
      <c r="G630" s="107"/>
    </row>
    <row r="631" ht="15.75" customHeight="1">
      <c r="A631" s="107"/>
      <c r="F631" s="107"/>
      <c r="G631" s="107"/>
    </row>
    <row r="632" ht="15.75" customHeight="1">
      <c r="A632" s="107"/>
      <c r="F632" s="107"/>
      <c r="G632" s="107"/>
    </row>
    <row r="633" ht="15.75" customHeight="1">
      <c r="A633" s="107"/>
      <c r="F633" s="107"/>
      <c r="G633" s="107"/>
    </row>
    <row r="634" ht="15.75" customHeight="1">
      <c r="A634" s="107"/>
      <c r="F634" s="107"/>
      <c r="G634" s="107"/>
    </row>
    <row r="635" ht="15.75" customHeight="1">
      <c r="A635" s="107"/>
      <c r="F635" s="107"/>
      <c r="G635" s="107"/>
    </row>
    <row r="636" ht="15.75" customHeight="1">
      <c r="A636" s="107"/>
      <c r="F636" s="107"/>
      <c r="G636" s="107"/>
    </row>
    <row r="637" ht="15.75" customHeight="1">
      <c r="A637" s="107"/>
      <c r="F637" s="107"/>
      <c r="G637" s="107"/>
    </row>
    <row r="638" ht="15.75" customHeight="1">
      <c r="A638" s="107"/>
      <c r="F638" s="107"/>
      <c r="G638" s="107"/>
    </row>
    <row r="639" ht="15.75" customHeight="1">
      <c r="A639" s="107"/>
      <c r="F639" s="107"/>
      <c r="G639" s="107"/>
    </row>
    <row r="640" ht="15.75" customHeight="1">
      <c r="A640" s="107"/>
      <c r="F640" s="107"/>
      <c r="G640" s="107"/>
    </row>
    <row r="641" ht="15.75" customHeight="1">
      <c r="A641" s="107"/>
      <c r="F641" s="107"/>
      <c r="G641" s="107"/>
    </row>
    <row r="642" ht="15.75" customHeight="1">
      <c r="A642" s="107"/>
      <c r="F642" s="107"/>
      <c r="G642" s="107"/>
    </row>
    <row r="643" ht="15.75" customHeight="1">
      <c r="A643" s="107"/>
      <c r="F643" s="107"/>
      <c r="G643" s="107"/>
    </row>
    <row r="644" ht="15.75" customHeight="1">
      <c r="A644" s="107"/>
      <c r="F644" s="107"/>
      <c r="G644" s="107"/>
    </row>
    <row r="645" ht="15.75" customHeight="1">
      <c r="A645" s="107"/>
      <c r="F645" s="107"/>
      <c r="G645" s="107"/>
    </row>
    <row r="646" ht="15.75" customHeight="1">
      <c r="A646" s="107"/>
      <c r="F646" s="107"/>
      <c r="G646" s="107"/>
    </row>
    <row r="647" ht="15.75" customHeight="1">
      <c r="A647" s="107"/>
      <c r="F647" s="107"/>
      <c r="G647" s="107"/>
    </row>
    <row r="648" ht="15.75" customHeight="1">
      <c r="A648" s="107"/>
      <c r="F648" s="107"/>
      <c r="G648" s="107"/>
    </row>
    <row r="649" ht="15.75" customHeight="1">
      <c r="A649" s="107"/>
      <c r="F649" s="107"/>
      <c r="G649" s="107"/>
    </row>
    <row r="650" ht="15.75" customHeight="1">
      <c r="A650" s="107"/>
      <c r="F650" s="107"/>
      <c r="G650" s="107"/>
    </row>
    <row r="651" ht="15.75" customHeight="1">
      <c r="A651" s="107"/>
      <c r="F651" s="107"/>
      <c r="G651" s="107"/>
    </row>
    <row r="652" ht="15.75" customHeight="1">
      <c r="A652" s="107"/>
      <c r="F652" s="107"/>
      <c r="G652" s="107"/>
    </row>
    <row r="653" ht="15.75" customHeight="1">
      <c r="A653" s="107"/>
      <c r="F653" s="107"/>
      <c r="G653" s="107"/>
    </row>
    <row r="654" ht="15.75" customHeight="1">
      <c r="A654" s="107"/>
      <c r="F654" s="107"/>
      <c r="G654" s="107"/>
    </row>
    <row r="655" ht="15.75" customHeight="1">
      <c r="A655" s="107"/>
      <c r="F655" s="107"/>
      <c r="G655" s="107"/>
    </row>
    <row r="656" ht="15.75" customHeight="1">
      <c r="A656" s="107"/>
      <c r="F656" s="107"/>
      <c r="G656" s="107"/>
    </row>
    <row r="657" ht="15.75" customHeight="1">
      <c r="A657" s="107"/>
      <c r="F657" s="107"/>
      <c r="G657" s="107"/>
    </row>
    <row r="658" ht="15.75" customHeight="1">
      <c r="A658" s="107"/>
      <c r="F658" s="107"/>
      <c r="G658" s="107"/>
    </row>
    <row r="659" ht="15.75" customHeight="1">
      <c r="A659" s="107"/>
      <c r="F659" s="107"/>
      <c r="G659" s="107"/>
    </row>
    <row r="660" ht="15.75" customHeight="1">
      <c r="A660" s="107"/>
      <c r="F660" s="107"/>
      <c r="G660" s="107"/>
    </row>
    <row r="661" ht="15.75" customHeight="1">
      <c r="A661" s="107"/>
      <c r="F661" s="107"/>
      <c r="G661" s="107"/>
    </row>
    <row r="662" ht="15.75" customHeight="1">
      <c r="A662" s="107"/>
      <c r="F662" s="107"/>
      <c r="G662" s="107"/>
    </row>
    <row r="663" ht="15.75" customHeight="1">
      <c r="A663" s="107"/>
      <c r="F663" s="107"/>
      <c r="G663" s="107"/>
    </row>
    <row r="664" ht="15.75" customHeight="1">
      <c r="A664" s="107"/>
      <c r="F664" s="107"/>
      <c r="G664" s="107"/>
    </row>
    <row r="665" ht="15.75" customHeight="1">
      <c r="A665" s="107"/>
      <c r="F665" s="107"/>
      <c r="G665" s="107"/>
    </row>
    <row r="666" ht="15.75" customHeight="1">
      <c r="A666" s="107"/>
      <c r="F666" s="107"/>
      <c r="G666" s="107"/>
    </row>
    <row r="667" ht="15.75" customHeight="1">
      <c r="A667" s="107"/>
      <c r="F667" s="107"/>
      <c r="G667" s="107"/>
    </row>
    <row r="668" ht="15.75" customHeight="1">
      <c r="A668" s="107"/>
      <c r="F668" s="107"/>
      <c r="G668" s="107"/>
    </row>
    <row r="669" ht="15.75" customHeight="1">
      <c r="A669" s="107"/>
      <c r="F669" s="107"/>
      <c r="G669" s="107"/>
    </row>
    <row r="670" ht="15.75" customHeight="1">
      <c r="A670" s="107"/>
      <c r="F670" s="107"/>
      <c r="G670" s="107"/>
    </row>
    <row r="671" ht="15.75" customHeight="1">
      <c r="A671" s="107"/>
      <c r="F671" s="107"/>
      <c r="G671" s="107"/>
    </row>
    <row r="672" ht="15.75" customHeight="1">
      <c r="A672" s="107"/>
      <c r="F672" s="107"/>
      <c r="G672" s="107"/>
    </row>
    <row r="673" ht="15.75" customHeight="1">
      <c r="A673" s="107"/>
      <c r="F673" s="107"/>
      <c r="G673" s="107"/>
    </row>
    <row r="674" ht="15.75" customHeight="1">
      <c r="A674" s="107"/>
      <c r="F674" s="107"/>
      <c r="G674" s="107"/>
    </row>
    <row r="675" ht="15.75" customHeight="1">
      <c r="A675" s="107"/>
      <c r="F675" s="107"/>
      <c r="G675" s="107"/>
    </row>
    <row r="676" ht="15.75" customHeight="1">
      <c r="A676" s="107"/>
      <c r="F676" s="107"/>
      <c r="G676" s="107"/>
    </row>
    <row r="677" ht="15.75" customHeight="1">
      <c r="A677" s="107"/>
      <c r="F677" s="107"/>
      <c r="G677" s="107"/>
    </row>
    <row r="678" ht="15.75" customHeight="1">
      <c r="A678" s="107"/>
      <c r="F678" s="107"/>
      <c r="G678" s="107"/>
    </row>
    <row r="679" ht="15.75" customHeight="1">
      <c r="A679" s="107"/>
      <c r="F679" s="107"/>
      <c r="G679" s="107"/>
    </row>
    <row r="680" ht="15.75" customHeight="1">
      <c r="A680" s="107"/>
      <c r="F680" s="107"/>
      <c r="G680" s="107"/>
    </row>
    <row r="681" ht="15.75" customHeight="1">
      <c r="A681" s="107"/>
      <c r="F681" s="107"/>
      <c r="G681" s="107"/>
    </row>
    <row r="682" ht="15.75" customHeight="1">
      <c r="A682" s="107"/>
      <c r="F682" s="107"/>
      <c r="G682" s="107"/>
    </row>
    <row r="683" ht="15.75" customHeight="1">
      <c r="A683" s="107"/>
      <c r="F683" s="107"/>
      <c r="G683" s="107"/>
    </row>
    <row r="684" ht="15.75" customHeight="1">
      <c r="A684" s="107"/>
      <c r="F684" s="107"/>
      <c r="G684" s="107"/>
    </row>
    <row r="685" ht="15.75" customHeight="1">
      <c r="A685" s="107"/>
      <c r="F685" s="107"/>
      <c r="G685" s="107"/>
    </row>
    <row r="686" ht="15.75" customHeight="1">
      <c r="A686" s="107"/>
      <c r="F686" s="107"/>
      <c r="G686" s="107"/>
    </row>
    <row r="687" ht="15.75" customHeight="1">
      <c r="A687" s="107"/>
      <c r="F687" s="107"/>
      <c r="G687" s="107"/>
    </row>
    <row r="688" ht="15.75" customHeight="1">
      <c r="A688" s="107"/>
      <c r="F688" s="107"/>
      <c r="G688" s="107"/>
    </row>
    <row r="689" ht="15.75" customHeight="1">
      <c r="A689" s="107"/>
      <c r="F689" s="107"/>
      <c r="G689" s="107"/>
    </row>
    <row r="690" ht="15.75" customHeight="1">
      <c r="A690" s="107"/>
      <c r="F690" s="107"/>
      <c r="G690" s="107"/>
    </row>
    <row r="691" ht="15.75" customHeight="1">
      <c r="A691" s="107"/>
      <c r="F691" s="107"/>
      <c r="G691" s="107"/>
    </row>
    <row r="692" ht="15.75" customHeight="1">
      <c r="A692" s="107"/>
      <c r="F692" s="107"/>
      <c r="G692" s="107"/>
    </row>
    <row r="693" ht="15.75" customHeight="1">
      <c r="A693" s="107"/>
      <c r="F693" s="107"/>
      <c r="G693" s="107"/>
    </row>
    <row r="694" ht="15.75" customHeight="1">
      <c r="A694" s="107"/>
      <c r="F694" s="107"/>
      <c r="G694" s="107"/>
    </row>
    <row r="695" ht="15.75" customHeight="1">
      <c r="A695" s="107"/>
      <c r="F695" s="107"/>
      <c r="G695" s="107"/>
    </row>
    <row r="696" ht="15.75" customHeight="1">
      <c r="A696" s="107"/>
      <c r="F696" s="107"/>
      <c r="G696" s="107"/>
    </row>
    <row r="697" ht="15.75" customHeight="1">
      <c r="A697" s="107"/>
      <c r="F697" s="107"/>
      <c r="G697" s="107"/>
    </row>
    <row r="698" ht="15.75" customHeight="1">
      <c r="A698" s="107"/>
      <c r="F698" s="107"/>
      <c r="G698" s="107"/>
    </row>
    <row r="699" ht="15.75" customHeight="1">
      <c r="A699" s="107"/>
      <c r="F699" s="107"/>
      <c r="G699" s="107"/>
    </row>
    <row r="700" ht="15.75" customHeight="1">
      <c r="A700" s="107"/>
      <c r="F700" s="107"/>
      <c r="G700" s="107"/>
    </row>
    <row r="701" ht="15.75" customHeight="1">
      <c r="A701" s="107"/>
      <c r="F701" s="107"/>
      <c r="G701" s="107"/>
    </row>
    <row r="702" ht="15.75" customHeight="1">
      <c r="A702" s="107"/>
      <c r="F702" s="107"/>
      <c r="G702" s="107"/>
    </row>
    <row r="703" ht="15.75" customHeight="1">
      <c r="A703" s="107"/>
      <c r="F703" s="107"/>
      <c r="G703" s="107"/>
    </row>
    <row r="704" ht="15.75" customHeight="1">
      <c r="A704" s="107"/>
      <c r="F704" s="107"/>
      <c r="G704" s="107"/>
    </row>
    <row r="705" ht="15.75" customHeight="1">
      <c r="A705" s="107"/>
      <c r="F705" s="107"/>
      <c r="G705" s="107"/>
    </row>
    <row r="706" ht="15.75" customHeight="1">
      <c r="A706" s="107"/>
      <c r="F706" s="107"/>
      <c r="G706" s="107"/>
    </row>
    <row r="707" ht="15.75" customHeight="1">
      <c r="A707" s="107"/>
      <c r="F707" s="107"/>
      <c r="G707" s="107"/>
    </row>
    <row r="708" ht="15.75" customHeight="1">
      <c r="A708" s="107"/>
      <c r="F708" s="107"/>
      <c r="G708" s="107"/>
    </row>
    <row r="709" ht="15.75" customHeight="1">
      <c r="A709" s="107"/>
      <c r="F709" s="107"/>
      <c r="G709" s="107"/>
    </row>
    <row r="710" ht="15.75" customHeight="1">
      <c r="A710" s="107"/>
      <c r="F710" s="107"/>
      <c r="G710" s="107"/>
    </row>
    <row r="711" ht="15.75" customHeight="1">
      <c r="A711" s="107"/>
      <c r="F711" s="107"/>
      <c r="G711" s="107"/>
    </row>
    <row r="712" ht="15.75" customHeight="1">
      <c r="A712" s="107"/>
      <c r="F712" s="107"/>
      <c r="G712" s="107"/>
    </row>
    <row r="713" ht="15.75" customHeight="1">
      <c r="A713" s="107"/>
      <c r="F713" s="107"/>
      <c r="G713" s="107"/>
    </row>
    <row r="714" ht="15.75" customHeight="1">
      <c r="A714" s="107"/>
      <c r="F714" s="107"/>
      <c r="G714" s="107"/>
    </row>
    <row r="715" ht="15.75" customHeight="1">
      <c r="A715" s="107"/>
      <c r="F715" s="107"/>
      <c r="G715" s="107"/>
    </row>
    <row r="716" ht="15.75" customHeight="1">
      <c r="A716" s="107"/>
      <c r="F716" s="107"/>
      <c r="G716" s="107"/>
    </row>
    <row r="717" ht="15.75" customHeight="1">
      <c r="A717" s="107"/>
      <c r="F717" s="107"/>
      <c r="G717" s="107"/>
    </row>
    <row r="718" ht="15.75" customHeight="1">
      <c r="A718" s="107"/>
      <c r="F718" s="107"/>
      <c r="G718" s="107"/>
    </row>
    <row r="719" ht="15.75" customHeight="1">
      <c r="A719" s="107"/>
      <c r="F719" s="107"/>
      <c r="G719" s="107"/>
    </row>
    <row r="720" ht="15.75" customHeight="1">
      <c r="A720" s="107"/>
      <c r="F720" s="107"/>
      <c r="G720" s="107"/>
    </row>
    <row r="721" ht="15.75" customHeight="1">
      <c r="A721" s="107"/>
      <c r="F721" s="107"/>
      <c r="G721" s="107"/>
    </row>
    <row r="722" ht="15.75" customHeight="1">
      <c r="A722" s="107"/>
      <c r="F722" s="107"/>
      <c r="G722" s="107"/>
    </row>
    <row r="723" ht="15.75" customHeight="1">
      <c r="A723" s="107"/>
      <c r="F723" s="107"/>
      <c r="G723" s="107"/>
    </row>
    <row r="724" ht="15.75" customHeight="1">
      <c r="A724" s="107"/>
      <c r="F724" s="107"/>
      <c r="G724" s="107"/>
    </row>
    <row r="725" ht="15.75" customHeight="1">
      <c r="A725" s="107"/>
      <c r="F725" s="107"/>
      <c r="G725" s="107"/>
    </row>
    <row r="726" ht="15.75" customHeight="1">
      <c r="A726" s="107"/>
      <c r="F726" s="107"/>
      <c r="G726" s="107"/>
    </row>
    <row r="727" ht="15.75" customHeight="1">
      <c r="A727" s="107"/>
      <c r="F727" s="107"/>
      <c r="G727" s="107"/>
    </row>
    <row r="728" ht="15.75" customHeight="1">
      <c r="A728" s="107"/>
      <c r="F728" s="107"/>
      <c r="G728" s="107"/>
    </row>
    <row r="729" ht="15.75" customHeight="1">
      <c r="A729" s="107"/>
      <c r="F729" s="107"/>
      <c r="G729" s="107"/>
    </row>
    <row r="730" ht="15.75" customHeight="1">
      <c r="A730" s="107"/>
      <c r="F730" s="107"/>
      <c r="G730" s="107"/>
    </row>
    <row r="731" ht="15.75" customHeight="1">
      <c r="A731" s="107"/>
      <c r="F731" s="107"/>
      <c r="G731" s="107"/>
    </row>
    <row r="732" ht="15.75" customHeight="1">
      <c r="A732" s="107"/>
      <c r="F732" s="107"/>
      <c r="G732" s="107"/>
    </row>
    <row r="733" ht="15.75" customHeight="1">
      <c r="A733" s="107"/>
      <c r="F733" s="107"/>
      <c r="G733" s="107"/>
    </row>
    <row r="734" ht="15.75" customHeight="1">
      <c r="A734" s="107"/>
      <c r="F734" s="107"/>
      <c r="G734" s="107"/>
    </row>
    <row r="735" ht="15.75" customHeight="1">
      <c r="A735" s="107"/>
      <c r="F735" s="107"/>
      <c r="G735" s="107"/>
    </row>
    <row r="736" ht="15.75" customHeight="1">
      <c r="A736" s="107"/>
      <c r="F736" s="107"/>
      <c r="G736" s="107"/>
    </row>
    <row r="737" ht="15.75" customHeight="1">
      <c r="A737" s="107"/>
      <c r="F737" s="107"/>
      <c r="G737" s="107"/>
    </row>
    <row r="738" ht="15.75" customHeight="1">
      <c r="A738" s="107"/>
      <c r="F738" s="107"/>
      <c r="G738" s="107"/>
    </row>
    <row r="739" ht="15.75" customHeight="1">
      <c r="A739" s="107"/>
      <c r="F739" s="107"/>
      <c r="G739" s="107"/>
    </row>
    <row r="740" ht="15.75" customHeight="1">
      <c r="A740" s="107"/>
      <c r="F740" s="107"/>
      <c r="G740" s="107"/>
    </row>
    <row r="741" ht="15.75" customHeight="1">
      <c r="A741" s="107"/>
      <c r="F741" s="107"/>
      <c r="G741" s="107"/>
    </row>
    <row r="742" ht="15.75" customHeight="1">
      <c r="A742" s="107"/>
      <c r="F742" s="107"/>
      <c r="G742" s="107"/>
    </row>
    <row r="743" ht="15.75" customHeight="1">
      <c r="A743" s="107"/>
      <c r="F743" s="107"/>
      <c r="G743" s="107"/>
    </row>
    <row r="744" ht="15.75" customHeight="1">
      <c r="A744" s="107"/>
      <c r="F744" s="107"/>
      <c r="G744" s="107"/>
    </row>
    <row r="745" ht="15.75" customHeight="1">
      <c r="A745" s="107"/>
      <c r="F745" s="107"/>
      <c r="G745" s="107"/>
    </row>
    <row r="746" ht="15.75" customHeight="1">
      <c r="A746" s="107"/>
      <c r="F746" s="107"/>
      <c r="G746" s="107"/>
    </row>
    <row r="747" ht="15.75" customHeight="1">
      <c r="A747" s="107"/>
      <c r="F747" s="107"/>
      <c r="G747" s="107"/>
    </row>
    <row r="748" ht="15.75" customHeight="1">
      <c r="A748" s="107"/>
      <c r="F748" s="107"/>
      <c r="G748" s="107"/>
    </row>
    <row r="749" ht="15.75" customHeight="1">
      <c r="A749" s="107"/>
      <c r="F749" s="107"/>
      <c r="G749" s="107"/>
    </row>
    <row r="750" ht="15.75" customHeight="1">
      <c r="A750" s="107"/>
      <c r="F750" s="107"/>
      <c r="G750" s="107"/>
    </row>
    <row r="751" ht="15.75" customHeight="1">
      <c r="A751" s="107"/>
      <c r="F751" s="107"/>
      <c r="G751" s="107"/>
    </row>
    <row r="752" ht="15.75" customHeight="1">
      <c r="A752" s="107"/>
      <c r="F752" s="107"/>
      <c r="G752" s="107"/>
    </row>
    <row r="753" ht="15.75" customHeight="1">
      <c r="A753" s="107"/>
      <c r="F753" s="107"/>
      <c r="G753" s="107"/>
    </row>
    <row r="754" ht="15.75" customHeight="1">
      <c r="A754" s="107"/>
      <c r="F754" s="107"/>
      <c r="G754" s="107"/>
    </row>
    <row r="755" ht="15.75" customHeight="1">
      <c r="A755" s="107"/>
      <c r="F755" s="107"/>
      <c r="G755" s="107"/>
    </row>
    <row r="756" ht="15.75" customHeight="1">
      <c r="A756" s="107"/>
      <c r="F756" s="107"/>
      <c r="G756" s="107"/>
    </row>
    <row r="757" ht="15.75" customHeight="1">
      <c r="A757" s="107"/>
      <c r="F757" s="107"/>
      <c r="G757" s="107"/>
    </row>
    <row r="758" ht="15.75" customHeight="1">
      <c r="A758" s="107"/>
      <c r="F758" s="107"/>
      <c r="G758" s="107"/>
    </row>
    <row r="759" ht="15.75" customHeight="1">
      <c r="A759" s="107"/>
      <c r="F759" s="107"/>
      <c r="G759" s="107"/>
    </row>
    <row r="760" ht="15.75" customHeight="1">
      <c r="A760" s="107"/>
      <c r="F760" s="107"/>
      <c r="G760" s="107"/>
    </row>
    <row r="761" ht="15.75" customHeight="1">
      <c r="A761" s="107"/>
      <c r="F761" s="107"/>
      <c r="G761" s="107"/>
    </row>
    <row r="762" ht="15.75" customHeight="1">
      <c r="A762" s="107"/>
      <c r="F762" s="107"/>
      <c r="G762" s="107"/>
    </row>
    <row r="763" ht="15.75" customHeight="1">
      <c r="A763" s="107"/>
      <c r="F763" s="107"/>
      <c r="G763" s="107"/>
    </row>
    <row r="764" ht="15.75" customHeight="1">
      <c r="A764" s="107"/>
      <c r="F764" s="107"/>
      <c r="G764" s="107"/>
    </row>
    <row r="765" ht="15.75" customHeight="1">
      <c r="A765" s="107"/>
      <c r="F765" s="107"/>
      <c r="G765" s="107"/>
    </row>
    <row r="766" ht="15.75" customHeight="1">
      <c r="A766" s="107"/>
      <c r="F766" s="107"/>
      <c r="G766" s="107"/>
    </row>
    <row r="767" ht="15.75" customHeight="1">
      <c r="A767" s="107"/>
      <c r="F767" s="107"/>
      <c r="G767" s="107"/>
    </row>
    <row r="768" ht="15.75" customHeight="1">
      <c r="A768" s="107"/>
      <c r="F768" s="107"/>
      <c r="G768" s="107"/>
    </row>
    <row r="769" ht="15.75" customHeight="1">
      <c r="A769" s="107"/>
      <c r="F769" s="107"/>
      <c r="G769" s="107"/>
    </row>
    <row r="770" ht="15.75" customHeight="1">
      <c r="A770" s="107"/>
      <c r="F770" s="107"/>
      <c r="G770" s="107"/>
    </row>
    <row r="771" ht="15.75" customHeight="1">
      <c r="A771" s="107"/>
      <c r="F771" s="107"/>
      <c r="G771" s="107"/>
    </row>
    <row r="772" ht="15.75" customHeight="1">
      <c r="A772" s="107"/>
      <c r="F772" s="107"/>
      <c r="G772" s="107"/>
    </row>
    <row r="773" ht="15.75" customHeight="1">
      <c r="A773" s="107"/>
      <c r="F773" s="107"/>
      <c r="G773" s="107"/>
    </row>
    <row r="774" ht="15.75" customHeight="1">
      <c r="A774" s="107"/>
      <c r="F774" s="107"/>
      <c r="G774" s="107"/>
    </row>
    <row r="775" ht="15.75" customHeight="1">
      <c r="A775" s="107"/>
      <c r="F775" s="107"/>
      <c r="G775" s="107"/>
    </row>
    <row r="776" ht="15.75" customHeight="1">
      <c r="A776" s="107"/>
      <c r="F776" s="107"/>
      <c r="G776" s="107"/>
    </row>
    <row r="777" ht="15.75" customHeight="1">
      <c r="A777" s="107"/>
      <c r="F777" s="107"/>
      <c r="G777" s="107"/>
    </row>
    <row r="778" ht="15.75" customHeight="1">
      <c r="A778" s="107"/>
      <c r="F778" s="107"/>
      <c r="G778" s="107"/>
    </row>
    <row r="779" ht="15.75" customHeight="1">
      <c r="A779" s="107"/>
      <c r="F779" s="107"/>
      <c r="G779" s="107"/>
    </row>
    <row r="780" ht="15.75" customHeight="1">
      <c r="A780" s="107"/>
      <c r="F780" s="107"/>
      <c r="G780" s="107"/>
    </row>
    <row r="781" ht="15.75" customHeight="1">
      <c r="A781" s="107"/>
      <c r="F781" s="107"/>
      <c r="G781" s="107"/>
    </row>
    <row r="782" ht="15.75" customHeight="1">
      <c r="A782" s="107"/>
      <c r="F782" s="107"/>
      <c r="G782" s="107"/>
    </row>
    <row r="783" ht="15.75" customHeight="1">
      <c r="A783" s="107"/>
      <c r="F783" s="107"/>
      <c r="G783" s="107"/>
    </row>
    <row r="784" ht="15.75" customHeight="1">
      <c r="A784" s="107"/>
      <c r="F784" s="107"/>
      <c r="G784" s="107"/>
    </row>
    <row r="785" ht="15.75" customHeight="1">
      <c r="A785" s="107"/>
      <c r="F785" s="107"/>
      <c r="G785" s="107"/>
    </row>
    <row r="786" ht="15.75" customHeight="1">
      <c r="A786" s="107"/>
      <c r="F786" s="107"/>
      <c r="G786" s="107"/>
    </row>
    <row r="787" ht="15.75" customHeight="1">
      <c r="A787" s="107"/>
      <c r="F787" s="107"/>
      <c r="G787" s="107"/>
    </row>
    <row r="788" ht="15.75" customHeight="1">
      <c r="A788" s="107"/>
      <c r="F788" s="107"/>
      <c r="G788" s="107"/>
    </row>
    <row r="789" ht="15.75" customHeight="1">
      <c r="A789" s="107"/>
      <c r="F789" s="107"/>
      <c r="G789" s="107"/>
    </row>
    <row r="790" ht="15.75" customHeight="1">
      <c r="A790" s="107"/>
      <c r="F790" s="107"/>
      <c r="G790" s="107"/>
    </row>
    <row r="791" ht="15.75" customHeight="1">
      <c r="A791" s="107"/>
      <c r="F791" s="107"/>
      <c r="G791" s="107"/>
    </row>
    <row r="792" ht="15.75" customHeight="1">
      <c r="A792" s="107"/>
      <c r="F792" s="107"/>
      <c r="G792" s="107"/>
    </row>
    <row r="793" ht="15.75" customHeight="1">
      <c r="A793" s="107"/>
      <c r="F793" s="107"/>
      <c r="G793" s="107"/>
    </row>
    <row r="794" ht="15.75" customHeight="1">
      <c r="A794" s="107"/>
      <c r="F794" s="107"/>
      <c r="G794" s="107"/>
    </row>
    <row r="795" ht="15.75" customHeight="1">
      <c r="A795" s="107"/>
      <c r="F795" s="107"/>
      <c r="G795" s="107"/>
    </row>
    <row r="796" ht="15.75" customHeight="1">
      <c r="A796" s="107"/>
      <c r="F796" s="107"/>
      <c r="G796" s="107"/>
    </row>
    <row r="797" ht="15.75" customHeight="1">
      <c r="A797" s="107"/>
      <c r="F797" s="107"/>
      <c r="G797" s="107"/>
    </row>
    <row r="798" ht="15.75" customHeight="1">
      <c r="A798" s="107"/>
      <c r="F798" s="107"/>
      <c r="G798" s="107"/>
    </row>
    <row r="799" ht="15.75" customHeight="1">
      <c r="A799" s="107"/>
      <c r="F799" s="107"/>
      <c r="G799" s="107"/>
    </row>
    <row r="800" ht="15.75" customHeight="1">
      <c r="A800" s="107"/>
      <c r="F800" s="107"/>
      <c r="G800" s="107"/>
    </row>
    <row r="801" ht="15.75" customHeight="1">
      <c r="A801" s="107"/>
      <c r="F801" s="107"/>
      <c r="G801" s="107"/>
    </row>
    <row r="802" ht="15.75" customHeight="1">
      <c r="A802" s="107"/>
      <c r="F802" s="107"/>
      <c r="G802" s="107"/>
    </row>
    <row r="803" ht="15.75" customHeight="1">
      <c r="A803" s="107"/>
      <c r="F803" s="107"/>
      <c r="G803" s="107"/>
    </row>
    <row r="804" ht="15.75" customHeight="1">
      <c r="A804" s="107"/>
      <c r="F804" s="107"/>
      <c r="G804" s="107"/>
    </row>
    <row r="805" ht="15.75" customHeight="1">
      <c r="A805" s="107"/>
      <c r="F805" s="107"/>
      <c r="G805" s="107"/>
    </row>
    <row r="806" ht="15.75" customHeight="1">
      <c r="A806" s="107"/>
      <c r="F806" s="107"/>
      <c r="G806" s="107"/>
    </row>
    <row r="807" ht="15.75" customHeight="1">
      <c r="A807" s="107"/>
      <c r="F807" s="107"/>
      <c r="G807" s="107"/>
    </row>
    <row r="808" ht="15.75" customHeight="1">
      <c r="A808" s="107"/>
      <c r="F808" s="107"/>
      <c r="G808" s="107"/>
    </row>
    <row r="809" ht="15.75" customHeight="1">
      <c r="A809" s="107"/>
      <c r="F809" s="107"/>
      <c r="G809" s="107"/>
    </row>
    <row r="810" ht="15.75" customHeight="1">
      <c r="A810" s="107"/>
      <c r="F810" s="107"/>
      <c r="G810" s="107"/>
    </row>
    <row r="811" ht="15.75" customHeight="1">
      <c r="A811" s="107"/>
      <c r="F811" s="107"/>
      <c r="G811" s="107"/>
    </row>
    <row r="812" ht="15.75" customHeight="1">
      <c r="A812" s="107"/>
      <c r="F812" s="107"/>
      <c r="G812" s="107"/>
    </row>
    <row r="813" ht="15.75" customHeight="1">
      <c r="A813" s="107"/>
      <c r="F813" s="107"/>
      <c r="G813" s="107"/>
    </row>
    <row r="814" ht="15.75" customHeight="1">
      <c r="A814" s="107"/>
      <c r="F814" s="107"/>
      <c r="G814" s="107"/>
    </row>
    <row r="815" ht="15.75" customHeight="1">
      <c r="A815" s="107"/>
      <c r="F815" s="107"/>
      <c r="G815" s="107"/>
    </row>
    <row r="816" ht="15.75" customHeight="1">
      <c r="A816" s="107"/>
      <c r="F816" s="107"/>
      <c r="G816" s="107"/>
    </row>
    <row r="817" ht="15.75" customHeight="1">
      <c r="A817" s="107"/>
      <c r="F817" s="107"/>
      <c r="G817" s="107"/>
    </row>
    <row r="818" ht="15.75" customHeight="1">
      <c r="A818" s="107"/>
      <c r="F818" s="107"/>
      <c r="G818" s="107"/>
    </row>
    <row r="819" ht="15.75" customHeight="1">
      <c r="A819" s="107"/>
      <c r="F819" s="107"/>
      <c r="G819" s="107"/>
    </row>
    <row r="820" ht="15.75" customHeight="1">
      <c r="A820" s="107"/>
      <c r="F820" s="107"/>
      <c r="G820" s="107"/>
    </row>
    <row r="821" ht="15.75" customHeight="1">
      <c r="A821" s="107"/>
      <c r="F821" s="107"/>
      <c r="G821" s="107"/>
    </row>
    <row r="822" ht="15.75" customHeight="1">
      <c r="A822" s="107"/>
      <c r="F822" s="107"/>
      <c r="G822" s="107"/>
    </row>
    <row r="823" ht="15.75" customHeight="1">
      <c r="A823" s="107"/>
      <c r="F823" s="107"/>
      <c r="G823" s="107"/>
    </row>
    <row r="824" ht="15.75" customHeight="1">
      <c r="A824" s="107"/>
      <c r="F824" s="107"/>
      <c r="G824" s="107"/>
    </row>
    <row r="825" ht="15.75" customHeight="1">
      <c r="A825" s="107"/>
      <c r="F825" s="107"/>
      <c r="G825" s="107"/>
    </row>
    <row r="826" ht="15.75" customHeight="1">
      <c r="A826" s="107"/>
      <c r="F826" s="107"/>
      <c r="G826" s="107"/>
    </row>
    <row r="827" ht="15.75" customHeight="1">
      <c r="A827" s="107"/>
      <c r="F827" s="107"/>
      <c r="G827" s="107"/>
    </row>
    <row r="828" ht="15.75" customHeight="1">
      <c r="A828" s="107"/>
      <c r="F828" s="107"/>
      <c r="G828" s="107"/>
    </row>
    <row r="829" ht="15.75" customHeight="1">
      <c r="A829" s="107"/>
      <c r="F829" s="107"/>
      <c r="G829" s="107"/>
    </row>
    <row r="830" ht="15.75" customHeight="1">
      <c r="A830" s="107"/>
      <c r="F830" s="107"/>
      <c r="G830" s="107"/>
    </row>
    <row r="831" ht="15.75" customHeight="1">
      <c r="A831" s="107"/>
      <c r="F831" s="107"/>
      <c r="G831" s="107"/>
    </row>
    <row r="832" ht="15.75" customHeight="1">
      <c r="A832" s="107"/>
      <c r="F832" s="107"/>
      <c r="G832" s="107"/>
    </row>
    <row r="833" ht="15.75" customHeight="1">
      <c r="A833" s="107"/>
      <c r="F833" s="107"/>
      <c r="G833" s="107"/>
    </row>
    <row r="834" ht="15.75" customHeight="1">
      <c r="A834" s="107"/>
      <c r="F834" s="107"/>
      <c r="G834" s="107"/>
    </row>
    <row r="835" ht="15.75" customHeight="1">
      <c r="A835" s="107"/>
      <c r="F835" s="107"/>
      <c r="G835" s="107"/>
    </row>
    <row r="836" ht="15.75" customHeight="1">
      <c r="A836" s="107"/>
      <c r="F836" s="107"/>
      <c r="G836" s="107"/>
    </row>
    <row r="837" ht="15.75" customHeight="1">
      <c r="A837" s="107"/>
      <c r="F837" s="107"/>
      <c r="G837" s="107"/>
    </row>
    <row r="838" ht="15.75" customHeight="1">
      <c r="A838" s="107"/>
      <c r="F838" s="107"/>
      <c r="G838" s="107"/>
    </row>
    <row r="839" ht="15.75" customHeight="1">
      <c r="A839" s="107"/>
      <c r="F839" s="107"/>
      <c r="G839" s="107"/>
    </row>
    <row r="840" ht="15.75" customHeight="1">
      <c r="A840" s="107"/>
      <c r="F840" s="107"/>
      <c r="G840" s="107"/>
    </row>
    <row r="841" ht="15.75" customHeight="1">
      <c r="A841" s="107"/>
      <c r="F841" s="107"/>
      <c r="G841" s="107"/>
    </row>
    <row r="842" ht="15.75" customHeight="1">
      <c r="A842" s="107"/>
      <c r="F842" s="107"/>
      <c r="G842" s="107"/>
    </row>
    <row r="843" ht="15.75" customHeight="1">
      <c r="A843" s="107"/>
      <c r="F843" s="107"/>
      <c r="G843" s="107"/>
    </row>
    <row r="844" ht="15.75" customHeight="1">
      <c r="A844" s="107"/>
      <c r="F844" s="107"/>
      <c r="G844" s="107"/>
    </row>
    <row r="845" ht="15.75" customHeight="1">
      <c r="A845" s="107"/>
      <c r="F845" s="107"/>
      <c r="G845" s="107"/>
    </row>
    <row r="846" ht="15.75" customHeight="1">
      <c r="A846" s="107"/>
      <c r="F846" s="107"/>
      <c r="G846" s="107"/>
    </row>
    <row r="847" ht="15.75" customHeight="1">
      <c r="A847" s="107"/>
      <c r="F847" s="107"/>
      <c r="G847" s="107"/>
    </row>
    <row r="848" ht="15.75" customHeight="1">
      <c r="A848" s="107"/>
      <c r="F848" s="107"/>
      <c r="G848" s="107"/>
    </row>
    <row r="849" ht="15.75" customHeight="1">
      <c r="A849" s="107"/>
      <c r="F849" s="107"/>
      <c r="G849" s="107"/>
    </row>
    <row r="850" ht="15.75" customHeight="1">
      <c r="A850" s="107"/>
      <c r="F850" s="107"/>
      <c r="G850" s="107"/>
    </row>
    <row r="851" ht="15.75" customHeight="1">
      <c r="A851" s="107"/>
      <c r="F851" s="107"/>
      <c r="G851" s="107"/>
    </row>
    <row r="852" ht="15.75" customHeight="1">
      <c r="A852" s="107"/>
      <c r="F852" s="107"/>
      <c r="G852" s="107"/>
    </row>
    <row r="853" ht="15.75" customHeight="1">
      <c r="A853" s="107"/>
      <c r="F853" s="107"/>
      <c r="G853" s="107"/>
    </row>
    <row r="854" ht="15.75" customHeight="1">
      <c r="A854" s="107"/>
      <c r="F854" s="107"/>
      <c r="G854" s="107"/>
    </row>
    <row r="855" ht="15.75" customHeight="1">
      <c r="A855" s="107"/>
      <c r="F855" s="107"/>
      <c r="G855" s="107"/>
    </row>
    <row r="856" ht="15.75" customHeight="1">
      <c r="A856" s="107"/>
      <c r="F856" s="107"/>
      <c r="G856" s="107"/>
    </row>
    <row r="857" ht="15.75" customHeight="1">
      <c r="A857" s="107"/>
      <c r="F857" s="107"/>
      <c r="G857" s="107"/>
    </row>
    <row r="858" ht="15.75" customHeight="1">
      <c r="A858" s="107"/>
      <c r="F858" s="107"/>
      <c r="G858" s="107"/>
    </row>
    <row r="859" ht="15.75" customHeight="1">
      <c r="A859" s="107"/>
      <c r="F859" s="107"/>
      <c r="G859" s="107"/>
    </row>
    <row r="860" ht="15.75" customHeight="1">
      <c r="A860" s="107"/>
      <c r="F860" s="107"/>
      <c r="G860" s="107"/>
    </row>
    <row r="861" ht="15.75" customHeight="1">
      <c r="A861" s="107"/>
      <c r="F861" s="107"/>
      <c r="G861" s="107"/>
    </row>
    <row r="862" ht="15.75" customHeight="1">
      <c r="A862" s="107"/>
      <c r="F862" s="107"/>
      <c r="G862" s="107"/>
    </row>
    <row r="863" ht="15.75" customHeight="1">
      <c r="A863" s="107"/>
      <c r="F863" s="107"/>
      <c r="G863" s="107"/>
    </row>
    <row r="864" ht="15.75" customHeight="1">
      <c r="A864" s="107"/>
      <c r="F864" s="107"/>
      <c r="G864" s="107"/>
    </row>
    <row r="865" ht="15.75" customHeight="1">
      <c r="A865" s="107"/>
      <c r="F865" s="107"/>
      <c r="G865" s="107"/>
    </row>
    <row r="866" ht="15.75" customHeight="1">
      <c r="A866" s="107"/>
      <c r="F866" s="107"/>
      <c r="G866" s="107"/>
    </row>
    <row r="867" ht="15.75" customHeight="1">
      <c r="A867" s="107"/>
      <c r="F867" s="107"/>
      <c r="G867" s="107"/>
    </row>
    <row r="868" ht="15.75" customHeight="1">
      <c r="A868" s="107"/>
      <c r="F868" s="107"/>
      <c r="G868" s="107"/>
    </row>
    <row r="869" ht="15.75" customHeight="1">
      <c r="A869" s="107"/>
      <c r="F869" s="107"/>
      <c r="G869" s="107"/>
    </row>
    <row r="870" ht="15.75" customHeight="1">
      <c r="A870" s="107"/>
      <c r="F870" s="107"/>
      <c r="G870" s="107"/>
    </row>
    <row r="871" ht="15.75" customHeight="1">
      <c r="A871" s="107"/>
      <c r="F871" s="107"/>
      <c r="G871" s="107"/>
    </row>
    <row r="872" ht="15.75" customHeight="1">
      <c r="A872" s="107"/>
      <c r="F872" s="107"/>
      <c r="G872" s="107"/>
    </row>
    <row r="873" ht="15.75" customHeight="1">
      <c r="A873" s="107"/>
      <c r="F873" s="107"/>
      <c r="G873" s="107"/>
    </row>
    <row r="874" ht="15.75" customHeight="1">
      <c r="A874" s="107"/>
      <c r="F874" s="107"/>
      <c r="G874" s="107"/>
    </row>
    <row r="875" ht="15.75" customHeight="1">
      <c r="A875" s="107"/>
      <c r="F875" s="107"/>
      <c r="G875" s="107"/>
    </row>
    <row r="876" ht="15.75" customHeight="1">
      <c r="A876" s="107"/>
      <c r="F876" s="107"/>
      <c r="G876" s="107"/>
    </row>
    <row r="877" ht="15.75" customHeight="1">
      <c r="A877" s="107"/>
      <c r="F877" s="107"/>
      <c r="G877" s="107"/>
    </row>
    <row r="878" ht="15.75" customHeight="1">
      <c r="A878" s="107"/>
      <c r="F878" s="107"/>
      <c r="G878" s="107"/>
    </row>
    <row r="879" ht="15.75" customHeight="1">
      <c r="A879" s="107"/>
      <c r="F879" s="107"/>
      <c r="G879" s="107"/>
    </row>
    <row r="880" ht="15.75" customHeight="1">
      <c r="A880" s="107"/>
      <c r="F880" s="107"/>
      <c r="G880" s="107"/>
    </row>
    <row r="881" ht="15.75" customHeight="1">
      <c r="A881" s="107"/>
      <c r="F881" s="107"/>
      <c r="G881" s="107"/>
    </row>
    <row r="882" ht="15.75" customHeight="1">
      <c r="A882" s="107"/>
      <c r="F882" s="107"/>
      <c r="G882" s="107"/>
    </row>
    <row r="883" ht="15.75" customHeight="1">
      <c r="A883" s="107"/>
      <c r="F883" s="107"/>
      <c r="G883" s="107"/>
    </row>
    <row r="884" ht="15.75" customHeight="1">
      <c r="A884" s="107"/>
      <c r="F884" s="107"/>
      <c r="G884" s="107"/>
    </row>
    <row r="885" ht="15.75" customHeight="1">
      <c r="A885" s="107"/>
      <c r="F885" s="107"/>
      <c r="G885" s="107"/>
    </row>
    <row r="886" ht="15.75" customHeight="1">
      <c r="A886" s="107"/>
      <c r="F886" s="107"/>
      <c r="G886" s="107"/>
    </row>
    <row r="887" ht="15.75" customHeight="1">
      <c r="A887" s="107"/>
      <c r="F887" s="107"/>
      <c r="G887" s="107"/>
    </row>
    <row r="888" ht="15.75" customHeight="1">
      <c r="A888" s="107"/>
      <c r="F888" s="107"/>
      <c r="G888" s="107"/>
    </row>
    <row r="889" ht="15.75" customHeight="1">
      <c r="A889" s="107"/>
      <c r="F889" s="107"/>
      <c r="G889" s="107"/>
    </row>
    <row r="890" ht="15.75" customHeight="1">
      <c r="A890" s="107"/>
      <c r="F890" s="107"/>
      <c r="G890" s="107"/>
    </row>
    <row r="891" ht="15.75" customHeight="1">
      <c r="A891" s="107"/>
      <c r="F891" s="107"/>
      <c r="G891" s="107"/>
    </row>
    <row r="892" ht="15.75" customHeight="1">
      <c r="A892" s="107"/>
      <c r="F892" s="107"/>
      <c r="G892" s="107"/>
    </row>
    <row r="893" ht="15.75" customHeight="1">
      <c r="A893" s="107"/>
      <c r="F893" s="107"/>
      <c r="G893" s="107"/>
    </row>
    <row r="894" ht="15.75" customHeight="1">
      <c r="A894" s="107"/>
      <c r="F894" s="107"/>
      <c r="G894" s="107"/>
    </row>
    <row r="895" ht="15.75" customHeight="1">
      <c r="A895" s="107"/>
      <c r="F895" s="107"/>
      <c r="G895" s="107"/>
    </row>
    <row r="896" ht="15.75" customHeight="1">
      <c r="A896" s="107"/>
      <c r="F896" s="107"/>
      <c r="G896" s="107"/>
    </row>
    <row r="897" ht="15.75" customHeight="1">
      <c r="A897" s="107"/>
      <c r="F897" s="107"/>
      <c r="G897" s="107"/>
    </row>
    <row r="898" ht="15.75" customHeight="1">
      <c r="A898" s="107"/>
      <c r="F898" s="107"/>
      <c r="G898" s="107"/>
    </row>
    <row r="899" ht="15.75" customHeight="1">
      <c r="A899" s="107"/>
      <c r="F899" s="107"/>
      <c r="G899" s="107"/>
    </row>
    <row r="900" ht="15.75" customHeight="1">
      <c r="A900" s="107"/>
      <c r="F900" s="107"/>
      <c r="G900" s="107"/>
    </row>
    <row r="901" ht="15.75" customHeight="1">
      <c r="A901" s="107"/>
      <c r="F901" s="107"/>
      <c r="G901" s="107"/>
    </row>
    <row r="902" ht="15.75" customHeight="1">
      <c r="A902" s="107"/>
      <c r="F902" s="107"/>
      <c r="G902" s="107"/>
    </row>
    <row r="903" ht="15.75" customHeight="1">
      <c r="A903" s="107"/>
      <c r="F903" s="107"/>
      <c r="G903" s="107"/>
    </row>
    <row r="904" ht="15.75" customHeight="1">
      <c r="A904" s="107"/>
      <c r="F904" s="107"/>
      <c r="G904" s="107"/>
    </row>
    <row r="905" ht="15.75" customHeight="1">
      <c r="A905" s="107"/>
      <c r="F905" s="107"/>
      <c r="G905" s="107"/>
    </row>
    <row r="906" ht="15.75" customHeight="1">
      <c r="A906" s="107"/>
      <c r="F906" s="107"/>
      <c r="G906" s="107"/>
    </row>
    <row r="907" ht="15.75" customHeight="1">
      <c r="A907" s="107"/>
      <c r="F907" s="107"/>
      <c r="G907" s="107"/>
    </row>
    <row r="908" ht="15.75" customHeight="1">
      <c r="A908" s="107"/>
      <c r="F908" s="107"/>
      <c r="G908" s="107"/>
    </row>
    <row r="909" ht="15.75" customHeight="1">
      <c r="A909" s="107"/>
      <c r="F909" s="107"/>
      <c r="G909" s="107"/>
    </row>
    <row r="910" ht="15.75" customHeight="1">
      <c r="A910" s="107"/>
      <c r="F910" s="107"/>
      <c r="G910" s="107"/>
    </row>
    <row r="911" ht="15.75" customHeight="1">
      <c r="A911" s="107"/>
      <c r="F911" s="107"/>
      <c r="G911" s="107"/>
    </row>
    <row r="912" ht="15.75" customHeight="1">
      <c r="A912" s="107"/>
      <c r="F912" s="107"/>
      <c r="G912" s="107"/>
    </row>
    <row r="913" ht="15.75" customHeight="1">
      <c r="A913" s="107"/>
      <c r="F913" s="107"/>
      <c r="G913" s="107"/>
    </row>
    <row r="914" ht="15.75" customHeight="1">
      <c r="A914" s="107"/>
      <c r="F914" s="107"/>
      <c r="G914" s="107"/>
    </row>
    <row r="915" ht="15.75" customHeight="1">
      <c r="A915" s="107"/>
      <c r="F915" s="107"/>
      <c r="G915" s="107"/>
    </row>
    <row r="916" ht="15.75" customHeight="1">
      <c r="A916" s="107"/>
      <c r="F916" s="107"/>
      <c r="G916" s="107"/>
    </row>
    <row r="917" ht="15.75" customHeight="1">
      <c r="A917" s="107"/>
      <c r="F917" s="107"/>
      <c r="G917" s="107"/>
    </row>
    <row r="918" ht="15.75" customHeight="1">
      <c r="A918" s="107"/>
      <c r="F918" s="107"/>
      <c r="G918" s="107"/>
    </row>
    <row r="919" ht="15.75" customHeight="1">
      <c r="A919" s="107"/>
      <c r="F919" s="107"/>
      <c r="G919" s="107"/>
    </row>
    <row r="920" ht="15.75" customHeight="1">
      <c r="A920" s="107"/>
      <c r="F920" s="107"/>
      <c r="G920" s="107"/>
    </row>
    <row r="921" ht="15.75" customHeight="1">
      <c r="A921" s="107"/>
      <c r="F921" s="107"/>
      <c r="G921" s="107"/>
    </row>
    <row r="922" ht="15.75" customHeight="1">
      <c r="A922" s="107"/>
      <c r="F922" s="107"/>
      <c r="G922" s="107"/>
    </row>
    <row r="923" ht="15.75" customHeight="1">
      <c r="A923" s="107"/>
      <c r="F923" s="107"/>
      <c r="G923" s="107"/>
    </row>
    <row r="924" ht="15.75" customHeight="1">
      <c r="A924" s="107"/>
      <c r="F924" s="107"/>
      <c r="G924" s="107"/>
    </row>
    <row r="925" ht="15.75" customHeight="1">
      <c r="A925" s="107"/>
      <c r="F925" s="107"/>
      <c r="G925" s="107"/>
    </row>
    <row r="926" ht="15.75" customHeight="1">
      <c r="A926" s="107"/>
      <c r="F926" s="107"/>
      <c r="G926" s="107"/>
    </row>
    <row r="927" ht="15.75" customHeight="1">
      <c r="A927" s="107"/>
      <c r="F927" s="107"/>
      <c r="G927" s="107"/>
    </row>
    <row r="928" ht="15.75" customHeight="1">
      <c r="A928" s="107"/>
      <c r="F928" s="107"/>
      <c r="G928" s="107"/>
    </row>
    <row r="929" ht="15.75" customHeight="1">
      <c r="A929" s="107"/>
      <c r="F929" s="107"/>
      <c r="G929" s="107"/>
    </row>
    <row r="930" ht="15.75" customHeight="1">
      <c r="A930" s="107"/>
      <c r="F930" s="107"/>
      <c r="G930" s="107"/>
    </row>
    <row r="931" ht="15.75" customHeight="1">
      <c r="A931" s="107"/>
      <c r="F931" s="107"/>
      <c r="G931" s="107"/>
    </row>
    <row r="932" ht="15.75" customHeight="1">
      <c r="A932" s="107"/>
      <c r="F932" s="107"/>
      <c r="G932" s="107"/>
    </row>
    <row r="933" ht="15.75" customHeight="1">
      <c r="A933" s="107"/>
      <c r="F933" s="107"/>
      <c r="G933" s="107"/>
    </row>
    <row r="934" ht="15.75" customHeight="1">
      <c r="A934" s="107"/>
      <c r="F934" s="107"/>
      <c r="G934" s="107"/>
    </row>
    <row r="935" ht="15.75" customHeight="1">
      <c r="A935" s="107"/>
      <c r="F935" s="107"/>
      <c r="G935" s="107"/>
    </row>
    <row r="936" ht="15.75" customHeight="1">
      <c r="A936" s="107"/>
      <c r="F936" s="107"/>
      <c r="G936" s="107"/>
    </row>
    <row r="937" ht="15.75" customHeight="1">
      <c r="A937" s="107"/>
      <c r="F937" s="107"/>
      <c r="G937" s="107"/>
    </row>
    <row r="938" ht="15.75" customHeight="1">
      <c r="A938" s="107"/>
      <c r="F938" s="107"/>
      <c r="G938" s="107"/>
    </row>
    <row r="939" ht="15.75" customHeight="1">
      <c r="A939" s="107"/>
      <c r="F939" s="107"/>
      <c r="G939" s="107"/>
    </row>
    <row r="940" ht="15.75" customHeight="1">
      <c r="A940" s="107"/>
      <c r="F940" s="107"/>
      <c r="G940" s="107"/>
    </row>
    <row r="941" ht="15.75" customHeight="1">
      <c r="A941" s="107"/>
      <c r="F941" s="107"/>
      <c r="G941" s="107"/>
    </row>
    <row r="942" ht="15.75" customHeight="1">
      <c r="A942" s="107"/>
      <c r="F942" s="107"/>
      <c r="G942" s="107"/>
    </row>
    <row r="943" ht="15.75" customHeight="1">
      <c r="A943" s="107"/>
      <c r="F943" s="107"/>
      <c r="G943" s="107"/>
    </row>
    <row r="944" ht="15.75" customHeight="1">
      <c r="A944" s="107"/>
      <c r="F944" s="107"/>
      <c r="G944" s="107"/>
    </row>
    <row r="945" ht="15.75" customHeight="1">
      <c r="A945" s="107"/>
      <c r="F945" s="107"/>
      <c r="G945" s="107"/>
    </row>
    <row r="946" ht="15.75" customHeight="1">
      <c r="A946" s="107"/>
      <c r="F946" s="107"/>
      <c r="G946" s="107"/>
    </row>
    <row r="947" ht="15.75" customHeight="1">
      <c r="A947" s="107"/>
      <c r="F947" s="107"/>
      <c r="G947" s="107"/>
    </row>
    <row r="948" ht="15.75" customHeight="1">
      <c r="A948" s="107"/>
      <c r="F948" s="107"/>
      <c r="G948" s="107"/>
    </row>
    <row r="949" ht="15.75" customHeight="1">
      <c r="A949" s="107"/>
      <c r="F949" s="107"/>
      <c r="G949" s="107"/>
    </row>
    <row r="950" ht="15.75" customHeight="1">
      <c r="A950" s="107"/>
      <c r="F950" s="107"/>
      <c r="G950" s="107"/>
    </row>
    <row r="951" ht="15.75" customHeight="1">
      <c r="A951" s="107"/>
      <c r="F951" s="107"/>
      <c r="G951" s="107"/>
    </row>
    <row r="952" ht="15.75" customHeight="1">
      <c r="A952" s="107"/>
      <c r="F952" s="107"/>
      <c r="G952" s="107"/>
    </row>
    <row r="953" ht="15.75" customHeight="1">
      <c r="A953" s="107"/>
      <c r="F953" s="107"/>
      <c r="G953" s="107"/>
    </row>
    <row r="954" ht="15.75" customHeight="1">
      <c r="A954" s="107"/>
      <c r="F954" s="107"/>
      <c r="G954" s="107"/>
    </row>
    <row r="955" ht="15.75" customHeight="1">
      <c r="A955" s="107"/>
      <c r="F955" s="107"/>
      <c r="G955" s="107"/>
    </row>
    <row r="956" ht="15.75" customHeight="1">
      <c r="A956" s="107"/>
      <c r="F956" s="107"/>
      <c r="G956" s="107"/>
    </row>
    <row r="957" ht="15.75" customHeight="1">
      <c r="A957" s="107"/>
      <c r="F957" s="107"/>
      <c r="G957" s="107"/>
    </row>
    <row r="958" ht="15.75" customHeight="1">
      <c r="A958" s="107"/>
      <c r="F958" s="107"/>
      <c r="G958" s="107"/>
    </row>
    <row r="959" ht="15.75" customHeight="1">
      <c r="A959" s="107"/>
      <c r="F959" s="107"/>
      <c r="G959" s="107"/>
    </row>
    <row r="960" ht="15.75" customHeight="1">
      <c r="A960" s="107"/>
      <c r="F960" s="107"/>
      <c r="G960" s="107"/>
    </row>
    <row r="961" ht="15.75" customHeight="1">
      <c r="A961" s="107"/>
      <c r="F961" s="107"/>
      <c r="G961" s="107"/>
    </row>
    <row r="962" ht="15.75" customHeight="1">
      <c r="A962" s="107"/>
      <c r="F962" s="107"/>
      <c r="G962" s="107"/>
    </row>
    <row r="963" ht="15.75" customHeight="1">
      <c r="A963" s="107"/>
      <c r="F963" s="107"/>
      <c r="G963" s="107"/>
    </row>
    <row r="964" ht="15.75" customHeight="1">
      <c r="A964" s="107"/>
      <c r="F964" s="107"/>
      <c r="G964" s="107"/>
    </row>
    <row r="965" ht="15.75" customHeight="1">
      <c r="A965" s="107"/>
      <c r="F965" s="107"/>
      <c r="G965" s="107"/>
    </row>
    <row r="966" ht="15.75" customHeight="1">
      <c r="A966" s="107"/>
      <c r="F966" s="107"/>
      <c r="G966" s="107"/>
    </row>
    <row r="967" ht="15.75" customHeight="1">
      <c r="A967" s="107"/>
      <c r="F967" s="107"/>
      <c r="G967" s="107"/>
    </row>
    <row r="968" ht="15.75" customHeight="1">
      <c r="A968" s="107"/>
      <c r="F968" s="107"/>
      <c r="G968" s="107"/>
    </row>
    <row r="969" ht="15.75" customHeight="1">
      <c r="A969" s="107"/>
      <c r="F969" s="107"/>
      <c r="G969" s="107"/>
    </row>
    <row r="970" ht="15.75" customHeight="1">
      <c r="A970" s="107"/>
      <c r="F970" s="107"/>
      <c r="G970" s="107"/>
    </row>
    <row r="971" ht="15.75" customHeight="1">
      <c r="A971" s="107"/>
      <c r="F971" s="107"/>
      <c r="G971" s="107"/>
    </row>
    <row r="972" ht="15.75" customHeight="1">
      <c r="A972" s="107"/>
      <c r="F972" s="107"/>
      <c r="G972" s="107"/>
    </row>
    <row r="973" ht="15.75" customHeight="1">
      <c r="A973" s="107"/>
      <c r="F973" s="107"/>
      <c r="G973" s="107"/>
    </row>
    <row r="974" ht="15.75" customHeight="1">
      <c r="A974" s="107"/>
      <c r="F974" s="107"/>
      <c r="G974" s="107"/>
    </row>
    <row r="975" ht="15.75" customHeight="1">
      <c r="A975" s="107"/>
      <c r="F975" s="107"/>
      <c r="G975" s="107"/>
    </row>
    <row r="976" ht="15.75" customHeight="1">
      <c r="A976" s="107"/>
      <c r="F976" s="107"/>
      <c r="G976" s="107"/>
    </row>
    <row r="977" ht="15.75" customHeight="1">
      <c r="A977" s="107"/>
      <c r="F977" s="107"/>
      <c r="G977" s="107"/>
    </row>
    <row r="978" ht="15.75" customHeight="1">
      <c r="A978" s="107"/>
      <c r="F978" s="107"/>
      <c r="G978" s="107"/>
    </row>
    <row r="979" ht="15.75" customHeight="1">
      <c r="A979" s="107"/>
      <c r="F979" s="107"/>
      <c r="G979" s="107"/>
    </row>
  </sheetData>
  <mergeCells count="6">
    <mergeCell ref="A3:J3"/>
    <mergeCell ref="A4:J4"/>
    <mergeCell ref="A5:J5"/>
    <mergeCell ref="B6:D6"/>
    <mergeCell ref="E6:E7"/>
    <mergeCell ref="G6:G7"/>
  </mergeCells>
  <printOptions/>
  <pageMargins bottom="0.75" footer="0.0" header="0.0" left="0.25" right="0.25" top="0.75"/>
  <pageSetup paperSize="9" orientation="landscape"/>
  <headerFooter>
    <oddHeader>&amp;C </oddHeader>
    <oddFooter>&amp;RFQ-1/ PSBM/0063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7.0"/>
    <col customWidth="1" min="3" max="3" width="20.14"/>
    <col customWidth="1" min="4" max="4" width="11.57"/>
    <col customWidth="1" min="5" max="5" width="19.29"/>
    <col customWidth="1" min="6" max="6" width="21.14"/>
    <col customWidth="1" min="7" max="126" width="17.29"/>
  </cols>
  <sheetData>
    <row r="1">
      <c r="A1" s="179" t="s">
        <v>439</v>
      </c>
    </row>
    <row r="2" ht="18.75" hidden="1" customHeight="1">
      <c r="A2" s="180" t="s">
        <v>1</v>
      </c>
      <c r="B2" s="181"/>
      <c r="C2" s="182"/>
      <c r="D2" s="183"/>
      <c r="E2" s="183"/>
      <c r="F2" s="184"/>
    </row>
    <row r="3" ht="18.75" hidden="1" customHeight="1">
      <c r="A3" s="185" t="s">
        <v>3</v>
      </c>
      <c r="B3" s="5"/>
      <c r="C3" s="186" t="s">
        <v>4</v>
      </c>
      <c r="D3" s="4"/>
      <c r="E3" s="4"/>
      <c r="F3" s="187"/>
    </row>
    <row r="4" ht="19.5" hidden="1" customHeight="1">
      <c r="A4" s="188" t="s">
        <v>440</v>
      </c>
      <c r="B4" s="189"/>
      <c r="C4" s="190">
        <v>42298.0</v>
      </c>
      <c r="D4" s="191"/>
      <c r="E4" s="191"/>
      <c r="F4" s="192"/>
    </row>
    <row r="5" ht="15.0" hidden="1" customHeight="1">
      <c r="A5" s="193"/>
      <c r="B5" s="193"/>
      <c r="C5" s="193"/>
      <c r="D5" s="194"/>
      <c r="E5" s="193"/>
      <c r="F5" s="193"/>
      <c r="G5" s="195" t="str">
        <f>'Proyeksi Penerimaan'!I7</f>
        <v>Bulan ke 1</v>
      </c>
      <c r="H5" s="195" t="str">
        <f>'Proyeksi Penerimaan'!J7</f>
        <v>Bulan ke 2</v>
      </c>
      <c r="I5" s="195" t="str">
        <f>'Proyeksi Penerimaan'!K7</f>
        <v>Bulan ke 3</v>
      </c>
      <c r="J5" s="195" t="str">
        <f>'Proyeksi Penerimaan'!L7</f>
        <v>Bulan ke 4</v>
      </c>
      <c r="K5" s="195" t="str">
        <f>'Proyeksi Penerimaan'!M7</f>
        <v>Bulan ke 5</v>
      </c>
      <c r="L5" s="195" t="str">
        <f>'Proyeksi Penerimaan'!N7</f>
        <v>Bulan ke 6</v>
      </c>
      <c r="M5" s="195" t="str">
        <f>'Proyeksi Penerimaan'!O7</f>
        <v>Bulan ke 7</v>
      </c>
      <c r="N5" s="195" t="str">
        <f>'Proyeksi Penerimaan'!P7</f>
        <v>Bulan ke 8</v>
      </c>
      <c r="O5" s="195" t="str">
        <f>'Proyeksi Penerimaan'!Q7</f>
        <v>Bulan ke 9</v>
      </c>
      <c r="P5" s="195" t="str">
        <f>'Proyeksi Penerimaan'!R7</f>
        <v>Bulan ke 10</v>
      </c>
      <c r="Q5" s="195" t="str">
        <f>'Proyeksi Penerimaan'!S7</f>
        <v>Bulan ke 11</v>
      </c>
      <c r="R5" s="195" t="str">
        <f>'Proyeksi Penerimaan'!T7</f>
        <v>Bulan ke 12</v>
      </c>
      <c r="S5" s="195" t="str">
        <f>'Proyeksi Penerimaan'!U7</f>
        <v>Bulan ke 13</v>
      </c>
      <c r="T5" s="195" t="str">
        <f>'Proyeksi Penerimaan'!V7</f>
        <v>Bulan ke 14</v>
      </c>
      <c r="U5" s="195" t="str">
        <f>'Proyeksi Penerimaan'!W7</f>
        <v>Bulan ke 15</v>
      </c>
      <c r="V5" s="195" t="str">
        <f>'Proyeksi Penerimaan'!X7</f>
        <v>Bulan ke 16</v>
      </c>
      <c r="W5" s="195" t="str">
        <f>'Proyeksi Penerimaan'!Y7</f>
        <v>Bulan ke 17</v>
      </c>
      <c r="X5" s="195" t="str">
        <f>'Proyeksi Penerimaan'!Z7</f>
        <v>Bulan ke 18</v>
      </c>
      <c r="Y5" s="195" t="str">
        <f>'Proyeksi Penerimaan'!AA7</f>
        <v>Bulan ke 19</v>
      </c>
      <c r="Z5" s="195" t="str">
        <f>'Proyeksi Penerimaan'!AB7</f>
        <v>Bulan ke 20</v>
      </c>
      <c r="AA5" s="195" t="str">
        <f>'Proyeksi Penerimaan'!AC7</f>
        <v>Bulan ke 21</v>
      </c>
      <c r="AB5" s="195" t="str">
        <f>'Proyeksi Penerimaan'!AD7</f>
        <v>Bulan ke 22</v>
      </c>
      <c r="AC5" s="195" t="str">
        <f>'Proyeksi Penerimaan'!AE7</f>
        <v>Bulan ke 23</v>
      </c>
      <c r="AD5" s="195" t="str">
        <f>'Proyeksi Penerimaan'!AF7</f>
        <v>Bulan ke 24</v>
      </c>
      <c r="AE5" s="195" t="str">
        <f>'Proyeksi Penerimaan'!AG7</f>
        <v>Bulan ke 25</v>
      </c>
      <c r="AF5" s="195" t="str">
        <f>'Proyeksi Penerimaan'!AH7</f>
        <v>Bulan ke 26</v>
      </c>
      <c r="AG5" s="195" t="str">
        <f>'Proyeksi Penerimaan'!AI7</f>
        <v>Bulan ke 27</v>
      </c>
      <c r="AH5" s="195" t="str">
        <f>'Proyeksi Penerimaan'!AJ7</f>
        <v>Bulan ke 28</v>
      </c>
      <c r="AI5" s="195" t="str">
        <f>'Proyeksi Penerimaan'!AK7</f>
        <v>Bulan ke 29</v>
      </c>
      <c r="AJ5" s="195" t="str">
        <f>'Proyeksi Penerimaan'!AL7</f>
        <v>Bulan ke 30</v>
      </c>
      <c r="AK5" s="195" t="str">
        <f>'Proyeksi Penerimaan'!AM7</f>
        <v>Bulan ke 31</v>
      </c>
      <c r="AL5" s="195" t="str">
        <f>'Proyeksi Penerimaan'!AN7</f>
        <v>Bulan ke 32</v>
      </c>
      <c r="AM5" s="195" t="str">
        <f>'Proyeksi Penerimaan'!AO7</f>
        <v>Bulan ke 33</v>
      </c>
      <c r="AN5" s="195" t="str">
        <f>'Proyeksi Penerimaan'!AP7</f>
        <v>Bulan ke 34</v>
      </c>
      <c r="AO5" s="195" t="str">
        <f>'Proyeksi Penerimaan'!AQ7</f>
        <v>Bulan ke 35</v>
      </c>
      <c r="AP5" s="195" t="str">
        <f>'Proyeksi Penerimaan'!AR7</f>
        <v>Bulan ke 36</v>
      </c>
      <c r="AQ5" s="195" t="str">
        <f>'Proyeksi Penerimaan'!AS7</f>
        <v>Bulan ke 37</v>
      </c>
      <c r="AR5" s="195" t="str">
        <f>'Proyeksi Penerimaan'!AT7</f>
        <v>Bulan ke 38</v>
      </c>
      <c r="AS5" s="195" t="str">
        <f>'Proyeksi Penerimaan'!AU7</f>
        <v>Bulan ke 39</v>
      </c>
      <c r="AT5" s="195" t="str">
        <f>'Proyeksi Penerimaan'!AV7</f>
        <v>Bulan ke 40</v>
      </c>
      <c r="AU5" s="195" t="str">
        <f>'Proyeksi Penerimaan'!AW7</f>
        <v>Bulan ke 41</v>
      </c>
      <c r="AV5" s="195" t="str">
        <f>'Proyeksi Penerimaan'!AX7</f>
        <v>Bulan ke 42</v>
      </c>
      <c r="AW5" s="195" t="str">
        <f>'Proyeksi Penerimaan'!AY7</f>
        <v>Bulan ke 43</v>
      </c>
      <c r="AX5" s="195" t="str">
        <f>'Proyeksi Penerimaan'!AZ7</f>
        <v>Bulan ke 44</v>
      </c>
      <c r="AY5" s="195" t="str">
        <f>'Proyeksi Penerimaan'!BA7</f>
        <v>Bulan ke 45</v>
      </c>
      <c r="AZ5" s="195" t="str">
        <f>'Proyeksi Penerimaan'!BB7</f>
        <v>Bulan ke 46</v>
      </c>
      <c r="BA5" s="195" t="str">
        <f>'Proyeksi Penerimaan'!BC7</f>
        <v>Bulan ke 47</v>
      </c>
      <c r="BB5" s="195" t="str">
        <f>'Proyeksi Penerimaan'!BD7</f>
        <v>Bulan ke 48</v>
      </c>
    </row>
    <row r="6">
      <c r="A6" s="196"/>
      <c r="B6" s="196"/>
      <c r="C6" s="197"/>
      <c r="D6" s="198"/>
      <c r="E6" s="197"/>
      <c r="F6" s="198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</row>
    <row r="7">
      <c r="A7" s="196" t="s">
        <v>60</v>
      </c>
      <c r="B7" s="196" t="s">
        <v>61</v>
      </c>
      <c r="C7" s="197" t="s">
        <v>441</v>
      </c>
      <c r="D7" s="198">
        <v>60.0</v>
      </c>
      <c r="E7" s="197" t="s">
        <v>442</v>
      </c>
      <c r="F7" s="198">
        <f>C11*(D7/100)</f>
        <v>1260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</row>
    <row r="8">
      <c r="A8" s="199" t="s">
        <v>141</v>
      </c>
      <c r="B8" s="199" t="s">
        <v>443</v>
      </c>
      <c r="C8" s="199" t="s">
        <v>444</v>
      </c>
      <c r="D8" s="199" t="s">
        <v>445</v>
      </c>
      <c r="E8" s="199" t="s">
        <v>40</v>
      </c>
      <c r="F8" s="199" t="s">
        <v>446</v>
      </c>
      <c r="G8" s="200">
        <v>1.0</v>
      </c>
      <c r="H8" s="201">
        <f t="shared" ref="H8:DV8" si="1">G8+1</f>
        <v>2</v>
      </c>
      <c r="I8" s="201">
        <f t="shared" si="1"/>
        <v>3</v>
      </c>
      <c r="J8" s="201">
        <f t="shared" si="1"/>
        <v>4</v>
      </c>
      <c r="K8" s="201">
        <f t="shared" si="1"/>
        <v>5</v>
      </c>
      <c r="L8" s="201">
        <f t="shared" si="1"/>
        <v>6</v>
      </c>
      <c r="M8" s="201">
        <f t="shared" si="1"/>
        <v>7</v>
      </c>
      <c r="N8" s="201">
        <f t="shared" si="1"/>
        <v>8</v>
      </c>
      <c r="O8" s="201">
        <f t="shared" si="1"/>
        <v>9</v>
      </c>
      <c r="P8" s="201">
        <f t="shared" si="1"/>
        <v>10</v>
      </c>
      <c r="Q8" s="201">
        <f t="shared" si="1"/>
        <v>11</v>
      </c>
      <c r="R8" s="201">
        <f t="shared" si="1"/>
        <v>12</v>
      </c>
      <c r="S8" s="201">
        <f t="shared" si="1"/>
        <v>13</v>
      </c>
      <c r="T8" s="201">
        <f t="shared" si="1"/>
        <v>14</v>
      </c>
      <c r="U8" s="201">
        <f t="shared" si="1"/>
        <v>15</v>
      </c>
      <c r="V8" s="201">
        <f t="shared" si="1"/>
        <v>16</v>
      </c>
      <c r="W8" s="201">
        <f t="shared" si="1"/>
        <v>17</v>
      </c>
      <c r="X8" s="201">
        <f t="shared" si="1"/>
        <v>18</v>
      </c>
      <c r="Y8" s="201">
        <f t="shared" si="1"/>
        <v>19</v>
      </c>
      <c r="Z8" s="201">
        <f t="shared" si="1"/>
        <v>20</v>
      </c>
      <c r="AA8" s="201">
        <f t="shared" si="1"/>
        <v>21</v>
      </c>
      <c r="AB8" s="201">
        <f t="shared" si="1"/>
        <v>22</v>
      </c>
      <c r="AC8" s="201">
        <f t="shared" si="1"/>
        <v>23</v>
      </c>
      <c r="AD8" s="201">
        <f t="shared" si="1"/>
        <v>24</v>
      </c>
      <c r="AE8" s="201">
        <f t="shared" si="1"/>
        <v>25</v>
      </c>
      <c r="AF8" s="201">
        <f t="shared" si="1"/>
        <v>26</v>
      </c>
      <c r="AG8" s="201">
        <f t="shared" si="1"/>
        <v>27</v>
      </c>
      <c r="AH8" s="201">
        <f t="shared" si="1"/>
        <v>28</v>
      </c>
      <c r="AI8" s="201">
        <f t="shared" si="1"/>
        <v>29</v>
      </c>
      <c r="AJ8" s="201">
        <f t="shared" si="1"/>
        <v>30</v>
      </c>
      <c r="AK8" s="201">
        <f t="shared" si="1"/>
        <v>31</v>
      </c>
      <c r="AL8" s="201">
        <f t="shared" si="1"/>
        <v>32</v>
      </c>
      <c r="AM8" s="201">
        <f t="shared" si="1"/>
        <v>33</v>
      </c>
      <c r="AN8" s="201">
        <f t="shared" si="1"/>
        <v>34</v>
      </c>
      <c r="AO8" s="201">
        <f t="shared" si="1"/>
        <v>35</v>
      </c>
      <c r="AP8" s="201">
        <f t="shared" si="1"/>
        <v>36</v>
      </c>
      <c r="AQ8" s="201">
        <f t="shared" si="1"/>
        <v>37</v>
      </c>
      <c r="AR8" s="201">
        <f t="shared" si="1"/>
        <v>38</v>
      </c>
      <c r="AS8" s="201">
        <f t="shared" si="1"/>
        <v>39</v>
      </c>
      <c r="AT8" s="201">
        <f t="shared" si="1"/>
        <v>40</v>
      </c>
      <c r="AU8" s="201">
        <f t="shared" si="1"/>
        <v>41</v>
      </c>
      <c r="AV8" s="201">
        <f t="shared" si="1"/>
        <v>42</v>
      </c>
      <c r="AW8" s="201">
        <f t="shared" si="1"/>
        <v>43</v>
      </c>
      <c r="AX8" s="201">
        <f t="shared" si="1"/>
        <v>44</v>
      </c>
      <c r="AY8" s="201">
        <f t="shared" si="1"/>
        <v>45</v>
      </c>
      <c r="AZ8" s="201">
        <f t="shared" si="1"/>
        <v>46</v>
      </c>
      <c r="BA8" s="201">
        <f t="shared" si="1"/>
        <v>47</v>
      </c>
      <c r="BB8" s="201">
        <f t="shared" si="1"/>
        <v>48</v>
      </c>
      <c r="BC8" s="201">
        <f t="shared" si="1"/>
        <v>49</v>
      </c>
      <c r="BD8" s="201">
        <f t="shared" si="1"/>
        <v>50</v>
      </c>
      <c r="BE8" s="201">
        <f t="shared" si="1"/>
        <v>51</v>
      </c>
      <c r="BF8" s="201">
        <f t="shared" si="1"/>
        <v>52</v>
      </c>
      <c r="BG8" s="201">
        <f t="shared" si="1"/>
        <v>53</v>
      </c>
      <c r="BH8" s="201">
        <f t="shared" si="1"/>
        <v>54</v>
      </c>
      <c r="BI8" s="201">
        <f t="shared" si="1"/>
        <v>55</v>
      </c>
      <c r="BJ8" s="201">
        <f t="shared" si="1"/>
        <v>56</v>
      </c>
      <c r="BK8" s="201">
        <f t="shared" si="1"/>
        <v>57</v>
      </c>
      <c r="BL8" s="201">
        <f t="shared" si="1"/>
        <v>58</v>
      </c>
      <c r="BM8" s="201">
        <f t="shared" si="1"/>
        <v>59</v>
      </c>
      <c r="BN8" s="201">
        <f t="shared" si="1"/>
        <v>60</v>
      </c>
      <c r="BO8" s="201">
        <f t="shared" si="1"/>
        <v>61</v>
      </c>
      <c r="BP8" s="201">
        <f t="shared" si="1"/>
        <v>62</v>
      </c>
      <c r="BQ8" s="201">
        <f t="shared" si="1"/>
        <v>63</v>
      </c>
      <c r="BR8" s="201">
        <f t="shared" si="1"/>
        <v>64</v>
      </c>
      <c r="BS8" s="201">
        <f t="shared" si="1"/>
        <v>65</v>
      </c>
      <c r="BT8" s="201">
        <f t="shared" si="1"/>
        <v>66</v>
      </c>
      <c r="BU8" s="201">
        <f t="shared" si="1"/>
        <v>67</v>
      </c>
      <c r="BV8" s="201">
        <f t="shared" si="1"/>
        <v>68</v>
      </c>
      <c r="BW8" s="201">
        <f t="shared" si="1"/>
        <v>69</v>
      </c>
      <c r="BX8" s="201">
        <f t="shared" si="1"/>
        <v>70</v>
      </c>
      <c r="BY8" s="201">
        <f t="shared" si="1"/>
        <v>71</v>
      </c>
      <c r="BZ8" s="201">
        <f t="shared" si="1"/>
        <v>72</v>
      </c>
      <c r="CA8" s="201">
        <f t="shared" si="1"/>
        <v>73</v>
      </c>
      <c r="CB8" s="201">
        <f t="shared" si="1"/>
        <v>74</v>
      </c>
      <c r="CC8" s="201">
        <f t="shared" si="1"/>
        <v>75</v>
      </c>
      <c r="CD8" s="201">
        <f t="shared" si="1"/>
        <v>76</v>
      </c>
      <c r="CE8" s="201">
        <f t="shared" si="1"/>
        <v>77</v>
      </c>
      <c r="CF8" s="201">
        <f t="shared" si="1"/>
        <v>78</v>
      </c>
      <c r="CG8" s="201">
        <f t="shared" si="1"/>
        <v>79</v>
      </c>
      <c r="CH8" s="201">
        <f t="shared" si="1"/>
        <v>80</v>
      </c>
      <c r="CI8" s="201">
        <f t="shared" si="1"/>
        <v>81</v>
      </c>
      <c r="CJ8" s="201">
        <f t="shared" si="1"/>
        <v>82</v>
      </c>
      <c r="CK8" s="201">
        <f t="shared" si="1"/>
        <v>83</v>
      </c>
      <c r="CL8" s="201">
        <f t="shared" si="1"/>
        <v>84</v>
      </c>
      <c r="CM8" s="201">
        <f t="shared" si="1"/>
        <v>85</v>
      </c>
      <c r="CN8" s="201">
        <f t="shared" si="1"/>
        <v>86</v>
      </c>
      <c r="CO8" s="201">
        <f t="shared" si="1"/>
        <v>87</v>
      </c>
      <c r="CP8" s="201">
        <f t="shared" si="1"/>
        <v>88</v>
      </c>
      <c r="CQ8" s="201">
        <f t="shared" si="1"/>
        <v>89</v>
      </c>
      <c r="CR8" s="201">
        <f t="shared" si="1"/>
        <v>90</v>
      </c>
      <c r="CS8" s="201">
        <f t="shared" si="1"/>
        <v>91</v>
      </c>
      <c r="CT8" s="201">
        <f t="shared" si="1"/>
        <v>92</v>
      </c>
      <c r="CU8" s="201">
        <f t="shared" si="1"/>
        <v>93</v>
      </c>
      <c r="CV8" s="201">
        <f t="shared" si="1"/>
        <v>94</v>
      </c>
      <c r="CW8" s="201">
        <f t="shared" si="1"/>
        <v>95</v>
      </c>
      <c r="CX8" s="201">
        <f t="shared" si="1"/>
        <v>96</v>
      </c>
      <c r="CY8" s="201">
        <f t="shared" si="1"/>
        <v>97</v>
      </c>
      <c r="CZ8" s="201">
        <f t="shared" si="1"/>
        <v>98</v>
      </c>
      <c r="DA8" s="201">
        <f t="shared" si="1"/>
        <v>99</v>
      </c>
      <c r="DB8" s="201">
        <f t="shared" si="1"/>
        <v>100</v>
      </c>
      <c r="DC8" s="201">
        <f t="shared" si="1"/>
        <v>101</v>
      </c>
      <c r="DD8" s="201">
        <f t="shared" si="1"/>
        <v>102</v>
      </c>
      <c r="DE8" s="201">
        <f t="shared" si="1"/>
        <v>103</v>
      </c>
      <c r="DF8" s="201">
        <f t="shared" si="1"/>
        <v>104</v>
      </c>
      <c r="DG8" s="201">
        <f t="shared" si="1"/>
        <v>105</v>
      </c>
      <c r="DH8" s="201">
        <f t="shared" si="1"/>
        <v>106</v>
      </c>
      <c r="DI8" s="201">
        <f t="shared" si="1"/>
        <v>107</v>
      </c>
      <c r="DJ8" s="201">
        <f t="shared" si="1"/>
        <v>108</v>
      </c>
      <c r="DK8" s="201">
        <f t="shared" si="1"/>
        <v>109</v>
      </c>
      <c r="DL8" s="201">
        <f t="shared" si="1"/>
        <v>110</v>
      </c>
      <c r="DM8" s="201">
        <f t="shared" si="1"/>
        <v>111</v>
      </c>
      <c r="DN8" s="201">
        <f t="shared" si="1"/>
        <v>112</v>
      </c>
      <c r="DO8" s="201">
        <f t="shared" si="1"/>
        <v>113</v>
      </c>
      <c r="DP8" s="201">
        <f t="shared" si="1"/>
        <v>114</v>
      </c>
      <c r="DQ8" s="201">
        <f t="shared" si="1"/>
        <v>115</v>
      </c>
      <c r="DR8" s="201">
        <f t="shared" si="1"/>
        <v>116</v>
      </c>
      <c r="DS8" s="201">
        <f t="shared" si="1"/>
        <v>117</v>
      </c>
      <c r="DT8" s="201">
        <f t="shared" si="1"/>
        <v>118</v>
      </c>
      <c r="DU8" s="201">
        <f t="shared" si="1"/>
        <v>119</v>
      </c>
      <c r="DV8" s="201">
        <f t="shared" si="1"/>
        <v>120</v>
      </c>
    </row>
    <row r="9">
      <c r="A9" s="202"/>
      <c r="B9" s="202"/>
      <c r="C9" s="202"/>
      <c r="D9" s="202"/>
      <c r="E9" s="202"/>
      <c r="F9" s="202"/>
      <c r="G9" s="203" t="s">
        <v>152</v>
      </c>
      <c r="H9" s="204" t="s">
        <v>153</v>
      </c>
      <c r="I9" s="204" t="s">
        <v>154</v>
      </c>
      <c r="J9" s="204" t="s">
        <v>155</v>
      </c>
      <c r="K9" s="204" t="s">
        <v>156</v>
      </c>
      <c r="L9" s="204" t="s">
        <v>157</v>
      </c>
      <c r="M9" s="204" t="s">
        <v>158</v>
      </c>
      <c r="N9" s="204" t="s">
        <v>159</v>
      </c>
      <c r="O9" s="204" t="s">
        <v>160</v>
      </c>
      <c r="P9" s="204" t="s">
        <v>161</v>
      </c>
      <c r="Q9" s="204" t="s">
        <v>162</v>
      </c>
      <c r="R9" s="204" t="s">
        <v>163</v>
      </c>
      <c r="S9" s="204" t="s">
        <v>164</v>
      </c>
      <c r="T9" s="204" t="s">
        <v>165</v>
      </c>
      <c r="U9" s="204" t="s">
        <v>166</v>
      </c>
      <c r="V9" s="204" t="s">
        <v>167</v>
      </c>
      <c r="W9" s="204" t="s">
        <v>168</v>
      </c>
      <c r="X9" s="204" t="s">
        <v>169</v>
      </c>
      <c r="Y9" s="204" t="s">
        <v>170</v>
      </c>
      <c r="Z9" s="204" t="s">
        <v>171</v>
      </c>
      <c r="AA9" s="204" t="s">
        <v>172</v>
      </c>
      <c r="AB9" s="204" t="s">
        <v>173</v>
      </c>
      <c r="AC9" s="204" t="s">
        <v>174</v>
      </c>
      <c r="AD9" s="204" t="s">
        <v>175</v>
      </c>
      <c r="AE9" s="204" t="s">
        <v>176</v>
      </c>
      <c r="AF9" s="204" t="s">
        <v>177</v>
      </c>
      <c r="AG9" s="204" t="s">
        <v>178</v>
      </c>
      <c r="AH9" s="204" t="s">
        <v>179</v>
      </c>
      <c r="AI9" s="204" t="s">
        <v>180</v>
      </c>
      <c r="AJ9" s="204" t="s">
        <v>181</v>
      </c>
      <c r="AK9" s="204" t="s">
        <v>182</v>
      </c>
      <c r="AL9" s="204" t="s">
        <v>183</v>
      </c>
      <c r="AM9" s="204" t="s">
        <v>184</v>
      </c>
      <c r="AN9" s="204" t="s">
        <v>185</v>
      </c>
      <c r="AO9" s="204" t="s">
        <v>186</v>
      </c>
      <c r="AP9" s="204" t="s">
        <v>187</v>
      </c>
      <c r="AQ9" s="204" t="s">
        <v>188</v>
      </c>
      <c r="AR9" s="204" t="s">
        <v>189</v>
      </c>
      <c r="AS9" s="204" t="s">
        <v>190</v>
      </c>
      <c r="AT9" s="204" t="s">
        <v>191</v>
      </c>
      <c r="AU9" s="204" t="s">
        <v>192</v>
      </c>
      <c r="AV9" s="204" t="s">
        <v>193</v>
      </c>
      <c r="AW9" s="204" t="s">
        <v>194</v>
      </c>
      <c r="AX9" s="204" t="s">
        <v>195</v>
      </c>
      <c r="AY9" s="204" t="s">
        <v>196</v>
      </c>
      <c r="AZ9" s="204" t="s">
        <v>197</v>
      </c>
      <c r="BA9" s="204" t="s">
        <v>198</v>
      </c>
      <c r="BB9" s="204" t="s">
        <v>199</v>
      </c>
      <c r="BC9" s="204" t="s">
        <v>200</v>
      </c>
      <c r="BD9" s="204" t="s">
        <v>201</v>
      </c>
      <c r="BE9" s="204" t="s">
        <v>202</v>
      </c>
      <c r="BF9" s="204" t="s">
        <v>203</v>
      </c>
      <c r="BG9" s="204" t="s">
        <v>204</v>
      </c>
      <c r="BH9" s="204" t="s">
        <v>205</v>
      </c>
      <c r="BI9" s="204" t="s">
        <v>206</v>
      </c>
      <c r="BJ9" s="204" t="s">
        <v>207</v>
      </c>
      <c r="BK9" s="204" t="s">
        <v>208</v>
      </c>
      <c r="BL9" s="204" t="s">
        <v>209</v>
      </c>
      <c r="BM9" s="204" t="s">
        <v>210</v>
      </c>
      <c r="BN9" s="204" t="s">
        <v>211</v>
      </c>
      <c r="BO9" s="204" t="s">
        <v>212</v>
      </c>
      <c r="BP9" s="204" t="s">
        <v>213</v>
      </c>
      <c r="BQ9" s="204" t="s">
        <v>214</v>
      </c>
      <c r="BR9" s="204" t="s">
        <v>215</v>
      </c>
      <c r="BS9" s="204" t="s">
        <v>216</v>
      </c>
      <c r="BT9" s="204" t="s">
        <v>217</v>
      </c>
      <c r="BU9" s="204" t="s">
        <v>218</v>
      </c>
      <c r="BV9" s="204" t="s">
        <v>219</v>
      </c>
      <c r="BW9" s="204" t="s">
        <v>220</v>
      </c>
      <c r="BX9" s="204" t="s">
        <v>221</v>
      </c>
      <c r="BY9" s="204" t="s">
        <v>222</v>
      </c>
      <c r="BZ9" s="204" t="s">
        <v>223</v>
      </c>
      <c r="CA9" s="204" t="s">
        <v>224</v>
      </c>
      <c r="CB9" s="204" t="s">
        <v>225</v>
      </c>
      <c r="CC9" s="204" t="s">
        <v>226</v>
      </c>
      <c r="CD9" s="204" t="s">
        <v>227</v>
      </c>
      <c r="CE9" s="204" t="s">
        <v>228</v>
      </c>
      <c r="CF9" s="204" t="s">
        <v>229</v>
      </c>
      <c r="CG9" s="204" t="s">
        <v>230</v>
      </c>
      <c r="CH9" s="204" t="s">
        <v>231</v>
      </c>
      <c r="CI9" s="204" t="s">
        <v>232</v>
      </c>
      <c r="CJ9" s="204" t="s">
        <v>233</v>
      </c>
      <c r="CK9" s="204" t="s">
        <v>234</v>
      </c>
      <c r="CL9" s="204" t="s">
        <v>235</v>
      </c>
      <c r="CM9" s="204" t="s">
        <v>236</v>
      </c>
      <c r="CN9" s="204" t="s">
        <v>237</v>
      </c>
      <c r="CO9" s="204" t="s">
        <v>238</v>
      </c>
      <c r="CP9" s="204" t="s">
        <v>239</v>
      </c>
      <c r="CQ9" s="204" t="s">
        <v>240</v>
      </c>
      <c r="CR9" s="204" t="s">
        <v>241</v>
      </c>
      <c r="CS9" s="204" t="s">
        <v>242</v>
      </c>
      <c r="CT9" s="204" t="s">
        <v>243</v>
      </c>
      <c r="CU9" s="204" t="s">
        <v>244</v>
      </c>
      <c r="CV9" s="204" t="s">
        <v>245</v>
      </c>
      <c r="CW9" s="204" t="s">
        <v>246</v>
      </c>
      <c r="CX9" s="204" t="s">
        <v>247</v>
      </c>
      <c r="CY9" s="204" t="s">
        <v>248</v>
      </c>
      <c r="CZ9" s="204" t="s">
        <v>249</v>
      </c>
      <c r="DA9" s="204" t="s">
        <v>250</v>
      </c>
      <c r="DB9" s="204" t="s">
        <v>251</v>
      </c>
      <c r="DC9" s="204" t="s">
        <v>252</v>
      </c>
      <c r="DD9" s="204" t="s">
        <v>253</v>
      </c>
      <c r="DE9" s="204" t="s">
        <v>254</v>
      </c>
      <c r="DF9" s="204" t="s">
        <v>255</v>
      </c>
      <c r="DG9" s="204" t="s">
        <v>256</v>
      </c>
      <c r="DH9" s="204" t="s">
        <v>257</v>
      </c>
      <c r="DI9" s="204" t="s">
        <v>258</v>
      </c>
      <c r="DJ9" s="204" t="s">
        <v>259</v>
      </c>
      <c r="DK9" s="204" t="s">
        <v>260</v>
      </c>
      <c r="DL9" s="204" t="s">
        <v>261</v>
      </c>
      <c r="DM9" s="204" t="s">
        <v>262</v>
      </c>
      <c r="DN9" s="204" t="s">
        <v>263</v>
      </c>
      <c r="DO9" s="204" t="s">
        <v>264</v>
      </c>
      <c r="DP9" s="204" t="s">
        <v>265</v>
      </c>
      <c r="DQ9" s="204" t="s">
        <v>266</v>
      </c>
      <c r="DR9" s="204" t="s">
        <v>267</v>
      </c>
      <c r="DS9" s="204" t="s">
        <v>268</v>
      </c>
      <c r="DT9" s="204" t="s">
        <v>269</v>
      </c>
      <c r="DU9" s="204" t="s">
        <v>270</v>
      </c>
      <c r="DV9" s="204" t="s">
        <v>271</v>
      </c>
    </row>
    <row r="10">
      <c r="A10" s="205" t="s">
        <v>447</v>
      </c>
      <c r="B10" s="4"/>
      <c r="C10" s="4"/>
      <c r="D10" s="4"/>
      <c r="E10" s="4"/>
      <c r="F10" s="4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  <c r="DB10" s="125"/>
      <c r="DC10" s="125"/>
      <c r="DD10" s="125"/>
      <c r="DE10" s="125"/>
      <c r="DF10" s="125"/>
      <c r="DG10" s="125"/>
      <c r="DH10" s="125"/>
      <c r="DI10" s="125"/>
      <c r="DJ10" s="125"/>
      <c r="DK10" s="125"/>
      <c r="DL10" s="125"/>
      <c r="DM10" s="125"/>
      <c r="DN10" s="125"/>
      <c r="DO10" s="125"/>
      <c r="DP10" s="125"/>
      <c r="DQ10" s="125"/>
      <c r="DR10" s="125"/>
      <c r="DS10" s="125"/>
      <c r="DT10" s="125"/>
      <c r="DU10" s="125"/>
      <c r="DV10" s="125"/>
    </row>
    <row r="11">
      <c r="A11" s="206">
        <v>1.0</v>
      </c>
      <c r="B11" s="207" t="s">
        <v>27</v>
      </c>
      <c r="C11" s="208">
        <v>2100.0</v>
      </c>
      <c r="D11" s="209" t="s">
        <v>10</v>
      </c>
      <c r="E11" s="209">
        <v>650000.0</v>
      </c>
      <c r="F11" s="209">
        <f t="shared" ref="F11:F13" si="2">C11*E11</f>
        <v>1365000000</v>
      </c>
      <c r="G11" s="210"/>
      <c r="H11" s="210"/>
      <c r="I11" s="210"/>
      <c r="J11" s="210"/>
      <c r="K11" s="210"/>
      <c r="L11" s="210">
        <f>F11/20</f>
        <v>68250000</v>
      </c>
      <c r="M11" s="210"/>
      <c r="N11" s="210"/>
      <c r="O11" s="210"/>
      <c r="P11" s="210"/>
      <c r="Q11" s="210"/>
      <c r="R11" s="210">
        <f>L11</f>
        <v>68250000</v>
      </c>
      <c r="S11" s="210"/>
      <c r="T11" s="210"/>
      <c r="U11" s="210"/>
      <c r="V11" s="210"/>
      <c r="W11" s="210"/>
      <c r="X11" s="210">
        <f>R11</f>
        <v>68250000</v>
      </c>
      <c r="Y11" s="210"/>
      <c r="Z11" s="210"/>
      <c r="AA11" s="210"/>
      <c r="AB11" s="210"/>
      <c r="AC11" s="210"/>
      <c r="AD11" s="210">
        <f>X11</f>
        <v>68250000</v>
      </c>
      <c r="AE11" s="210"/>
      <c r="AF11" s="207"/>
      <c r="AG11" s="125"/>
      <c r="AH11" s="125"/>
      <c r="AI11" s="125"/>
      <c r="AJ11" s="210">
        <f>AD11</f>
        <v>68250000</v>
      </c>
      <c r="AK11" s="125"/>
      <c r="AL11" s="125"/>
      <c r="AM11" s="125"/>
      <c r="AN11" s="125"/>
      <c r="AO11" s="125"/>
      <c r="AP11" s="210">
        <f>AJ11</f>
        <v>68250000</v>
      </c>
      <c r="AQ11" s="125"/>
      <c r="AR11" s="125"/>
      <c r="AS11" s="125"/>
      <c r="AT11" s="125"/>
      <c r="AU11" s="207"/>
      <c r="AV11" s="210">
        <f>AP11</f>
        <v>68250000</v>
      </c>
      <c r="AW11" s="125"/>
      <c r="AX11" s="125"/>
      <c r="AY11" s="125"/>
      <c r="AZ11" s="125"/>
      <c r="BA11" s="125"/>
      <c r="BB11" s="210">
        <f>AV11</f>
        <v>68250000</v>
      </c>
      <c r="BC11" s="125"/>
      <c r="BD11" s="125"/>
      <c r="BE11" s="125"/>
      <c r="BF11" s="210"/>
      <c r="BG11" s="125"/>
      <c r="BH11" s="210">
        <f>BB11</f>
        <v>68250000</v>
      </c>
      <c r="BI11" s="125"/>
      <c r="BJ11" s="125"/>
      <c r="BK11" s="125"/>
      <c r="BL11" s="125"/>
      <c r="BM11" s="210"/>
      <c r="BN11" s="210">
        <f>AV11</f>
        <v>68250000</v>
      </c>
      <c r="BO11" s="210"/>
      <c r="BP11" s="210"/>
      <c r="BQ11" s="210"/>
      <c r="BR11" s="210"/>
      <c r="BS11" s="210"/>
      <c r="BT11" s="210">
        <f>AV11</f>
        <v>68250000</v>
      </c>
      <c r="BU11" s="210"/>
      <c r="BV11" s="210"/>
      <c r="BW11" s="210"/>
      <c r="BX11" s="210"/>
      <c r="BY11" s="210" t="str">
        <f>BS11</f>
        <v/>
      </c>
      <c r="BZ11" s="210">
        <f>AV11</f>
        <v>68250000</v>
      </c>
      <c r="CA11" s="210"/>
      <c r="CB11" s="210"/>
      <c r="CC11" s="210"/>
      <c r="CD11" s="210"/>
      <c r="CE11" s="210"/>
      <c r="CF11" s="210">
        <f>AV11</f>
        <v>68250000</v>
      </c>
      <c r="CG11" s="207"/>
      <c r="CH11" s="125"/>
      <c r="CI11" s="125"/>
      <c r="CJ11" s="125"/>
      <c r="CK11" s="210"/>
      <c r="CL11" s="210">
        <f>AV11</f>
        <v>68250000</v>
      </c>
      <c r="CM11" s="125"/>
      <c r="CN11" s="125"/>
      <c r="CO11" s="125"/>
      <c r="CP11" s="125"/>
      <c r="CQ11" s="210"/>
      <c r="CR11" s="210">
        <f>AV11</f>
        <v>68250000</v>
      </c>
      <c r="CS11" s="125"/>
      <c r="CT11" s="125"/>
      <c r="CU11" s="125"/>
      <c r="CV11" s="207"/>
      <c r="CW11" s="210"/>
      <c r="CX11" s="210">
        <f>AV11</f>
        <v>68250000</v>
      </c>
      <c r="CY11" s="125"/>
      <c r="CZ11" s="125"/>
      <c r="DA11" s="125"/>
      <c r="DB11" s="125"/>
      <c r="DC11" s="210"/>
      <c r="DD11" s="210">
        <f>AV11</f>
        <v>68250000</v>
      </c>
      <c r="DE11" s="125"/>
      <c r="DF11" s="125"/>
      <c r="DG11" s="125"/>
      <c r="DH11" s="125"/>
      <c r="DI11" s="125"/>
      <c r="DJ11" s="210">
        <f>AV11</f>
        <v>68250000</v>
      </c>
      <c r="DK11" s="125"/>
      <c r="DL11" s="125"/>
      <c r="DM11" s="125"/>
      <c r="DN11" s="125"/>
      <c r="DO11" s="125"/>
      <c r="DP11" s="210">
        <f>AV11</f>
        <v>68250000</v>
      </c>
      <c r="DQ11" s="125"/>
      <c r="DR11" s="125"/>
      <c r="DS11" s="125"/>
      <c r="DT11" s="125"/>
      <c r="DU11" s="125"/>
      <c r="DV11" s="210">
        <f>AV11</f>
        <v>68250000</v>
      </c>
    </row>
    <row r="12">
      <c r="A12" s="206">
        <v>2.0</v>
      </c>
      <c r="B12" s="207" t="s">
        <v>448</v>
      </c>
      <c r="C12" s="208">
        <v>3.0</v>
      </c>
      <c r="D12" s="209" t="s">
        <v>449</v>
      </c>
      <c r="E12" s="207">
        <v>2.5E7</v>
      </c>
      <c r="F12" s="207">
        <f t="shared" si="2"/>
        <v>75000000</v>
      </c>
      <c r="G12" s="210">
        <v>2.5E7</v>
      </c>
      <c r="H12" s="210"/>
      <c r="I12" s="210">
        <v>2.5E7</v>
      </c>
      <c r="J12" s="210"/>
      <c r="K12" s="210">
        <v>2.5E7</v>
      </c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/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25"/>
      <c r="DB12" s="125"/>
      <c r="DC12" s="125"/>
      <c r="DD12" s="125"/>
      <c r="DE12" s="125"/>
      <c r="DF12" s="125"/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5"/>
      <c r="DS12" s="125"/>
      <c r="DT12" s="125"/>
      <c r="DU12" s="125"/>
      <c r="DV12" s="125"/>
    </row>
    <row r="13">
      <c r="A13" s="206">
        <v>3.0</v>
      </c>
      <c r="B13" s="207" t="s">
        <v>450</v>
      </c>
      <c r="C13" s="208">
        <v>0.0</v>
      </c>
      <c r="D13" s="209" t="s">
        <v>451</v>
      </c>
      <c r="E13" s="207"/>
      <c r="F13" s="207">
        <f t="shared" si="2"/>
        <v>0</v>
      </c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25"/>
      <c r="CG13" s="125"/>
      <c r="CH13" s="125"/>
      <c r="CI13" s="125"/>
      <c r="CJ13" s="125"/>
      <c r="CK13" s="125"/>
      <c r="CL13" s="125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25"/>
      <c r="DB13" s="125"/>
      <c r="DC13" s="125"/>
      <c r="DD13" s="125"/>
      <c r="DE13" s="125"/>
      <c r="DF13" s="125"/>
      <c r="DG13" s="125"/>
      <c r="DH13" s="125"/>
      <c r="DI13" s="125"/>
      <c r="DJ13" s="125"/>
      <c r="DK13" s="125"/>
      <c r="DL13" s="125"/>
      <c r="DM13" s="125"/>
      <c r="DN13" s="125"/>
      <c r="DO13" s="125"/>
      <c r="DP13" s="125"/>
      <c r="DQ13" s="125"/>
      <c r="DR13" s="125"/>
      <c r="DS13" s="125"/>
      <c r="DT13" s="125"/>
      <c r="DU13" s="125"/>
      <c r="DV13" s="125"/>
    </row>
    <row r="14">
      <c r="A14" s="211"/>
      <c r="B14" s="212" t="s">
        <v>452</v>
      </c>
      <c r="C14" s="213"/>
      <c r="D14" s="214"/>
      <c r="E14" s="215"/>
      <c r="F14" s="215">
        <f t="shared" ref="F14:DV14" si="3">SUM(F11:F13)</f>
        <v>1440000000</v>
      </c>
      <c r="G14" s="216">
        <f t="shared" si="3"/>
        <v>25000000</v>
      </c>
      <c r="H14" s="216">
        <f t="shared" si="3"/>
        <v>0</v>
      </c>
      <c r="I14" s="216">
        <f t="shared" si="3"/>
        <v>25000000</v>
      </c>
      <c r="J14" s="216">
        <f t="shared" si="3"/>
        <v>0</v>
      </c>
      <c r="K14" s="216">
        <f t="shared" si="3"/>
        <v>25000000</v>
      </c>
      <c r="L14" s="216">
        <f t="shared" si="3"/>
        <v>68250000</v>
      </c>
      <c r="M14" s="216">
        <f t="shared" si="3"/>
        <v>0</v>
      </c>
      <c r="N14" s="216">
        <f t="shared" si="3"/>
        <v>0</v>
      </c>
      <c r="O14" s="216">
        <f t="shared" si="3"/>
        <v>0</v>
      </c>
      <c r="P14" s="216">
        <f t="shared" si="3"/>
        <v>0</v>
      </c>
      <c r="Q14" s="216">
        <f t="shared" si="3"/>
        <v>0</v>
      </c>
      <c r="R14" s="216">
        <f t="shared" si="3"/>
        <v>68250000</v>
      </c>
      <c r="S14" s="216">
        <f t="shared" si="3"/>
        <v>0</v>
      </c>
      <c r="T14" s="216">
        <f t="shared" si="3"/>
        <v>0</v>
      </c>
      <c r="U14" s="216">
        <f t="shared" si="3"/>
        <v>0</v>
      </c>
      <c r="V14" s="216">
        <f t="shared" si="3"/>
        <v>0</v>
      </c>
      <c r="W14" s="216">
        <f t="shared" si="3"/>
        <v>0</v>
      </c>
      <c r="X14" s="216">
        <f t="shared" si="3"/>
        <v>68250000</v>
      </c>
      <c r="Y14" s="216">
        <f t="shared" si="3"/>
        <v>0</v>
      </c>
      <c r="Z14" s="216">
        <f t="shared" si="3"/>
        <v>0</v>
      </c>
      <c r="AA14" s="216">
        <f t="shared" si="3"/>
        <v>0</v>
      </c>
      <c r="AB14" s="216">
        <f t="shared" si="3"/>
        <v>0</v>
      </c>
      <c r="AC14" s="216">
        <f t="shared" si="3"/>
        <v>0</v>
      </c>
      <c r="AD14" s="216">
        <f t="shared" si="3"/>
        <v>68250000</v>
      </c>
      <c r="AE14" s="216">
        <f t="shared" si="3"/>
        <v>0</v>
      </c>
      <c r="AF14" s="216">
        <f t="shared" si="3"/>
        <v>0</v>
      </c>
      <c r="AG14" s="216">
        <f t="shared" si="3"/>
        <v>0</v>
      </c>
      <c r="AH14" s="216">
        <f t="shared" si="3"/>
        <v>0</v>
      </c>
      <c r="AI14" s="216">
        <f t="shared" si="3"/>
        <v>0</v>
      </c>
      <c r="AJ14" s="216">
        <f t="shared" si="3"/>
        <v>68250000</v>
      </c>
      <c r="AK14" s="216">
        <f t="shared" si="3"/>
        <v>0</v>
      </c>
      <c r="AL14" s="216">
        <f t="shared" si="3"/>
        <v>0</v>
      </c>
      <c r="AM14" s="216">
        <f t="shared" si="3"/>
        <v>0</v>
      </c>
      <c r="AN14" s="216">
        <f t="shared" si="3"/>
        <v>0</v>
      </c>
      <c r="AO14" s="216">
        <f t="shared" si="3"/>
        <v>0</v>
      </c>
      <c r="AP14" s="216">
        <f t="shared" si="3"/>
        <v>68250000</v>
      </c>
      <c r="AQ14" s="216">
        <f t="shared" si="3"/>
        <v>0</v>
      </c>
      <c r="AR14" s="216">
        <f t="shared" si="3"/>
        <v>0</v>
      </c>
      <c r="AS14" s="216">
        <f t="shared" si="3"/>
        <v>0</v>
      </c>
      <c r="AT14" s="216">
        <f t="shared" si="3"/>
        <v>0</v>
      </c>
      <c r="AU14" s="216">
        <f t="shared" si="3"/>
        <v>0</v>
      </c>
      <c r="AV14" s="216">
        <f t="shared" si="3"/>
        <v>68250000</v>
      </c>
      <c r="AW14" s="216">
        <f t="shared" si="3"/>
        <v>0</v>
      </c>
      <c r="AX14" s="216">
        <f t="shared" si="3"/>
        <v>0</v>
      </c>
      <c r="AY14" s="216">
        <f t="shared" si="3"/>
        <v>0</v>
      </c>
      <c r="AZ14" s="216">
        <f t="shared" si="3"/>
        <v>0</v>
      </c>
      <c r="BA14" s="216">
        <f t="shared" si="3"/>
        <v>0</v>
      </c>
      <c r="BB14" s="216">
        <f t="shared" si="3"/>
        <v>68250000</v>
      </c>
      <c r="BC14" s="216">
        <f t="shared" si="3"/>
        <v>0</v>
      </c>
      <c r="BD14" s="216">
        <f t="shared" si="3"/>
        <v>0</v>
      </c>
      <c r="BE14" s="216">
        <f t="shared" si="3"/>
        <v>0</v>
      </c>
      <c r="BF14" s="216">
        <f t="shared" si="3"/>
        <v>0</v>
      </c>
      <c r="BG14" s="216">
        <f t="shared" si="3"/>
        <v>0</v>
      </c>
      <c r="BH14" s="216">
        <f t="shared" si="3"/>
        <v>68250000</v>
      </c>
      <c r="BI14" s="216">
        <f t="shared" si="3"/>
        <v>0</v>
      </c>
      <c r="BJ14" s="216">
        <f t="shared" si="3"/>
        <v>0</v>
      </c>
      <c r="BK14" s="216">
        <f t="shared" si="3"/>
        <v>0</v>
      </c>
      <c r="BL14" s="216">
        <f t="shared" si="3"/>
        <v>0</v>
      </c>
      <c r="BM14" s="216">
        <f t="shared" si="3"/>
        <v>0</v>
      </c>
      <c r="BN14" s="216">
        <f t="shared" si="3"/>
        <v>68250000</v>
      </c>
      <c r="BO14" s="216">
        <f t="shared" si="3"/>
        <v>0</v>
      </c>
      <c r="BP14" s="216">
        <f t="shared" si="3"/>
        <v>0</v>
      </c>
      <c r="BQ14" s="216">
        <f t="shared" si="3"/>
        <v>0</v>
      </c>
      <c r="BR14" s="216">
        <f t="shared" si="3"/>
        <v>0</v>
      </c>
      <c r="BS14" s="216">
        <f t="shared" si="3"/>
        <v>0</v>
      </c>
      <c r="BT14" s="216">
        <f t="shared" si="3"/>
        <v>68250000</v>
      </c>
      <c r="BU14" s="216">
        <f t="shared" si="3"/>
        <v>0</v>
      </c>
      <c r="BV14" s="216">
        <f t="shared" si="3"/>
        <v>0</v>
      </c>
      <c r="BW14" s="216">
        <f t="shared" si="3"/>
        <v>0</v>
      </c>
      <c r="BX14" s="216">
        <f t="shared" si="3"/>
        <v>0</v>
      </c>
      <c r="BY14" s="216">
        <f t="shared" si="3"/>
        <v>0</v>
      </c>
      <c r="BZ14" s="216">
        <f t="shared" si="3"/>
        <v>68250000</v>
      </c>
      <c r="CA14" s="216">
        <f t="shared" si="3"/>
        <v>0</v>
      </c>
      <c r="CB14" s="216">
        <f t="shared" si="3"/>
        <v>0</v>
      </c>
      <c r="CC14" s="216">
        <f t="shared" si="3"/>
        <v>0</v>
      </c>
      <c r="CD14" s="216">
        <f t="shared" si="3"/>
        <v>0</v>
      </c>
      <c r="CE14" s="216">
        <f t="shared" si="3"/>
        <v>0</v>
      </c>
      <c r="CF14" s="216">
        <f t="shared" si="3"/>
        <v>68250000</v>
      </c>
      <c r="CG14" s="216">
        <f t="shared" si="3"/>
        <v>0</v>
      </c>
      <c r="CH14" s="216">
        <f t="shared" si="3"/>
        <v>0</v>
      </c>
      <c r="CI14" s="216">
        <f t="shared" si="3"/>
        <v>0</v>
      </c>
      <c r="CJ14" s="216">
        <f t="shared" si="3"/>
        <v>0</v>
      </c>
      <c r="CK14" s="216">
        <f t="shared" si="3"/>
        <v>0</v>
      </c>
      <c r="CL14" s="216">
        <f t="shared" si="3"/>
        <v>68250000</v>
      </c>
      <c r="CM14" s="216">
        <f t="shared" si="3"/>
        <v>0</v>
      </c>
      <c r="CN14" s="216">
        <f t="shared" si="3"/>
        <v>0</v>
      </c>
      <c r="CO14" s="216">
        <f t="shared" si="3"/>
        <v>0</v>
      </c>
      <c r="CP14" s="216">
        <f t="shared" si="3"/>
        <v>0</v>
      </c>
      <c r="CQ14" s="216">
        <f t="shared" si="3"/>
        <v>0</v>
      </c>
      <c r="CR14" s="216">
        <f t="shared" si="3"/>
        <v>68250000</v>
      </c>
      <c r="CS14" s="216">
        <f t="shared" si="3"/>
        <v>0</v>
      </c>
      <c r="CT14" s="216">
        <f t="shared" si="3"/>
        <v>0</v>
      </c>
      <c r="CU14" s="216">
        <f t="shared" si="3"/>
        <v>0</v>
      </c>
      <c r="CV14" s="216">
        <f t="shared" si="3"/>
        <v>0</v>
      </c>
      <c r="CW14" s="216">
        <f t="shared" si="3"/>
        <v>0</v>
      </c>
      <c r="CX14" s="216">
        <f t="shared" si="3"/>
        <v>68250000</v>
      </c>
      <c r="CY14" s="216">
        <f t="shared" si="3"/>
        <v>0</v>
      </c>
      <c r="CZ14" s="216">
        <f t="shared" si="3"/>
        <v>0</v>
      </c>
      <c r="DA14" s="216">
        <f t="shared" si="3"/>
        <v>0</v>
      </c>
      <c r="DB14" s="216">
        <f t="shared" si="3"/>
        <v>0</v>
      </c>
      <c r="DC14" s="216">
        <f t="shared" si="3"/>
        <v>0</v>
      </c>
      <c r="DD14" s="216">
        <f t="shared" si="3"/>
        <v>68250000</v>
      </c>
      <c r="DE14" s="216">
        <f t="shared" si="3"/>
        <v>0</v>
      </c>
      <c r="DF14" s="216">
        <f t="shared" si="3"/>
        <v>0</v>
      </c>
      <c r="DG14" s="216">
        <f t="shared" si="3"/>
        <v>0</v>
      </c>
      <c r="DH14" s="216">
        <f t="shared" si="3"/>
        <v>0</v>
      </c>
      <c r="DI14" s="216">
        <f t="shared" si="3"/>
        <v>0</v>
      </c>
      <c r="DJ14" s="216">
        <f t="shared" si="3"/>
        <v>68250000</v>
      </c>
      <c r="DK14" s="216">
        <f t="shared" si="3"/>
        <v>0</v>
      </c>
      <c r="DL14" s="216">
        <f t="shared" si="3"/>
        <v>0</v>
      </c>
      <c r="DM14" s="216">
        <f t="shared" si="3"/>
        <v>0</v>
      </c>
      <c r="DN14" s="216">
        <f t="shared" si="3"/>
        <v>0</v>
      </c>
      <c r="DO14" s="216">
        <f t="shared" si="3"/>
        <v>0</v>
      </c>
      <c r="DP14" s="216">
        <f t="shared" si="3"/>
        <v>68250000</v>
      </c>
      <c r="DQ14" s="216">
        <f t="shared" si="3"/>
        <v>0</v>
      </c>
      <c r="DR14" s="216">
        <f t="shared" si="3"/>
        <v>0</v>
      </c>
      <c r="DS14" s="216">
        <f t="shared" si="3"/>
        <v>0</v>
      </c>
      <c r="DT14" s="216">
        <f t="shared" si="3"/>
        <v>0</v>
      </c>
      <c r="DU14" s="216">
        <f t="shared" si="3"/>
        <v>0</v>
      </c>
      <c r="DV14" s="216">
        <f t="shared" si="3"/>
        <v>68250000</v>
      </c>
    </row>
    <row r="15">
      <c r="A15" s="205" t="s">
        <v>453</v>
      </c>
      <c r="B15" s="4"/>
      <c r="C15" s="4"/>
      <c r="D15" s="4"/>
      <c r="E15" s="4"/>
      <c r="F15" s="4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5"/>
      <c r="CE15" s="125"/>
      <c r="CF15" s="125"/>
      <c r="CG15" s="125"/>
      <c r="CH15" s="125"/>
      <c r="CI15" s="125"/>
      <c r="CJ15" s="125"/>
      <c r="CK15" s="125"/>
      <c r="CL15" s="125"/>
      <c r="CM15" s="125"/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25"/>
      <c r="DB15" s="125"/>
      <c r="DC15" s="125"/>
      <c r="DD15" s="125"/>
      <c r="DE15" s="125"/>
      <c r="DF15" s="125"/>
      <c r="DG15" s="125"/>
      <c r="DH15" s="125"/>
      <c r="DI15" s="125"/>
      <c r="DJ15" s="125"/>
      <c r="DK15" s="125"/>
      <c r="DL15" s="125"/>
      <c r="DM15" s="125"/>
      <c r="DN15" s="125"/>
      <c r="DO15" s="125"/>
      <c r="DP15" s="125"/>
      <c r="DQ15" s="125"/>
      <c r="DR15" s="125"/>
      <c r="DS15" s="125"/>
      <c r="DT15" s="125"/>
      <c r="DU15" s="125"/>
      <c r="DV15" s="125"/>
    </row>
    <row r="16">
      <c r="A16" s="206">
        <v>1.0</v>
      </c>
      <c r="B16" s="207" t="s">
        <v>454</v>
      </c>
      <c r="C16" s="208">
        <v>4.0</v>
      </c>
      <c r="D16" s="217" t="s">
        <v>455</v>
      </c>
      <c r="E16" s="209">
        <v>60000.0</v>
      </c>
      <c r="F16" s="207">
        <f t="shared" ref="F16:F22" si="4">C16*E16</f>
        <v>240000</v>
      </c>
      <c r="G16" s="210">
        <f t="shared" ref="G16:G22" si="5">F16</f>
        <v>240000</v>
      </c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  <c r="CD16" s="125"/>
      <c r="CE16" s="125"/>
      <c r="CF16" s="125"/>
      <c r="CG16" s="125"/>
      <c r="CH16" s="125"/>
      <c r="CI16" s="125"/>
      <c r="CJ16" s="125"/>
      <c r="CK16" s="125"/>
      <c r="CL16" s="125"/>
      <c r="CM16" s="125"/>
      <c r="CN16" s="125"/>
      <c r="CO16" s="125"/>
      <c r="CP16" s="125"/>
      <c r="CQ16" s="125"/>
      <c r="CR16" s="125"/>
      <c r="CS16" s="125"/>
      <c r="CT16" s="125"/>
      <c r="CU16" s="125"/>
      <c r="CV16" s="125"/>
      <c r="CW16" s="125"/>
      <c r="CX16" s="125"/>
      <c r="CY16" s="125"/>
      <c r="CZ16" s="125"/>
      <c r="DA16" s="125"/>
      <c r="DB16" s="125"/>
      <c r="DC16" s="125"/>
      <c r="DD16" s="125"/>
      <c r="DE16" s="125"/>
      <c r="DF16" s="125"/>
      <c r="DG16" s="125"/>
      <c r="DH16" s="125"/>
      <c r="DI16" s="125"/>
      <c r="DJ16" s="125"/>
      <c r="DK16" s="125"/>
      <c r="DL16" s="125"/>
      <c r="DM16" s="125"/>
      <c r="DN16" s="125"/>
      <c r="DO16" s="125"/>
      <c r="DP16" s="125"/>
      <c r="DQ16" s="125"/>
      <c r="DR16" s="125"/>
      <c r="DS16" s="125"/>
      <c r="DT16" s="125"/>
      <c r="DU16" s="125"/>
      <c r="DV16" s="125"/>
    </row>
    <row r="17">
      <c r="A17" s="206">
        <v>2.0</v>
      </c>
      <c r="B17" s="207" t="s">
        <v>456</v>
      </c>
      <c r="C17" s="208">
        <v>1.0</v>
      </c>
      <c r="D17" s="217" t="s">
        <v>449</v>
      </c>
      <c r="E17" s="209">
        <v>2500000.0</v>
      </c>
      <c r="F17" s="207">
        <f t="shared" si="4"/>
        <v>2500000</v>
      </c>
      <c r="G17" s="210">
        <f t="shared" si="5"/>
        <v>2500000</v>
      </c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5"/>
      <c r="CE17" s="125"/>
      <c r="CF17" s="125"/>
      <c r="CG17" s="125"/>
      <c r="CH17" s="125"/>
      <c r="CI17" s="125"/>
      <c r="CJ17" s="125"/>
      <c r="CK17" s="125"/>
      <c r="CL17" s="125"/>
      <c r="CM17" s="125"/>
      <c r="CN17" s="125"/>
      <c r="CO17" s="125"/>
      <c r="CP17" s="125"/>
      <c r="CQ17" s="125"/>
      <c r="CR17" s="125"/>
      <c r="CS17" s="125"/>
      <c r="CT17" s="125"/>
      <c r="CU17" s="125"/>
      <c r="CV17" s="125"/>
      <c r="CW17" s="125"/>
      <c r="CX17" s="125"/>
      <c r="CY17" s="125"/>
      <c r="CZ17" s="125"/>
      <c r="DA17" s="125"/>
      <c r="DB17" s="125"/>
      <c r="DC17" s="125"/>
      <c r="DD17" s="125"/>
      <c r="DE17" s="125"/>
      <c r="DF17" s="125"/>
      <c r="DG17" s="125"/>
      <c r="DH17" s="125"/>
      <c r="DI17" s="125"/>
      <c r="DJ17" s="125"/>
      <c r="DK17" s="125"/>
      <c r="DL17" s="125"/>
      <c r="DM17" s="125"/>
      <c r="DN17" s="125"/>
      <c r="DO17" s="125"/>
      <c r="DP17" s="125"/>
      <c r="DQ17" s="125"/>
      <c r="DR17" s="125"/>
      <c r="DS17" s="125"/>
      <c r="DT17" s="125"/>
      <c r="DU17" s="125"/>
      <c r="DV17" s="125"/>
    </row>
    <row r="18">
      <c r="A18" s="206">
        <v>3.0</v>
      </c>
      <c r="B18" s="207" t="s">
        <v>457</v>
      </c>
      <c r="C18" s="208">
        <v>1.0</v>
      </c>
      <c r="D18" s="217" t="s">
        <v>449</v>
      </c>
      <c r="E18" s="209">
        <v>1500000.0</v>
      </c>
      <c r="F18" s="207">
        <f t="shared" si="4"/>
        <v>1500000</v>
      </c>
      <c r="G18" s="210">
        <f t="shared" si="5"/>
        <v>1500000</v>
      </c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5"/>
      <c r="CE18" s="125"/>
      <c r="CF18" s="125"/>
      <c r="CG18" s="125"/>
      <c r="CH18" s="125"/>
      <c r="CI18" s="125"/>
      <c r="CJ18" s="125"/>
      <c r="CK18" s="125"/>
      <c r="CL18" s="125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25"/>
      <c r="DB18" s="125"/>
      <c r="DC18" s="125"/>
      <c r="DD18" s="125"/>
      <c r="DE18" s="125"/>
      <c r="DF18" s="125"/>
      <c r="DG18" s="125"/>
      <c r="DH18" s="125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25"/>
    </row>
    <row r="19">
      <c r="A19" s="206">
        <v>4.0</v>
      </c>
      <c r="B19" s="207" t="s">
        <v>458</v>
      </c>
      <c r="C19" s="208">
        <v>1.0</v>
      </c>
      <c r="D19" s="217" t="s">
        <v>449</v>
      </c>
      <c r="E19" s="209">
        <v>1500000.0</v>
      </c>
      <c r="F19" s="207">
        <f t="shared" si="4"/>
        <v>1500000</v>
      </c>
      <c r="G19" s="210">
        <f t="shared" si="5"/>
        <v>1500000</v>
      </c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5"/>
      <c r="CE19" s="125"/>
      <c r="CF19" s="125"/>
      <c r="CG19" s="125"/>
      <c r="CH19" s="125"/>
      <c r="CI19" s="125"/>
      <c r="CJ19" s="125"/>
      <c r="CK19" s="125"/>
      <c r="CL19" s="125"/>
      <c r="CM19" s="125"/>
      <c r="CN19" s="125"/>
      <c r="CO19" s="125"/>
      <c r="CP19" s="125"/>
      <c r="CQ19" s="125"/>
      <c r="CR19" s="125"/>
      <c r="CS19" s="125"/>
      <c r="CT19" s="125"/>
      <c r="CU19" s="125"/>
      <c r="CV19" s="125"/>
      <c r="CW19" s="125"/>
      <c r="CX19" s="125"/>
      <c r="CY19" s="125"/>
      <c r="CZ19" s="125"/>
      <c r="DA19" s="125"/>
      <c r="DB19" s="125"/>
      <c r="DC19" s="125"/>
      <c r="DD19" s="125"/>
      <c r="DE19" s="125"/>
      <c r="DF19" s="125"/>
      <c r="DG19" s="125"/>
      <c r="DH19" s="125"/>
      <c r="DI19" s="125"/>
      <c r="DJ19" s="125"/>
      <c r="DK19" s="125"/>
      <c r="DL19" s="125"/>
      <c r="DM19" s="125"/>
      <c r="DN19" s="125"/>
      <c r="DO19" s="125"/>
      <c r="DP19" s="125"/>
      <c r="DQ19" s="125"/>
      <c r="DR19" s="125"/>
      <c r="DS19" s="125"/>
      <c r="DT19" s="125"/>
      <c r="DU19" s="125"/>
      <c r="DV19" s="125"/>
    </row>
    <row r="20">
      <c r="A20" s="206">
        <v>5.0</v>
      </c>
      <c r="B20" s="207" t="s">
        <v>459</v>
      </c>
      <c r="C20" s="208">
        <v>1.0</v>
      </c>
      <c r="D20" s="217" t="s">
        <v>449</v>
      </c>
      <c r="E20" s="209">
        <v>1500000.0</v>
      </c>
      <c r="F20" s="207">
        <f t="shared" si="4"/>
        <v>1500000</v>
      </c>
      <c r="G20" s="210">
        <f t="shared" si="5"/>
        <v>1500000</v>
      </c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5"/>
      <c r="CE20" s="125"/>
      <c r="CF20" s="125"/>
      <c r="CG20" s="125"/>
      <c r="CH20" s="125"/>
      <c r="CI20" s="125"/>
      <c r="CJ20" s="125"/>
      <c r="CK20" s="125"/>
      <c r="CL20" s="125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25"/>
      <c r="DB20" s="125"/>
      <c r="DC20" s="125"/>
      <c r="DD20" s="125"/>
      <c r="DE20" s="125"/>
      <c r="DF20" s="125"/>
      <c r="DG20" s="125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25"/>
    </row>
    <row r="21">
      <c r="A21" s="206">
        <v>6.0</v>
      </c>
      <c r="B21" s="207" t="s">
        <v>460</v>
      </c>
      <c r="C21" s="208">
        <v>1.0</v>
      </c>
      <c r="D21" s="217" t="s">
        <v>449</v>
      </c>
      <c r="E21" s="209">
        <v>1500000.0</v>
      </c>
      <c r="F21" s="207">
        <f t="shared" si="4"/>
        <v>1500000</v>
      </c>
      <c r="G21" s="210">
        <f t="shared" si="5"/>
        <v>1500000</v>
      </c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125"/>
      <c r="CG21" s="125"/>
      <c r="CH21" s="125"/>
      <c r="CI21" s="125"/>
      <c r="CJ21" s="125"/>
      <c r="CK21" s="125"/>
      <c r="CL21" s="125"/>
      <c r="CM21" s="125"/>
      <c r="CN21" s="125"/>
      <c r="CO21" s="125"/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25"/>
      <c r="DB21" s="125"/>
      <c r="DC21" s="125"/>
      <c r="DD21" s="125"/>
      <c r="DE21" s="125"/>
      <c r="DF21" s="125"/>
      <c r="DG21" s="125"/>
      <c r="DH21" s="125"/>
      <c r="DI21" s="125"/>
      <c r="DJ21" s="125"/>
      <c r="DK21" s="125"/>
      <c r="DL21" s="125"/>
      <c r="DM21" s="125"/>
      <c r="DN21" s="125"/>
      <c r="DO21" s="125"/>
      <c r="DP21" s="125"/>
      <c r="DQ21" s="125"/>
      <c r="DR21" s="125"/>
      <c r="DS21" s="125"/>
      <c r="DT21" s="125"/>
      <c r="DU21" s="125"/>
      <c r="DV21" s="125"/>
    </row>
    <row r="22" ht="15.75" customHeight="1">
      <c r="A22" s="206">
        <v>7.0</v>
      </c>
      <c r="B22" s="207" t="s">
        <v>461</v>
      </c>
      <c r="C22" s="208">
        <v>1.0</v>
      </c>
      <c r="D22" s="217" t="s">
        <v>449</v>
      </c>
      <c r="E22" s="209">
        <v>2000000.0</v>
      </c>
      <c r="F22" s="207">
        <f t="shared" si="4"/>
        <v>2000000</v>
      </c>
      <c r="G22" s="210">
        <f t="shared" si="5"/>
        <v>2000000</v>
      </c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5"/>
      <c r="CE22" s="125"/>
      <c r="CF22" s="125"/>
      <c r="CG22" s="125"/>
      <c r="CH22" s="125"/>
      <c r="CI22" s="125"/>
      <c r="CJ22" s="125"/>
      <c r="CK22" s="125"/>
      <c r="CL22" s="125"/>
      <c r="CM22" s="125"/>
      <c r="CN22" s="125"/>
      <c r="CO22" s="125"/>
      <c r="CP22" s="125"/>
      <c r="CQ22" s="125"/>
      <c r="CR22" s="125"/>
      <c r="CS22" s="125"/>
      <c r="CT22" s="125"/>
      <c r="CU22" s="125"/>
      <c r="CV22" s="125"/>
      <c r="CW22" s="125"/>
      <c r="CX22" s="125"/>
      <c r="CY22" s="125"/>
      <c r="CZ22" s="125"/>
      <c r="DA22" s="125"/>
      <c r="DB22" s="125"/>
      <c r="DC22" s="125"/>
      <c r="DD22" s="125"/>
      <c r="DE22" s="125"/>
      <c r="DF22" s="125"/>
      <c r="DG22" s="125"/>
      <c r="DH22" s="125"/>
      <c r="DI22" s="125"/>
      <c r="DJ22" s="125"/>
      <c r="DK22" s="125"/>
      <c r="DL22" s="125"/>
      <c r="DM22" s="125"/>
      <c r="DN22" s="125"/>
      <c r="DO22" s="125"/>
      <c r="DP22" s="125"/>
      <c r="DQ22" s="125"/>
      <c r="DR22" s="125"/>
      <c r="DS22" s="125"/>
      <c r="DT22" s="125"/>
      <c r="DU22" s="125"/>
      <c r="DV22" s="125"/>
    </row>
    <row r="23" ht="15.75" customHeight="1">
      <c r="A23" s="211"/>
      <c r="B23" s="212" t="s">
        <v>462</v>
      </c>
      <c r="C23" s="213"/>
      <c r="D23" s="214"/>
      <c r="E23" s="215"/>
      <c r="F23" s="215">
        <f t="shared" ref="F23:BB23" si="6">SUM(F16:F22)</f>
        <v>10740000</v>
      </c>
      <c r="G23" s="218">
        <f t="shared" si="6"/>
        <v>10740000</v>
      </c>
      <c r="H23" s="216">
        <f t="shared" si="6"/>
        <v>0</v>
      </c>
      <c r="I23" s="216">
        <f t="shared" si="6"/>
        <v>0</v>
      </c>
      <c r="J23" s="216">
        <f t="shared" si="6"/>
        <v>0</v>
      </c>
      <c r="K23" s="216">
        <f t="shared" si="6"/>
        <v>0</v>
      </c>
      <c r="L23" s="216">
        <f t="shared" si="6"/>
        <v>0</v>
      </c>
      <c r="M23" s="216">
        <f t="shared" si="6"/>
        <v>0</v>
      </c>
      <c r="N23" s="216">
        <f t="shared" si="6"/>
        <v>0</v>
      </c>
      <c r="O23" s="216">
        <f t="shared" si="6"/>
        <v>0</v>
      </c>
      <c r="P23" s="216">
        <f t="shared" si="6"/>
        <v>0</v>
      </c>
      <c r="Q23" s="216">
        <f t="shared" si="6"/>
        <v>0</v>
      </c>
      <c r="R23" s="216">
        <f t="shared" si="6"/>
        <v>0</v>
      </c>
      <c r="S23" s="216">
        <f t="shared" si="6"/>
        <v>0</v>
      </c>
      <c r="T23" s="216">
        <f t="shared" si="6"/>
        <v>0</v>
      </c>
      <c r="U23" s="216">
        <f t="shared" si="6"/>
        <v>0</v>
      </c>
      <c r="V23" s="216">
        <f t="shared" si="6"/>
        <v>0</v>
      </c>
      <c r="W23" s="216">
        <f t="shared" si="6"/>
        <v>0</v>
      </c>
      <c r="X23" s="216">
        <f t="shared" si="6"/>
        <v>0</v>
      </c>
      <c r="Y23" s="216">
        <f t="shared" si="6"/>
        <v>0</v>
      </c>
      <c r="Z23" s="216">
        <f t="shared" si="6"/>
        <v>0</v>
      </c>
      <c r="AA23" s="216">
        <f t="shared" si="6"/>
        <v>0</v>
      </c>
      <c r="AB23" s="216">
        <f t="shared" si="6"/>
        <v>0</v>
      </c>
      <c r="AC23" s="216">
        <f t="shared" si="6"/>
        <v>0</v>
      </c>
      <c r="AD23" s="216">
        <f t="shared" si="6"/>
        <v>0</v>
      </c>
      <c r="AE23" s="216">
        <f t="shared" si="6"/>
        <v>0</v>
      </c>
      <c r="AF23" s="216">
        <f t="shared" si="6"/>
        <v>0</v>
      </c>
      <c r="AG23" s="216">
        <f t="shared" si="6"/>
        <v>0</v>
      </c>
      <c r="AH23" s="216">
        <f t="shared" si="6"/>
        <v>0</v>
      </c>
      <c r="AI23" s="216">
        <f t="shared" si="6"/>
        <v>0</v>
      </c>
      <c r="AJ23" s="216">
        <f t="shared" si="6"/>
        <v>0</v>
      </c>
      <c r="AK23" s="216">
        <f t="shared" si="6"/>
        <v>0</v>
      </c>
      <c r="AL23" s="216">
        <f t="shared" si="6"/>
        <v>0</v>
      </c>
      <c r="AM23" s="216">
        <f t="shared" si="6"/>
        <v>0</v>
      </c>
      <c r="AN23" s="216">
        <f t="shared" si="6"/>
        <v>0</v>
      </c>
      <c r="AO23" s="216">
        <f t="shared" si="6"/>
        <v>0</v>
      </c>
      <c r="AP23" s="216">
        <f t="shared" si="6"/>
        <v>0</v>
      </c>
      <c r="AQ23" s="216">
        <f t="shared" si="6"/>
        <v>0</v>
      </c>
      <c r="AR23" s="216">
        <f t="shared" si="6"/>
        <v>0</v>
      </c>
      <c r="AS23" s="216">
        <f t="shared" si="6"/>
        <v>0</v>
      </c>
      <c r="AT23" s="216">
        <f t="shared" si="6"/>
        <v>0</v>
      </c>
      <c r="AU23" s="216">
        <f t="shared" si="6"/>
        <v>0</v>
      </c>
      <c r="AV23" s="216">
        <f t="shared" si="6"/>
        <v>0</v>
      </c>
      <c r="AW23" s="216">
        <f t="shared" si="6"/>
        <v>0</v>
      </c>
      <c r="AX23" s="216">
        <f t="shared" si="6"/>
        <v>0</v>
      </c>
      <c r="AY23" s="216">
        <f t="shared" si="6"/>
        <v>0</v>
      </c>
      <c r="AZ23" s="216">
        <f t="shared" si="6"/>
        <v>0</v>
      </c>
      <c r="BA23" s="216">
        <f t="shared" si="6"/>
        <v>0</v>
      </c>
      <c r="BB23" s="216">
        <f t="shared" si="6"/>
        <v>0</v>
      </c>
      <c r="BC23" s="219"/>
      <c r="BD23" s="219"/>
      <c r="BE23" s="219"/>
      <c r="BF23" s="219"/>
      <c r="BG23" s="219"/>
      <c r="BH23" s="219"/>
      <c r="BI23" s="219"/>
      <c r="BJ23" s="219"/>
      <c r="BK23" s="219"/>
      <c r="BL23" s="219"/>
      <c r="BM23" s="219"/>
      <c r="BN23" s="219"/>
      <c r="BO23" s="219"/>
      <c r="BP23" s="219"/>
      <c r="BQ23" s="219"/>
      <c r="BR23" s="219"/>
      <c r="BS23" s="219"/>
      <c r="BT23" s="219"/>
      <c r="BU23" s="219"/>
      <c r="BV23" s="219"/>
      <c r="BW23" s="219"/>
      <c r="BX23" s="219"/>
      <c r="BY23" s="219"/>
      <c r="BZ23" s="219"/>
      <c r="CA23" s="219"/>
      <c r="CB23" s="219"/>
      <c r="CC23" s="219"/>
      <c r="CD23" s="219"/>
      <c r="CE23" s="219"/>
      <c r="CF23" s="219"/>
      <c r="CG23" s="219"/>
      <c r="CH23" s="219"/>
      <c r="CI23" s="219"/>
      <c r="CJ23" s="219"/>
      <c r="CK23" s="219"/>
      <c r="CL23" s="219"/>
      <c r="CM23" s="219"/>
      <c r="CN23" s="219"/>
      <c r="CO23" s="219"/>
      <c r="CP23" s="219"/>
      <c r="CQ23" s="219"/>
      <c r="CR23" s="219"/>
      <c r="CS23" s="219"/>
      <c r="CT23" s="219"/>
      <c r="CU23" s="219"/>
      <c r="CV23" s="219"/>
      <c r="CW23" s="219"/>
      <c r="CX23" s="219"/>
      <c r="CY23" s="219"/>
      <c r="CZ23" s="219"/>
      <c r="DA23" s="219"/>
      <c r="DB23" s="219"/>
      <c r="DC23" s="219"/>
      <c r="DD23" s="219"/>
      <c r="DE23" s="219"/>
      <c r="DF23" s="219"/>
      <c r="DG23" s="219"/>
      <c r="DH23" s="219"/>
      <c r="DI23" s="219"/>
      <c r="DJ23" s="219"/>
      <c r="DK23" s="219"/>
      <c r="DL23" s="219"/>
      <c r="DM23" s="219"/>
      <c r="DN23" s="219"/>
      <c r="DO23" s="219"/>
      <c r="DP23" s="219"/>
      <c r="DQ23" s="219"/>
      <c r="DR23" s="219"/>
      <c r="DS23" s="219"/>
      <c r="DT23" s="219"/>
      <c r="DU23" s="219"/>
      <c r="DV23" s="219"/>
    </row>
    <row r="24" ht="15.75" customHeight="1">
      <c r="A24" s="205" t="s">
        <v>463</v>
      </c>
      <c r="B24" s="4"/>
      <c r="C24" s="4"/>
      <c r="D24" s="4"/>
      <c r="E24" s="4"/>
      <c r="F24" s="5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25"/>
      <c r="CK24" s="125"/>
      <c r="CL24" s="125"/>
      <c r="CM24" s="125"/>
      <c r="CN24" s="125"/>
      <c r="CO24" s="125"/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25"/>
      <c r="DB24" s="125"/>
      <c r="DC24" s="125"/>
      <c r="DD24" s="125"/>
      <c r="DE24" s="125"/>
      <c r="DF24" s="125"/>
      <c r="DG24" s="125"/>
      <c r="DH24" s="125"/>
      <c r="DI24" s="125"/>
      <c r="DJ24" s="125"/>
      <c r="DK24" s="125"/>
      <c r="DL24" s="125"/>
      <c r="DM24" s="125"/>
      <c r="DN24" s="125"/>
      <c r="DO24" s="125"/>
      <c r="DP24" s="125"/>
      <c r="DQ24" s="125"/>
      <c r="DR24" s="125"/>
      <c r="DS24" s="125"/>
      <c r="DT24" s="125"/>
      <c r="DU24" s="125"/>
      <c r="DV24" s="125"/>
    </row>
    <row r="25" ht="15.75" customHeight="1">
      <c r="A25" s="206">
        <v>1.0</v>
      </c>
      <c r="B25" s="207" t="s">
        <v>464</v>
      </c>
      <c r="C25" s="208">
        <f>C11</f>
        <v>2100</v>
      </c>
      <c r="D25" s="217" t="s">
        <v>10</v>
      </c>
      <c r="E25" s="209">
        <v>500.0</v>
      </c>
      <c r="F25" s="207">
        <f t="shared" ref="F25:F26" si="7">C25*E25</f>
        <v>1050000</v>
      </c>
      <c r="G25" s="210">
        <f t="shared" ref="G25:G26" si="8">F25</f>
        <v>1050000</v>
      </c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25"/>
      <c r="CK25" s="125"/>
      <c r="CL25" s="125"/>
      <c r="CM25" s="125"/>
      <c r="CN25" s="125"/>
      <c r="CO25" s="125"/>
      <c r="CP25" s="125"/>
      <c r="CQ25" s="125"/>
      <c r="CR25" s="125"/>
      <c r="CS25" s="125"/>
      <c r="CT25" s="125"/>
      <c r="CU25" s="125"/>
      <c r="CV25" s="125"/>
      <c r="CW25" s="125"/>
      <c r="CX25" s="125"/>
      <c r="CY25" s="125"/>
      <c r="CZ25" s="125"/>
      <c r="DA25" s="125"/>
      <c r="DB25" s="125"/>
      <c r="DC25" s="125"/>
      <c r="DD25" s="125"/>
      <c r="DE25" s="125"/>
      <c r="DF25" s="125"/>
      <c r="DG25" s="125"/>
      <c r="DH25" s="125"/>
      <c r="DI25" s="125"/>
      <c r="DJ25" s="125"/>
      <c r="DK25" s="125"/>
      <c r="DL25" s="125"/>
      <c r="DM25" s="125"/>
      <c r="DN25" s="125"/>
      <c r="DO25" s="125"/>
      <c r="DP25" s="125"/>
      <c r="DQ25" s="125"/>
      <c r="DR25" s="125"/>
      <c r="DS25" s="125"/>
      <c r="DT25" s="125"/>
      <c r="DU25" s="125"/>
      <c r="DV25" s="125"/>
    </row>
    <row r="26" ht="15.75" customHeight="1">
      <c r="A26" s="206">
        <v>2.0</v>
      </c>
      <c r="B26" s="207" t="s">
        <v>465</v>
      </c>
      <c r="C26" s="208">
        <v>1.0</v>
      </c>
      <c r="D26" s="217" t="s">
        <v>449</v>
      </c>
      <c r="E26" s="209">
        <v>1000000.0</v>
      </c>
      <c r="F26" s="207">
        <f t="shared" si="7"/>
        <v>1000000</v>
      </c>
      <c r="G26" s="210">
        <f t="shared" si="8"/>
        <v>1000000</v>
      </c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25"/>
      <c r="CK26" s="125"/>
      <c r="CL26" s="125"/>
      <c r="CM26" s="125"/>
      <c r="CN26" s="125"/>
      <c r="CO26" s="125"/>
      <c r="CP26" s="125"/>
      <c r="CQ26" s="125"/>
      <c r="CR26" s="125"/>
      <c r="CS26" s="125"/>
      <c r="CT26" s="125"/>
      <c r="CU26" s="125"/>
      <c r="CV26" s="125"/>
      <c r="CW26" s="125"/>
      <c r="CX26" s="125"/>
      <c r="CY26" s="125"/>
      <c r="CZ26" s="125"/>
      <c r="DA26" s="125"/>
      <c r="DB26" s="125"/>
      <c r="DC26" s="125"/>
      <c r="DD26" s="125"/>
      <c r="DE26" s="125"/>
      <c r="DF26" s="125"/>
      <c r="DG26" s="125"/>
      <c r="DH26" s="125"/>
      <c r="DI26" s="125"/>
      <c r="DJ26" s="125"/>
      <c r="DK26" s="125"/>
      <c r="DL26" s="125"/>
      <c r="DM26" s="125"/>
      <c r="DN26" s="125"/>
      <c r="DO26" s="125"/>
      <c r="DP26" s="125"/>
      <c r="DQ26" s="125"/>
      <c r="DR26" s="125"/>
      <c r="DS26" s="125"/>
      <c r="DT26" s="125"/>
      <c r="DU26" s="125"/>
      <c r="DV26" s="125"/>
    </row>
    <row r="27" ht="15.75" customHeight="1">
      <c r="A27" s="211"/>
      <c r="B27" s="212" t="s">
        <v>466</v>
      </c>
      <c r="C27" s="213"/>
      <c r="D27" s="220"/>
      <c r="E27" s="214"/>
      <c r="F27" s="215">
        <f t="shared" ref="F27:BB27" si="9">SUM(F25:F26)</f>
        <v>2050000</v>
      </c>
      <c r="G27" s="218">
        <f t="shared" si="9"/>
        <v>2050000</v>
      </c>
      <c r="H27" s="216">
        <f t="shared" si="9"/>
        <v>0</v>
      </c>
      <c r="I27" s="216">
        <f t="shared" si="9"/>
        <v>0</v>
      </c>
      <c r="J27" s="216">
        <f t="shared" si="9"/>
        <v>0</v>
      </c>
      <c r="K27" s="216">
        <f t="shared" si="9"/>
        <v>0</v>
      </c>
      <c r="L27" s="216">
        <f t="shared" si="9"/>
        <v>0</v>
      </c>
      <c r="M27" s="216">
        <f t="shared" si="9"/>
        <v>0</v>
      </c>
      <c r="N27" s="216">
        <f t="shared" si="9"/>
        <v>0</v>
      </c>
      <c r="O27" s="216">
        <f t="shared" si="9"/>
        <v>0</v>
      </c>
      <c r="P27" s="216">
        <f t="shared" si="9"/>
        <v>0</v>
      </c>
      <c r="Q27" s="216">
        <f t="shared" si="9"/>
        <v>0</v>
      </c>
      <c r="R27" s="216">
        <f t="shared" si="9"/>
        <v>0</v>
      </c>
      <c r="S27" s="216">
        <f t="shared" si="9"/>
        <v>0</v>
      </c>
      <c r="T27" s="216">
        <f t="shared" si="9"/>
        <v>0</v>
      </c>
      <c r="U27" s="216">
        <f t="shared" si="9"/>
        <v>0</v>
      </c>
      <c r="V27" s="216">
        <f t="shared" si="9"/>
        <v>0</v>
      </c>
      <c r="W27" s="216">
        <f t="shared" si="9"/>
        <v>0</v>
      </c>
      <c r="X27" s="216">
        <f t="shared" si="9"/>
        <v>0</v>
      </c>
      <c r="Y27" s="216">
        <f t="shared" si="9"/>
        <v>0</v>
      </c>
      <c r="Z27" s="216">
        <f t="shared" si="9"/>
        <v>0</v>
      </c>
      <c r="AA27" s="216">
        <f t="shared" si="9"/>
        <v>0</v>
      </c>
      <c r="AB27" s="216">
        <f t="shared" si="9"/>
        <v>0</v>
      </c>
      <c r="AC27" s="216">
        <f t="shared" si="9"/>
        <v>0</v>
      </c>
      <c r="AD27" s="216">
        <f t="shared" si="9"/>
        <v>0</v>
      </c>
      <c r="AE27" s="216">
        <f t="shared" si="9"/>
        <v>0</v>
      </c>
      <c r="AF27" s="216">
        <f t="shared" si="9"/>
        <v>0</v>
      </c>
      <c r="AG27" s="216">
        <f t="shared" si="9"/>
        <v>0</v>
      </c>
      <c r="AH27" s="216">
        <f t="shared" si="9"/>
        <v>0</v>
      </c>
      <c r="AI27" s="216">
        <f t="shared" si="9"/>
        <v>0</v>
      </c>
      <c r="AJ27" s="216">
        <f t="shared" si="9"/>
        <v>0</v>
      </c>
      <c r="AK27" s="216">
        <f t="shared" si="9"/>
        <v>0</v>
      </c>
      <c r="AL27" s="216">
        <f t="shared" si="9"/>
        <v>0</v>
      </c>
      <c r="AM27" s="216">
        <f t="shared" si="9"/>
        <v>0</v>
      </c>
      <c r="AN27" s="216">
        <f t="shared" si="9"/>
        <v>0</v>
      </c>
      <c r="AO27" s="216">
        <f t="shared" si="9"/>
        <v>0</v>
      </c>
      <c r="AP27" s="216">
        <f t="shared" si="9"/>
        <v>0</v>
      </c>
      <c r="AQ27" s="216">
        <f t="shared" si="9"/>
        <v>0</v>
      </c>
      <c r="AR27" s="216">
        <f t="shared" si="9"/>
        <v>0</v>
      </c>
      <c r="AS27" s="216">
        <f t="shared" si="9"/>
        <v>0</v>
      </c>
      <c r="AT27" s="216">
        <f t="shared" si="9"/>
        <v>0</v>
      </c>
      <c r="AU27" s="216">
        <f t="shared" si="9"/>
        <v>0</v>
      </c>
      <c r="AV27" s="216">
        <f t="shared" si="9"/>
        <v>0</v>
      </c>
      <c r="AW27" s="216">
        <f t="shared" si="9"/>
        <v>0</v>
      </c>
      <c r="AX27" s="216">
        <f t="shared" si="9"/>
        <v>0</v>
      </c>
      <c r="AY27" s="216">
        <f t="shared" si="9"/>
        <v>0</v>
      </c>
      <c r="AZ27" s="216">
        <f t="shared" si="9"/>
        <v>0</v>
      </c>
      <c r="BA27" s="216">
        <f t="shared" si="9"/>
        <v>0</v>
      </c>
      <c r="BB27" s="216">
        <f t="shared" si="9"/>
        <v>0</v>
      </c>
      <c r="BC27" s="219"/>
      <c r="BD27" s="219"/>
      <c r="BE27" s="219"/>
      <c r="BF27" s="219"/>
      <c r="BG27" s="219"/>
      <c r="BH27" s="219"/>
      <c r="BI27" s="219"/>
      <c r="BJ27" s="219"/>
      <c r="BK27" s="219"/>
      <c r="BL27" s="219"/>
      <c r="BM27" s="219"/>
      <c r="BN27" s="219"/>
      <c r="BO27" s="219"/>
      <c r="BP27" s="219"/>
      <c r="BQ27" s="219"/>
      <c r="BR27" s="219"/>
      <c r="BS27" s="219"/>
      <c r="BT27" s="219"/>
      <c r="BU27" s="219"/>
      <c r="BV27" s="219"/>
      <c r="BW27" s="219"/>
      <c r="BX27" s="219"/>
      <c r="BY27" s="219"/>
      <c r="BZ27" s="219"/>
      <c r="CA27" s="219"/>
      <c r="CB27" s="219"/>
      <c r="CC27" s="219"/>
      <c r="CD27" s="219"/>
      <c r="CE27" s="219"/>
      <c r="CF27" s="219"/>
      <c r="CG27" s="219"/>
      <c r="CH27" s="219"/>
      <c r="CI27" s="219"/>
      <c r="CJ27" s="219"/>
      <c r="CK27" s="219"/>
      <c r="CL27" s="219"/>
      <c r="CM27" s="219"/>
      <c r="CN27" s="219"/>
      <c r="CO27" s="219"/>
      <c r="CP27" s="219"/>
      <c r="CQ27" s="219"/>
      <c r="CR27" s="219"/>
      <c r="CS27" s="219"/>
      <c r="CT27" s="219"/>
      <c r="CU27" s="219"/>
      <c r="CV27" s="219"/>
      <c r="CW27" s="219"/>
      <c r="CX27" s="219"/>
      <c r="CY27" s="219"/>
      <c r="CZ27" s="219"/>
      <c r="DA27" s="219"/>
      <c r="DB27" s="219"/>
      <c r="DC27" s="219"/>
      <c r="DD27" s="219"/>
      <c r="DE27" s="219"/>
      <c r="DF27" s="219"/>
      <c r="DG27" s="219"/>
      <c r="DH27" s="219"/>
      <c r="DI27" s="219"/>
      <c r="DJ27" s="219"/>
      <c r="DK27" s="219"/>
      <c r="DL27" s="219"/>
      <c r="DM27" s="219"/>
      <c r="DN27" s="219"/>
      <c r="DO27" s="219"/>
      <c r="DP27" s="219"/>
      <c r="DQ27" s="219"/>
      <c r="DR27" s="219"/>
      <c r="DS27" s="219"/>
      <c r="DT27" s="219"/>
      <c r="DU27" s="219"/>
      <c r="DV27" s="219"/>
    </row>
    <row r="28" ht="15.75" customHeight="1">
      <c r="A28" s="205" t="s">
        <v>467</v>
      </c>
      <c r="B28" s="4"/>
      <c r="C28" s="4"/>
      <c r="D28" s="4"/>
      <c r="E28" s="4"/>
      <c r="F28" s="5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5"/>
      <c r="CE28" s="125"/>
      <c r="CF28" s="125"/>
      <c r="CG28" s="125"/>
      <c r="CH28" s="125"/>
      <c r="CI28" s="125"/>
      <c r="CJ28" s="125"/>
      <c r="CK28" s="125"/>
      <c r="CL28" s="125"/>
      <c r="CM28" s="125"/>
      <c r="CN28" s="125"/>
      <c r="CO28" s="125"/>
      <c r="CP28" s="125"/>
      <c r="CQ28" s="125"/>
      <c r="CR28" s="125"/>
      <c r="CS28" s="125"/>
      <c r="CT28" s="125"/>
      <c r="CU28" s="125"/>
      <c r="CV28" s="125"/>
      <c r="CW28" s="125"/>
      <c r="CX28" s="125"/>
      <c r="CY28" s="125"/>
      <c r="CZ28" s="125"/>
      <c r="DA28" s="125"/>
      <c r="DB28" s="125"/>
      <c r="DC28" s="125"/>
      <c r="DD28" s="125"/>
      <c r="DE28" s="125"/>
      <c r="DF28" s="125"/>
      <c r="DG28" s="125"/>
      <c r="DH28" s="125"/>
      <c r="DI28" s="125"/>
      <c r="DJ28" s="125"/>
      <c r="DK28" s="125"/>
      <c r="DL28" s="125"/>
      <c r="DM28" s="125"/>
      <c r="DN28" s="125"/>
      <c r="DO28" s="125"/>
      <c r="DP28" s="125"/>
      <c r="DQ28" s="125"/>
      <c r="DR28" s="125"/>
      <c r="DS28" s="125"/>
      <c r="DT28" s="125"/>
      <c r="DU28" s="125"/>
      <c r="DV28" s="125"/>
    </row>
    <row r="29" ht="15.75" customHeight="1">
      <c r="A29" s="206">
        <v>1.0</v>
      </c>
      <c r="B29" s="207" t="s">
        <v>468</v>
      </c>
      <c r="C29" s="208">
        <v>4.0</v>
      </c>
      <c r="D29" s="217" t="s">
        <v>449</v>
      </c>
      <c r="E29" s="221">
        <f>442800*1.25</f>
        <v>553500</v>
      </c>
      <c r="F29" s="207">
        <f>E29*C29</f>
        <v>2214000</v>
      </c>
      <c r="G29" s="210"/>
      <c r="H29" s="210"/>
      <c r="I29" s="210"/>
      <c r="J29" s="210"/>
      <c r="K29" s="210">
        <f>E29</f>
        <v>553500</v>
      </c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>
        <f>E29</f>
        <v>553500</v>
      </c>
      <c r="X29" s="210"/>
      <c r="Y29" s="210"/>
      <c r="Z29" s="210"/>
      <c r="AA29" s="210"/>
      <c r="AB29" s="210"/>
      <c r="AC29" s="210"/>
      <c r="AD29" s="210"/>
      <c r="AE29" s="125"/>
      <c r="AF29" s="125"/>
      <c r="AG29" s="125"/>
      <c r="AH29" s="125"/>
      <c r="AI29" s="207">
        <f>E29</f>
        <v>553500</v>
      </c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207">
        <f>E29</f>
        <v>553500</v>
      </c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25"/>
      <c r="CG29" s="125"/>
      <c r="CH29" s="125"/>
      <c r="CI29" s="125"/>
      <c r="CJ29" s="125"/>
      <c r="CK29" s="125"/>
      <c r="CL29" s="125"/>
      <c r="CM29" s="125"/>
      <c r="CN29" s="125"/>
      <c r="CO29" s="125"/>
      <c r="CP29" s="125"/>
      <c r="CQ29" s="125"/>
      <c r="CR29" s="125"/>
      <c r="CS29" s="125"/>
      <c r="CT29" s="125"/>
      <c r="CU29" s="125"/>
      <c r="CV29" s="125"/>
      <c r="CW29" s="125"/>
      <c r="CX29" s="125"/>
      <c r="CY29" s="125"/>
      <c r="CZ29" s="125"/>
      <c r="DA29" s="125"/>
      <c r="DB29" s="125"/>
      <c r="DC29" s="125"/>
      <c r="DD29" s="125"/>
      <c r="DE29" s="125"/>
      <c r="DF29" s="125"/>
      <c r="DG29" s="125"/>
      <c r="DH29" s="125"/>
      <c r="DI29" s="125"/>
      <c r="DJ29" s="125"/>
      <c r="DK29" s="125"/>
      <c r="DL29" s="125"/>
      <c r="DM29" s="125"/>
      <c r="DN29" s="125"/>
      <c r="DO29" s="125"/>
      <c r="DP29" s="125"/>
      <c r="DQ29" s="125"/>
      <c r="DR29" s="125"/>
      <c r="DS29" s="125"/>
      <c r="DT29" s="125"/>
      <c r="DU29" s="125"/>
      <c r="DV29" s="125"/>
    </row>
    <row r="30" ht="15.75" customHeight="1">
      <c r="A30" s="206">
        <v>2.0</v>
      </c>
      <c r="B30" s="207" t="s">
        <v>469</v>
      </c>
      <c r="C30" s="208">
        <v>1.0</v>
      </c>
      <c r="D30" s="208">
        <v>0.0</v>
      </c>
      <c r="E30" s="209">
        <f>(F11-60000000)*0</f>
        <v>0</v>
      </c>
      <c r="F30" s="207">
        <f t="shared" ref="F30:F31" si="10">C30*E30</f>
        <v>0</v>
      </c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  <c r="CD30" s="125"/>
      <c r="CE30" s="125"/>
      <c r="CF30" s="125"/>
      <c r="CG30" s="125"/>
      <c r="CH30" s="125"/>
      <c r="CI30" s="125"/>
      <c r="CJ30" s="125"/>
      <c r="CK30" s="125"/>
      <c r="CL30" s="125"/>
      <c r="CM30" s="125"/>
      <c r="CN30" s="125"/>
      <c r="CO30" s="125"/>
      <c r="CP30" s="125"/>
      <c r="CQ30" s="125"/>
      <c r="CR30" s="125"/>
      <c r="CS30" s="125"/>
      <c r="CT30" s="125"/>
      <c r="CU30" s="125"/>
      <c r="CV30" s="125"/>
      <c r="CW30" s="125"/>
      <c r="CX30" s="125"/>
      <c r="CY30" s="125"/>
      <c r="CZ30" s="125"/>
      <c r="DA30" s="125"/>
      <c r="DB30" s="125"/>
      <c r="DC30" s="125"/>
      <c r="DD30" s="125"/>
      <c r="DE30" s="125"/>
      <c r="DF30" s="125"/>
      <c r="DG30" s="125"/>
      <c r="DH30" s="125"/>
      <c r="DI30" s="125"/>
      <c r="DJ30" s="125"/>
      <c r="DK30" s="125"/>
      <c r="DL30" s="125"/>
      <c r="DM30" s="125"/>
      <c r="DN30" s="125"/>
      <c r="DO30" s="125"/>
      <c r="DP30" s="125"/>
      <c r="DQ30" s="125"/>
      <c r="DR30" s="125"/>
      <c r="DS30" s="125"/>
      <c r="DT30" s="125"/>
      <c r="DU30" s="125"/>
      <c r="DV30" s="125"/>
    </row>
    <row r="31" ht="15.75" customHeight="1">
      <c r="A31" s="206">
        <v>3.0</v>
      </c>
      <c r="B31" s="207" t="s">
        <v>470</v>
      </c>
      <c r="C31" s="208">
        <v>0.0</v>
      </c>
      <c r="D31" s="208">
        <v>0.0</v>
      </c>
      <c r="E31" s="209">
        <v>0.0</v>
      </c>
      <c r="F31" s="207">
        <f t="shared" si="10"/>
        <v>0</v>
      </c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0"/>
      <c r="AC31" s="210"/>
      <c r="AD31" s="210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  <c r="CD31" s="125"/>
      <c r="CE31" s="125"/>
      <c r="CF31" s="125"/>
      <c r="CG31" s="125"/>
      <c r="CH31" s="125"/>
      <c r="CI31" s="125"/>
      <c r="CJ31" s="125"/>
      <c r="CK31" s="125"/>
      <c r="CL31" s="125"/>
      <c r="CM31" s="125"/>
      <c r="CN31" s="125"/>
      <c r="CO31" s="125"/>
      <c r="CP31" s="125"/>
      <c r="CQ31" s="125"/>
      <c r="CR31" s="125"/>
      <c r="CS31" s="125"/>
      <c r="CT31" s="125"/>
      <c r="CU31" s="125"/>
      <c r="CV31" s="125"/>
      <c r="CW31" s="125"/>
      <c r="CX31" s="125"/>
      <c r="CY31" s="125"/>
      <c r="CZ31" s="125"/>
      <c r="DA31" s="125"/>
      <c r="DB31" s="125"/>
      <c r="DC31" s="125"/>
      <c r="DD31" s="125"/>
      <c r="DE31" s="125"/>
      <c r="DF31" s="125"/>
      <c r="DG31" s="125"/>
      <c r="DH31" s="125"/>
      <c r="DI31" s="125"/>
      <c r="DJ31" s="125"/>
      <c r="DK31" s="125"/>
      <c r="DL31" s="125"/>
      <c r="DM31" s="125"/>
      <c r="DN31" s="125"/>
      <c r="DO31" s="125"/>
      <c r="DP31" s="125"/>
      <c r="DQ31" s="125"/>
      <c r="DR31" s="125"/>
      <c r="DS31" s="125"/>
      <c r="DT31" s="125"/>
      <c r="DU31" s="125"/>
      <c r="DV31" s="125"/>
    </row>
    <row r="32" ht="15.75" customHeight="1">
      <c r="A32" s="211"/>
      <c r="B32" s="212" t="s">
        <v>471</v>
      </c>
      <c r="C32" s="213"/>
      <c r="D32" s="214"/>
      <c r="E32" s="215"/>
      <c r="F32" s="215">
        <f t="shared" ref="F32:BB32" si="11">SUM(F29:F31)</f>
        <v>2214000</v>
      </c>
      <c r="G32" s="218">
        <f t="shared" si="11"/>
        <v>0</v>
      </c>
      <c r="H32" s="216">
        <f t="shared" si="11"/>
        <v>0</v>
      </c>
      <c r="I32" s="216">
        <f t="shared" si="11"/>
        <v>0</v>
      </c>
      <c r="J32" s="216">
        <f t="shared" si="11"/>
        <v>0</v>
      </c>
      <c r="K32" s="216">
        <f t="shared" si="11"/>
        <v>553500</v>
      </c>
      <c r="L32" s="216">
        <f t="shared" si="11"/>
        <v>0</v>
      </c>
      <c r="M32" s="216">
        <f t="shared" si="11"/>
        <v>0</v>
      </c>
      <c r="N32" s="216">
        <f t="shared" si="11"/>
        <v>0</v>
      </c>
      <c r="O32" s="216">
        <f t="shared" si="11"/>
        <v>0</v>
      </c>
      <c r="P32" s="216">
        <f t="shared" si="11"/>
        <v>0</v>
      </c>
      <c r="Q32" s="216">
        <f t="shared" si="11"/>
        <v>0</v>
      </c>
      <c r="R32" s="216">
        <f t="shared" si="11"/>
        <v>0</v>
      </c>
      <c r="S32" s="216">
        <f t="shared" si="11"/>
        <v>0</v>
      </c>
      <c r="T32" s="216">
        <f t="shared" si="11"/>
        <v>0</v>
      </c>
      <c r="U32" s="216">
        <f t="shared" si="11"/>
        <v>0</v>
      </c>
      <c r="V32" s="216">
        <f t="shared" si="11"/>
        <v>0</v>
      </c>
      <c r="W32" s="216">
        <f t="shared" si="11"/>
        <v>553500</v>
      </c>
      <c r="X32" s="216">
        <f t="shared" si="11"/>
        <v>0</v>
      </c>
      <c r="Y32" s="216">
        <f t="shared" si="11"/>
        <v>0</v>
      </c>
      <c r="Z32" s="216">
        <f t="shared" si="11"/>
        <v>0</v>
      </c>
      <c r="AA32" s="216">
        <f t="shared" si="11"/>
        <v>0</v>
      </c>
      <c r="AB32" s="216">
        <f t="shared" si="11"/>
        <v>0</v>
      </c>
      <c r="AC32" s="216">
        <f t="shared" si="11"/>
        <v>0</v>
      </c>
      <c r="AD32" s="216">
        <f t="shared" si="11"/>
        <v>0</v>
      </c>
      <c r="AE32" s="216">
        <f t="shared" si="11"/>
        <v>0</v>
      </c>
      <c r="AF32" s="216">
        <f t="shared" si="11"/>
        <v>0</v>
      </c>
      <c r="AG32" s="216">
        <f t="shared" si="11"/>
        <v>0</v>
      </c>
      <c r="AH32" s="216">
        <f t="shared" si="11"/>
        <v>0</v>
      </c>
      <c r="AI32" s="216">
        <f t="shared" si="11"/>
        <v>553500</v>
      </c>
      <c r="AJ32" s="216">
        <f t="shared" si="11"/>
        <v>0</v>
      </c>
      <c r="AK32" s="216">
        <f t="shared" si="11"/>
        <v>0</v>
      </c>
      <c r="AL32" s="216">
        <f t="shared" si="11"/>
        <v>0</v>
      </c>
      <c r="AM32" s="216">
        <f t="shared" si="11"/>
        <v>0</v>
      </c>
      <c r="AN32" s="216">
        <f t="shared" si="11"/>
        <v>0</v>
      </c>
      <c r="AO32" s="216">
        <f t="shared" si="11"/>
        <v>0</v>
      </c>
      <c r="AP32" s="216">
        <f t="shared" si="11"/>
        <v>0</v>
      </c>
      <c r="AQ32" s="216">
        <f t="shared" si="11"/>
        <v>0</v>
      </c>
      <c r="AR32" s="216">
        <f t="shared" si="11"/>
        <v>0</v>
      </c>
      <c r="AS32" s="216">
        <f t="shared" si="11"/>
        <v>0</v>
      </c>
      <c r="AT32" s="216">
        <f t="shared" si="11"/>
        <v>0</v>
      </c>
      <c r="AU32" s="216">
        <f t="shared" si="11"/>
        <v>553500</v>
      </c>
      <c r="AV32" s="216">
        <f t="shared" si="11"/>
        <v>0</v>
      </c>
      <c r="AW32" s="216">
        <f t="shared" si="11"/>
        <v>0</v>
      </c>
      <c r="AX32" s="216">
        <f t="shared" si="11"/>
        <v>0</v>
      </c>
      <c r="AY32" s="216">
        <f t="shared" si="11"/>
        <v>0</v>
      </c>
      <c r="AZ32" s="216">
        <f t="shared" si="11"/>
        <v>0</v>
      </c>
      <c r="BA32" s="216">
        <f t="shared" si="11"/>
        <v>0</v>
      </c>
      <c r="BB32" s="216">
        <f t="shared" si="11"/>
        <v>0</v>
      </c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  <c r="BN32" s="219"/>
      <c r="BO32" s="219"/>
      <c r="BP32" s="219"/>
      <c r="BQ32" s="219"/>
      <c r="BR32" s="219"/>
      <c r="BS32" s="219"/>
      <c r="BT32" s="219"/>
      <c r="BU32" s="219"/>
      <c r="BV32" s="219"/>
      <c r="BW32" s="219"/>
      <c r="BX32" s="219"/>
      <c r="BY32" s="219"/>
      <c r="BZ32" s="219"/>
      <c r="CA32" s="219"/>
      <c r="CB32" s="219"/>
      <c r="CC32" s="219"/>
      <c r="CD32" s="219"/>
      <c r="CE32" s="219"/>
      <c r="CF32" s="219"/>
      <c r="CG32" s="219"/>
      <c r="CH32" s="219"/>
      <c r="CI32" s="219"/>
      <c r="CJ32" s="219"/>
      <c r="CK32" s="219"/>
      <c r="CL32" s="219"/>
      <c r="CM32" s="219"/>
      <c r="CN32" s="219"/>
      <c r="CO32" s="219"/>
      <c r="CP32" s="219"/>
      <c r="CQ32" s="219"/>
      <c r="CR32" s="219"/>
      <c r="CS32" s="219"/>
      <c r="CT32" s="219"/>
      <c r="CU32" s="219"/>
      <c r="CV32" s="219"/>
      <c r="CW32" s="219"/>
      <c r="CX32" s="219"/>
      <c r="CY32" s="219"/>
      <c r="CZ32" s="219"/>
      <c r="DA32" s="219"/>
      <c r="DB32" s="219"/>
      <c r="DC32" s="219"/>
      <c r="DD32" s="219"/>
      <c r="DE32" s="219"/>
      <c r="DF32" s="219"/>
      <c r="DG32" s="219"/>
      <c r="DH32" s="219"/>
      <c r="DI32" s="219"/>
      <c r="DJ32" s="219"/>
      <c r="DK32" s="219"/>
      <c r="DL32" s="219"/>
      <c r="DM32" s="219"/>
      <c r="DN32" s="219"/>
      <c r="DO32" s="219"/>
      <c r="DP32" s="219"/>
      <c r="DQ32" s="219"/>
      <c r="DR32" s="219"/>
      <c r="DS32" s="219"/>
      <c r="DT32" s="219"/>
      <c r="DU32" s="219"/>
      <c r="DV32" s="219"/>
    </row>
    <row r="33" ht="15.75" customHeight="1">
      <c r="A33" s="206"/>
      <c r="B33" s="222" t="s">
        <v>472</v>
      </c>
      <c r="C33" s="223"/>
      <c r="D33" s="224"/>
      <c r="E33" s="225"/>
      <c r="F33" s="226">
        <f>F14+F23+F27+F32</f>
        <v>1455004000</v>
      </c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</row>
    <row r="34" ht="15.75" customHeight="1">
      <c r="A34" s="228"/>
      <c r="B34" s="229" t="s">
        <v>473</v>
      </c>
      <c r="C34" s="230"/>
      <c r="D34" s="231"/>
      <c r="E34" s="232" t="s">
        <v>19</v>
      </c>
      <c r="F34" s="233">
        <f>F33/F7</f>
        <v>1154765.079</v>
      </c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</row>
    <row r="35" ht="15.75" customHeight="1">
      <c r="A35" s="194"/>
      <c r="B35" s="193"/>
      <c r="C35" s="234"/>
      <c r="D35" s="235"/>
      <c r="E35" s="193"/>
      <c r="F35" s="19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</row>
    <row r="36" ht="15.75" customHeight="1">
      <c r="A36" s="236" t="s">
        <v>62</v>
      </c>
      <c r="B36" s="196" t="s">
        <v>63</v>
      </c>
      <c r="C36" s="237"/>
      <c r="D36" s="235"/>
      <c r="E36" s="193"/>
      <c r="F36" s="193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</row>
    <row r="37" ht="15.75" customHeight="1">
      <c r="A37" s="199" t="s">
        <v>141</v>
      </c>
      <c r="B37" s="199" t="s">
        <v>443</v>
      </c>
      <c r="C37" s="199" t="s">
        <v>444</v>
      </c>
      <c r="D37" s="199" t="s">
        <v>445</v>
      </c>
      <c r="E37" s="199" t="s">
        <v>40</v>
      </c>
      <c r="F37" s="199" t="s">
        <v>446</v>
      </c>
      <c r="G37" s="200">
        <v>1.0</v>
      </c>
      <c r="H37" s="201">
        <f t="shared" ref="H37:DV37" si="12">G37+1</f>
        <v>2</v>
      </c>
      <c r="I37" s="201">
        <f t="shared" si="12"/>
        <v>3</v>
      </c>
      <c r="J37" s="201">
        <f t="shared" si="12"/>
        <v>4</v>
      </c>
      <c r="K37" s="201">
        <f t="shared" si="12"/>
        <v>5</v>
      </c>
      <c r="L37" s="201">
        <f t="shared" si="12"/>
        <v>6</v>
      </c>
      <c r="M37" s="201">
        <f t="shared" si="12"/>
        <v>7</v>
      </c>
      <c r="N37" s="201">
        <f t="shared" si="12"/>
        <v>8</v>
      </c>
      <c r="O37" s="201">
        <f t="shared" si="12"/>
        <v>9</v>
      </c>
      <c r="P37" s="201">
        <f t="shared" si="12"/>
        <v>10</v>
      </c>
      <c r="Q37" s="201">
        <f t="shared" si="12"/>
        <v>11</v>
      </c>
      <c r="R37" s="201">
        <f t="shared" si="12"/>
        <v>12</v>
      </c>
      <c r="S37" s="201">
        <f t="shared" si="12"/>
        <v>13</v>
      </c>
      <c r="T37" s="201">
        <f t="shared" si="12"/>
        <v>14</v>
      </c>
      <c r="U37" s="201">
        <f t="shared" si="12"/>
        <v>15</v>
      </c>
      <c r="V37" s="201">
        <f t="shared" si="12"/>
        <v>16</v>
      </c>
      <c r="W37" s="201">
        <f t="shared" si="12"/>
        <v>17</v>
      </c>
      <c r="X37" s="201">
        <f t="shared" si="12"/>
        <v>18</v>
      </c>
      <c r="Y37" s="201">
        <f t="shared" si="12"/>
        <v>19</v>
      </c>
      <c r="Z37" s="201">
        <f t="shared" si="12"/>
        <v>20</v>
      </c>
      <c r="AA37" s="201">
        <f t="shared" si="12"/>
        <v>21</v>
      </c>
      <c r="AB37" s="201">
        <f t="shared" si="12"/>
        <v>22</v>
      </c>
      <c r="AC37" s="201">
        <f t="shared" si="12"/>
        <v>23</v>
      </c>
      <c r="AD37" s="201">
        <f t="shared" si="12"/>
        <v>24</v>
      </c>
      <c r="AE37" s="201">
        <f t="shared" si="12"/>
        <v>25</v>
      </c>
      <c r="AF37" s="201">
        <f t="shared" si="12"/>
        <v>26</v>
      </c>
      <c r="AG37" s="201">
        <f t="shared" si="12"/>
        <v>27</v>
      </c>
      <c r="AH37" s="201">
        <f t="shared" si="12"/>
        <v>28</v>
      </c>
      <c r="AI37" s="201">
        <f t="shared" si="12"/>
        <v>29</v>
      </c>
      <c r="AJ37" s="201">
        <f t="shared" si="12"/>
        <v>30</v>
      </c>
      <c r="AK37" s="201">
        <f t="shared" si="12"/>
        <v>31</v>
      </c>
      <c r="AL37" s="201">
        <f t="shared" si="12"/>
        <v>32</v>
      </c>
      <c r="AM37" s="201">
        <f t="shared" si="12"/>
        <v>33</v>
      </c>
      <c r="AN37" s="201">
        <f t="shared" si="12"/>
        <v>34</v>
      </c>
      <c r="AO37" s="201">
        <f t="shared" si="12"/>
        <v>35</v>
      </c>
      <c r="AP37" s="201">
        <f t="shared" si="12"/>
        <v>36</v>
      </c>
      <c r="AQ37" s="201">
        <f t="shared" si="12"/>
        <v>37</v>
      </c>
      <c r="AR37" s="201">
        <f t="shared" si="12"/>
        <v>38</v>
      </c>
      <c r="AS37" s="201">
        <f t="shared" si="12"/>
        <v>39</v>
      </c>
      <c r="AT37" s="201">
        <f t="shared" si="12"/>
        <v>40</v>
      </c>
      <c r="AU37" s="201">
        <f t="shared" si="12"/>
        <v>41</v>
      </c>
      <c r="AV37" s="201">
        <f t="shared" si="12"/>
        <v>42</v>
      </c>
      <c r="AW37" s="201">
        <f t="shared" si="12"/>
        <v>43</v>
      </c>
      <c r="AX37" s="201">
        <f t="shared" si="12"/>
        <v>44</v>
      </c>
      <c r="AY37" s="201">
        <f t="shared" si="12"/>
        <v>45</v>
      </c>
      <c r="AZ37" s="201">
        <f t="shared" si="12"/>
        <v>46</v>
      </c>
      <c r="BA37" s="201">
        <f t="shared" si="12"/>
        <v>47</v>
      </c>
      <c r="BB37" s="201">
        <f t="shared" si="12"/>
        <v>48</v>
      </c>
      <c r="BC37" s="201">
        <f t="shared" si="12"/>
        <v>49</v>
      </c>
      <c r="BD37" s="201">
        <f t="shared" si="12"/>
        <v>50</v>
      </c>
      <c r="BE37" s="201">
        <f t="shared" si="12"/>
        <v>51</v>
      </c>
      <c r="BF37" s="201">
        <f t="shared" si="12"/>
        <v>52</v>
      </c>
      <c r="BG37" s="201">
        <f t="shared" si="12"/>
        <v>53</v>
      </c>
      <c r="BH37" s="201">
        <f t="shared" si="12"/>
        <v>54</v>
      </c>
      <c r="BI37" s="201">
        <f t="shared" si="12"/>
        <v>55</v>
      </c>
      <c r="BJ37" s="201">
        <f t="shared" si="12"/>
        <v>56</v>
      </c>
      <c r="BK37" s="201">
        <f t="shared" si="12"/>
        <v>57</v>
      </c>
      <c r="BL37" s="201">
        <f t="shared" si="12"/>
        <v>58</v>
      </c>
      <c r="BM37" s="201">
        <f t="shared" si="12"/>
        <v>59</v>
      </c>
      <c r="BN37" s="201">
        <f t="shared" si="12"/>
        <v>60</v>
      </c>
      <c r="BO37" s="201">
        <f t="shared" si="12"/>
        <v>61</v>
      </c>
      <c r="BP37" s="201">
        <f t="shared" si="12"/>
        <v>62</v>
      </c>
      <c r="BQ37" s="201">
        <f t="shared" si="12"/>
        <v>63</v>
      </c>
      <c r="BR37" s="201">
        <f t="shared" si="12"/>
        <v>64</v>
      </c>
      <c r="BS37" s="201">
        <f t="shared" si="12"/>
        <v>65</v>
      </c>
      <c r="BT37" s="201">
        <f t="shared" si="12"/>
        <v>66</v>
      </c>
      <c r="BU37" s="201">
        <f t="shared" si="12"/>
        <v>67</v>
      </c>
      <c r="BV37" s="201">
        <f t="shared" si="12"/>
        <v>68</v>
      </c>
      <c r="BW37" s="201">
        <f t="shared" si="12"/>
        <v>69</v>
      </c>
      <c r="BX37" s="201">
        <f t="shared" si="12"/>
        <v>70</v>
      </c>
      <c r="BY37" s="201">
        <f t="shared" si="12"/>
        <v>71</v>
      </c>
      <c r="BZ37" s="201">
        <f t="shared" si="12"/>
        <v>72</v>
      </c>
      <c r="CA37" s="201">
        <f t="shared" si="12"/>
        <v>73</v>
      </c>
      <c r="CB37" s="201">
        <f t="shared" si="12"/>
        <v>74</v>
      </c>
      <c r="CC37" s="201">
        <f t="shared" si="12"/>
        <v>75</v>
      </c>
      <c r="CD37" s="201">
        <f t="shared" si="12"/>
        <v>76</v>
      </c>
      <c r="CE37" s="201">
        <f t="shared" si="12"/>
        <v>77</v>
      </c>
      <c r="CF37" s="201">
        <f t="shared" si="12"/>
        <v>78</v>
      </c>
      <c r="CG37" s="201">
        <f t="shared" si="12"/>
        <v>79</v>
      </c>
      <c r="CH37" s="201">
        <f t="shared" si="12"/>
        <v>80</v>
      </c>
      <c r="CI37" s="201">
        <f t="shared" si="12"/>
        <v>81</v>
      </c>
      <c r="CJ37" s="201">
        <f t="shared" si="12"/>
        <v>82</v>
      </c>
      <c r="CK37" s="201">
        <f t="shared" si="12"/>
        <v>83</v>
      </c>
      <c r="CL37" s="201">
        <f t="shared" si="12"/>
        <v>84</v>
      </c>
      <c r="CM37" s="201">
        <f t="shared" si="12"/>
        <v>85</v>
      </c>
      <c r="CN37" s="201">
        <f t="shared" si="12"/>
        <v>86</v>
      </c>
      <c r="CO37" s="201">
        <f t="shared" si="12"/>
        <v>87</v>
      </c>
      <c r="CP37" s="201">
        <f t="shared" si="12"/>
        <v>88</v>
      </c>
      <c r="CQ37" s="201">
        <f t="shared" si="12"/>
        <v>89</v>
      </c>
      <c r="CR37" s="201">
        <f t="shared" si="12"/>
        <v>90</v>
      </c>
      <c r="CS37" s="201">
        <f t="shared" si="12"/>
        <v>91</v>
      </c>
      <c r="CT37" s="201">
        <f t="shared" si="12"/>
        <v>92</v>
      </c>
      <c r="CU37" s="201">
        <f t="shared" si="12"/>
        <v>93</v>
      </c>
      <c r="CV37" s="201">
        <f t="shared" si="12"/>
        <v>94</v>
      </c>
      <c r="CW37" s="201">
        <f t="shared" si="12"/>
        <v>95</v>
      </c>
      <c r="CX37" s="201">
        <f t="shared" si="12"/>
        <v>96</v>
      </c>
      <c r="CY37" s="201">
        <f t="shared" si="12"/>
        <v>97</v>
      </c>
      <c r="CZ37" s="201">
        <f t="shared" si="12"/>
        <v>98</v>
      </c>
      <c r="DA37" s="201">
        <f t="shared" si="12"/>
        <v>99</v>
      </c>
      <c r="DB37" s="201">
        <f t="shared" si="12"/>
        <v>100</v>
      </c>
      <c r="DC37" s="201">
        <f t="shared" si="12"/>
        <v>101</v>
      </c>
      <c r="DD37" s="201">
        <f t="shared" si="12"/>
        <v>102</v>
      </c>
      <c r="DE37" s="201">
        <f t="shared" si="12"/>
        <v>103</v>
      </c>
      <c r="DF37" s="201">
        <f t="shared" si="12"/>
        <v>104</v>
      </c>
      <c r="DG37" s="201">
        <f t="shared" si="12"/>
        <v>105</v>
      </c>
      <c r="DH37" s="201">
        <f t="shared" si="12"/>
        <v>106</v>
      </c>
      <c r="DI37" s="201">
        <f t="shared" si="12"/>
        <v>107</v>
      </c>
      <c r="DJ37" s="201">
        <f t="shared" si="12"/>
        <v>108</v>
      </c>
      <c r="DK37" s="201">
        <f t="shared" si="12"/>
        <v>109</v>
      </c>
      <c r="DL37" s="201">
        <f t="shared" si="12"/>
        <v>110</v>
      </c>
      <c r="DM37" s="201">
        <f t="shared" si="12"/>
        <v>111</v>
      </c>
      <c r="DN37" s="201">
        <f t="shared" si="12"/>
        <v>112</v>
      </c>
      <c r="DO37" s="201">
        <f t="shared" si="12"/>
        <v>113</v>
      </c>
      <c r="DP37" s="201">
        <f t="shared" si="12"/>
        <v>114</v>
      </c>
      <c r="DQ37" s="201">
        <f t="shared" si="12"/>
        <v>115</v>
      </c>
      <c r="DR37" s="201">
        <f t="shared" si="12"/>
        <v>116</v>
      </c>
      <c r="DS37" s="201">
        <f t="shared" si="12"/>
        <v>117</v>
      </c>
      <c r="DT37" s="201">
        <f t="shared" si="12"/>
        <v>118</v>
      </c>
      <c r="DU37" s="201">
        <f t="shared" si="12"/>
        <v>119</v>
      </c>
      <c r="DV37" s="201">
        <f t="shared" si="12"/>
        <v>120</v>
      </c>
    </row>
    <row r="38" ht="15.75" customHeight="1">
      <c r="A38" s="202"/>
      <c r="B38" s="202"/>
      <c r="C38" s="202"/>
      <c r="D38" s="202"/>
      <c r="E38" s="202"/>
      <c r="F38" s="202"/>
      <c r="G38" s="203" t="s">
        <v>152</v>
      </c>
      <c r="H38" s="204" t="s">
        <v>153</v>
      </c>
      <c r="I38" s="204" t="s">
        <v>154</v>
      </c>
      <c r="J38" s="204" t="s">
        <v>155</v>
      </c>
      <c r="K38" s="204" t="s">
        <v>156</v>
      </c>
      <c r="L38" s="204" t="s">
        <v>157</v>
      </c>
      <c r="M38" s="204" t="s">
        <v>158</v>
      </c>
      <c r="N38" s="204" t="s">
        <v>159</v>
      </c>
      <c r="O38" s="204" t="s">
        <v>160</v>
      </c>
      <c r="P38" s="204" t="s">
        <v>161</v>
      </c>
      <c r="Q38" s="204" t="s">
        <v>162</v>
      </c>
      <c r="R38" s="204" t="s">
        <v>163</v>
      </c>
      <c r="S38" s="204" t="s">
        <v>164</v>
      </c>
      <c r="T38" s="204" t="s">
        <v>165</v>
      </c>
      <c r="U38" s="204" t="s">
        <v>166</v>
      </c>
      <c r="V38" s="204" t="s">
        <v>167</v>
      </c>
      <c r="W38" s="204" t="s">
        <v>168</v>
      </c>
      <c r="X38" s="204" t="s">
        <v>169</v>
      </c>
      <c r="Y38" s="204" t="s">
        <v>170</v>
      </c>
      <c r="Z38" s="204" t="s">
        <v>171</v>
      </c>
      <c r="AA38" s="204" t="s">
        <v>172</v>
      </c>
      <c r="AB38" s="204" t="s">
        <v>173</v>
      </c>
      <c r="AC38" s="204" t="s">
        <v>174</v>
      </c>
      <c r="AD38" s="204" t="s">
        <v>175</v>
      </c>
      <c r="AE38" s="204" t="s">
        <v>176</v>
      </c>
      <c r="AF38" s="204" t="s">
        <v>177</v>
      </c>
      <c r="AG38" s="204" t="s">
        <v>178</v>
      </c>
      <c r="AH38" s="204" t="s">
        <v>179</v>
      </c>
      <c r="AI38" s="204" t="s">
        <v>180</v>
      </c>
      <c r="AJ38" s="204" t="s">
        <v>181</v>
      </c>
      <c r="AK38" s="204" t="s">
        <v>182</v>
      </c>
      <c r="AL38" s="204" t="s">
        <v>183</v>
      </c>
      <c r="AM38" s="204" t="s">
        <v>184</v>
      </c>
      <c r="AN38" s="204" t="s">
        <v>185</v>
      </c>
      <c r="AO38" s="204" t="s">
        <v>186</v>
      </c>
      <c r="AP38" s="204" t="s">
        <v>187</v>
      </c>
      <c r="AQ38" s="204" t="s">
        <v>188</v>
      </c>
      <c r="AR38" s="204" t="s">
        <v>189</v>
      </c>
      <c r="AS38" s="204" t="s">
        <v>190</v>
      </c>
      <c r="AT38" s="204" t="s">
        <v>191</v>
      </c>
      <c r="AU38" s="204" t="s">
        <v>192</v>
      </c>
      <c r="AV38" s="204" t="s">
        <v>193</v>
      </c>
      <c r="AW38" s="204" t="s">
        <v>194</v>
      </c>
      <c r="AX38" s="204" t="s">
        <v>195</v>
      </c>
      <c r="AY38" s="204" t="s">
        <v>196</v>
      </c>
      <c r="AZ38" s="204" t="s">
        <v>197</v>
      </c>
      <c r="BA38" s="204" t="s">
        <v>198</v>
      </c>
      <c r="BB38" s="204" t="s">
        <v>199</v>
      </c>
      <c r="BC38" s="204" t="s">
        <v>200</v>
      </c>
      <c r="BD38" s="204" t="s">
        <v>201</v>
      </c>
      <c r="BE38" s="204" t="s">
        <v>202</v>
      </c>
      <c r="BF38" s="204" t="s">
        <v>203</v>
      </c>
      <c r="BG38" s="204" t="s">
        <v>204</v>
      </c>
      <c r="BH38" s="204" t="s">
        <v>205</v>
      </c>
      <c r="BI38" s="204" t="s">
        <v>206</v>
      </c>
      <c r="BJ38" s="204" t="s">
        <v>207</v>
      </c>
      <c r="BK38" s="204" t="s">
        <v>208</v>
      </c>
      <c r="BL38" s="204" t="s">
        <v>209</v>
      </c>
      <c r="BM38" s="204" t="s">
        <v>210</v>
      </c>
      <c r="BN38" s="204" t="s">
        <v>211</v>
      </c>
      <c r="BO38" s="204" t="s">
        <v>212</v>
      </c>
      <c r="BP38" s="204" t="s">
        <v>213</v>
      </c>
      <c r="BQ38" s="204" t="s">
        <v>214</v>
      </c>
      <c r="BR38" s="204" t="s">
        <v>215</v>
      </c>
      <c r="BS38" s="204" t="s">
        <v>216</v>
      </c>
      <c r="BT38" s="204" t="s">
        <v>217</v>
      </c>
      <c r="BU38" s="204" t="s">
        <v>218</v>
      </c>
      <c r="BV38" s="204" t="s">
        <v>219</v>
      </c>
      <c r="BW38" s="204" t="s">
        <v>220</v>
      </c>
      <c r="BX38" s="204" t="s">
        <v>221</v>
      </c>
      <c r="BY38" s="204" t="s">
        <v>222</v>
      </c>
      <c r="BZ38" s="204" t="s">
        <v>223</v>
      </c>
      <c r="CA38" s="204" t="s">
        <v>224</v>
      </c>
      <c r="CB38" s="204" t="s">
        <v>225</v>
      </c>
      <c r="CC38" s="204" t="s">
        <v>226</v>
      </c>
      <c r="CD38" s="204" t="s">
        <v>227</v>
      </c>
      <c r="CE38" s="204" t="s">
        <v>228</v>
      </c>
      <c r="CF38" s="204" t="s">
        <v>229</v>
      </c>
      <c r="CG38" s="204" t="s">
        <v>230</v>
      </c>
      <c r="CH38" s="204" t="s">
        <v>231</v>
      </c>
      <c r="CI38" s="204" t="s">
        <v>232</v>
      </c>
      <c r="CJ38" s="204" t="s">
        <v>233</v>
      </c>
      <c r="CK38" s="204" t="s">
        <v>234</v>
      </c>
      <c r="CL38" s="204" t="s">
        <v>235</v>
      </c>
      <c r="CM38" s="204" t="s">
        <v>236</v>
      </c>
      <c r="CN38" s="204" t="s">
        <v>237</v>
      </c>
      <c r="CO38" s="204" t="s">
        <v>238</v>
      </c>
      <c r="CP38" s="204" t="s">
        <v>239</v>
      </c>
      <c r="CQ38" s="204" t="s">
        <v>240</v>
      </c>
      <c r="CR38" s="204" t="s">
        <v>241</v>
      </c>
      <c r="CS38" s="204" t="s">
        <v>242</v>
      </c>
      <c r="CT38" s="204" t="s">
        <v>243</v>
      </c>
      <c r="CU38" s="204" t="s">
        <v>244</v>
      </c>
      <c r="CV38" s="204" t="s">
        <v>245</v>
      </c>
      <c r="CW38" s="204" t="s">
        <v>246</v>
      </c>
      <c r="CX38" s="204" t="s">
        <v>247</v>
      </c>
      <c r="CY38" s="204" t="s">
        <v>248</v>
      </c>
      <c r="CZ38" s="204" t="s">
        <v>249</v>
      </c>
      <c r="DA38" s="204" t="s">
        <v>250</v>
      </c>
      <c r="DB38" s="204" t="s">
        <v>251</v>
      </c>
      <c r="DC38" s="204" t="s">
        <v>252</v>
      </c>
      <c r="DD38" s="204" t="s">
        <v>253</v>
      </c>
      <c r="DE38" s="204" t="s">
        <v>254</v>
      </c>
      <c r="DF38" s="204" t="s">
        <v>255</v>
      </c>
      <c r="DG38" s="204" t="s">
        <v>256</v>
      </c>
      <c r="DH38" s="204" t="s">
        <v>257</v>
      </c>
      <c r="DI38" s="204" t="s">
        <v>258</v>
      </c>
      <c r="DJ38" s="204" t="s">
        <v>259</v>
      </c>
      <c r="DK38" s="204" t="s">
        <v>260</v>
      </c>
      <c r="DL38" s="204" t="s">
        <v>261</v>
      </c>
      <c r="DM38" s="204" t="s">
        <v>262</v>
      </c>
      <c r="DN38" s="204" t="s">
        <v>263</v>
      </c>
      <c r="DO38" s="204" t="s">
        <v>264</v>
      </c>
      <c r="DP38" s="204" t="s">
        <v>265</v>
      </c>
      <c r="DQ38" s="204" t="s">
        <v>266</v>
      </c>
      <c r="DR38" s="204" t="s">
        <v>267</v>
      </c>
      <c r="DS38" s="204" t="s">
        <v>268</v>
      </c>
      <c r="DT38" s="204" t="s">
        <v>269</v>
      </c>
      <c r="DU38" s="204" t="s">
        <v>270</v>
      </c>
      <c r="DV38" s="204" t="s">
        <v>271</v>
      </c>
    </row>
    <row r="39" ht="15.75" customHeight="1">
      <c r="A39" s="206">
        <v>1.0</v>
      </c>
      <c r="B39" s="207" t="s">
        <v>474</v>
      </c>
      <c r="C39" s="217">
        <v>1.0</v>
      </c>
      <c r="D39" s="217" t="s">
        <v>449</v>
      </c>
      <c r="E39" s="207">
        <v>5000000.0</v>
      </c>
      <c r="F39" s="207">
        <f>C39*E39</f>
        <v>5000000</v>
      </c>
      <c r="G39" s="210">
        <f>F39</f>
        <v>5000000</v>
      </c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5"/>
      <c r="CE39" s="125"/>
      <c r="CF39" s="125"/>
      <c r="CG39" s="125"/>
      <c r="CH39" s="125"/>
      <c r="CI39" s="125"/>
      <c r="CJ39" s="125"/>
      <c r="CK39" s="125"/>
      <c r="CL39" s="125"/>
      <c r="CM39" s="125"/>
      <c r="CN39" s="125"/>
      <c r="CO39" s="125"/>
      <c r="CP39" s="125"/>
      <c r="CQ39" s="125"/>
      <c r="CR39" s="125"/>
      <c r="CS39" s="125"/>
      <c r="CT39" s="125"/>
      <c r="CU39" s="125"/>
      <c r="CV39" s="125"/>
      <c r="CW39" s="125"/>
      <c r="CX39" s="125"/>
      <c r="CY39" s="125"/>
      <c r="CZ39" s="125"/>
      <c r="DA39" s="125"/>
      <c r="DB39" s="125"/>
      <c r="DC39" s="125"/>
      <c r="DD39" s="125"/>
      <c r="DE39" s="125"/>
      <c r="DF39" s="125"/>
      <c r="DG39" s="125"/>
      <c r="DH39" s="125"/>
      <c r="DI39" s="125"/>
      <c r="DJ39" s="125"/>
      <c r="DK39" s="125"/>
      <c r="DL39" s="125"/>
      <c r="DM39" s="125"/>
      <c r="DN39" s="125"/>
      <c r="DO39" s="125"/>
      <c r="DP39" s="125"/>
      <c r="DQ39" s="125"/>
      <c r="DR39" s="125"/>
      <c r="DS39" s="125"/>
      <c r="DT39" s="125"/>
      <c r="DU39" s="125"/>
      <c r="DV39" s="125"/>
    </row>
    <row r="40" ht="15.75" customHeight="1">
      <c r="A40" s="206">
        <v>2.0</v>
      </c>
      <c r="B40" s="207" t="s">
        <v>475</v>
      </c>
      <c r="C40" s="217">
        <v>1.0</v>
      </c>
      <c r="D40" s="217" t="s">
        <v>476</v>
      </c>
      <c r="E40" s="207">
        <v>500000.0</v>
      </c>
      <c r="F40" s="207">
        <f>E40*C40</f>
        <v>500000</v>
      </c>
      <c r="G40" s="210"/>
      <c r="H40" s="210">
        <f>F40</f>
        <v>500000</v>
      </c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  <c r="AA40" s="210"/>
      <c r="AB40" s="210"/>
      <c r="AC40" s="210"/>
      <c r="AD40" s="210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5"/>
      <c r="CL40" s="125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5"/>
      <c r="CX40" s="125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25"/>
      <c r="DJ40" s="125"/>
      <c r="DK40" s="125"/>
      <c r="DL40" s="125"/>
      <c r="DM40" s="125"/>
      <c r="DN40" s="125"/>
      <c r="DO40" s="125"/>
      <c r="DP40" s="125"/>
      <c r="DQ40" s="125"/>
      <c r="DR40" s="125"/>
      <c r="DS40" s="125"/>
      <c r="DT40" s="125"/>
      <c r="DU40" s="125"/>
      <c r="DV40" s="125"/>
    </row>
    <row r="41" ht="15.75" customHeight="1">
      <c r="A41" s="206">
        <v>3.0</v>
      </c>
      <c r="B41" s="207" t="s">
        <v>477</v>
      </c>
      <c r="C41" s="217">
        <v>0.0</v>
      </c>
      <c r="D41" s="217" t="s">
        <v>478</v>
      </c>
      <c r="E41" s="207">
        <v>1750000.0</v>
      </c>
      <c r="F41" s="207">
        <f>C41*E41</f>
        <v>0</v>
      </c>
      <c r="G41" s="210"/>
      <c r="H41" s="210"/>
      <c r="I41" s="210">
        <f>F41</f>
        <v>0</v>
      </c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125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5"/>
      <c r="CI41" s="125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5"/>
      <c r="CU41" s="125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25"/>
      <c r="DG41" s="125"/>
      <c r="DH41" s="125"/>
      <c r="DI41" s="125"/>
      <c r="DJ41" s="125"/>
      <c r="DK41" s="125"/>
      <c r="DL41" s="125"/>
      <c r="DM41" s="125"/>
      <c r="DN41" s="125"/>
      <c r="DO41" s="125"/>
      <c r="DP41" s="125"/>
      <c r="DQ41" s="125"/>
      <c r="DR41" s="125"/>
      <c r="DS41" s="125"/>
      <c r="DT41" s="125"/>
      <c r="DU41" s="125"/>
      <c r="DV41" s="125"/>
    </row>
    <row r="42" ht="15.75" customHeight="1">
      <c r="A42" s="206">
        <v>4.0</v>
      </c>
      <c r="B42" s="207" t="s">
        <v>479</v>
      </c>
      <c r="C42" s="238">
        <v>0.0</v>
      </c>
      <c r="D42" s="217" t="s">
        <v>19</v>
      </c>
      <c r="E42" s="208">
        <f>C11</f>
        <v>2100</v>
      </c>
      <c r="F42" s="208">
        <f>E42*C42</f>
        <v>0</v>
      </c>
      <c r="G42" s="210"/>
      <c r="H42" s="210"/>
      <c r="I42" s="210"/>
      <c r="J42" s="210">
        <f>F42</f>
        <v>0</v>
      </c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5"/>
      <c r="CE42" s="125"/>
      <c r="CF42" s="125"/>
      <c r="CG42" s="125"/>
      <c r="CH42" s="125"/>
      <c r="CI42" s="125"/>
      <c r="CJ42" s="125"/>
      <c r="CK42" s="125"/>
      <c r="CL42" s="125"/>
      <c r="CM42" s="125"/>
      <c r="CN42" s="125"/>
      <c r="CO42" s="125"/>
      <c r="CP42" s="125"/>
      <c r="CQ42" s="125"/>
      <c r="CR42" s="125"/>
      <c r="CS42" s="125"/>
      <c r="CT42" s="125"/>
      <c r="CU42" s="125"/>
      <c r="CV42" s="125"/>
      <c r="CW42" s="125"/>
      <c r="CX42" s="125"/>
      <c r="CY42" s="125"/>
      <c r="CZ42" s="125"/>
      <c r="DA42" s="125"/>
      <c r="DB42" s="125"/>
      <c r="DC42" s="125"/>
      <c r="DD42" s="125"/>
      <c r="DE42" s="125"/>
      <c r="DF42" s="125"/>
      <c r="DG42" s="125"/>
      <c r="DH42" s="125"/>
      <c r="DI42" s="125"/>
      <c r="DJ42" s="125"/>
      <c r="DK42" s="125"/>
      <c r="DL42" s="125"/>
      <c r="DM42" s="125"/>
      <c r="DN42" s="125"/>
      <c r="DO42" s="125"/>
      <c r="DP42" s="125"/>
      <c r="DQ42" s="125"/>
      <c r="DR42" s="125"/>
      <c r="DS42" s="125"/>
      <c r="DT42" s="125"/>
      <c r="DU42" s="125"/>
      <c r="DV42" s="125"/>
    </row>
    <row r="43" ht="15.75" customHeight="1">
      <c r="A43" s="206">
        <v>5.0</v>
      </c>
      <c r="B43" s="207" t="s">
        <v>480</v>
      </c>
      <c r="C43" s="217">
        <v>1.0</v>
      </c>
      <c r="D43" s="217" t="s">
        <v>449</v>
      </c>
      <c r="E43" s="208">
        <v>1.0E7</v>
      </c>
      <c r="F43" s="208">
        <f>C43*E43</f>
        <v>10000000</v>
      </c>
      <c r="G43" s="210"/>
      <c r="H43" s="210"/>
      <c r="I43" s="210"/>
      <c r="J43" s="210"/>
      <c r="K43" s="210">
        <f>F43</f>
        <v>10000000</v>
      </c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5"/>
      <c r="CE43" s="125"/>
      <c r="CF43" s="125"/>
      <c r="CG43" s="125"/>
      <c r="CH43" s="125"/>
      <c r="CI43" s="125"/>
      <c r="CJ43" s="125"/>
      <c r="CK43" s="125"/>
      <c r="CL43" s="125"/>
      <c r="CM43" s="125"/>
      <c r="CN43" s="125"/>
      <c r="CO43" s="125"/>
      <c r="CP43" s="125"/>
      <c r="CQ43" s="125"/>
      <c r="CR43" s="125"/>
      <c r="CS43" s="125"/>
      <c r="CT43" s="125"/>
      <c r="CU43" s="125"/>
      <c r="CV43" s="125"/>
      <c r="CW43" s="125"/>
      <c r="CX43" s="125"/>
      <c r="CY43" s="125"/>
      <c r="CZ43" s="125"/>
      <c r="DA43" s="125"/>
      <c r="DB43" s="125"/>
      <c r="DC43" s="125"/>
      <c r="DD43" s="125"/>
      <c r="DE43" s="125"/>
      <c r="DF43" s="125"/>
      <c r="DG43" s="125"/>
      <c r="DH43" s="125"/>
      <c r="DI43" s="125"/>
      <c r="DJ43" s="125"/>
      <c r="DK43" s="125"/>
      <c r="DL43" s="125"/>
      <c r="DM43" s="125"/>
      <c r="DN43" s="125"/>
      <c r="DO43" s="125"/>
      <c r="DP43" s="125"/>
      <c r="DQ43" s="125"/>
      <c r="DR43" s="125"/>
      <c r="DS43" s="125"/>
      <c r="DT43" s="125"/>
      <c r="DU43" s="125"/>
      <c r="DV43" s="125"/>
    </row>
    <row r="44" ht="15.75" customHeight="1">
      <c r="A44" s="239"/>
      <c r="B44" s="240" t="s">
        <v>481</v>
      </c>
      <c r="C44" s="241"/>
      <c r="D44" s="241"/>
      <c r="E44" s="240"/>
      <c r="F44" s="242">
        <f t="shared" ref="F44:BB44" si="13">SUM(F39:F43)</f>
        <v>15500000</v>
      </c>
      <c r="G44" s="243">
        <f t="shared" si="13"/>
        <v>5000000</v>
      </c>
      <c r="H44" s="243">
        <f t="shared" si="13"/>
        <v>500000</v>
      </c>
      <c r="I44" s="243">
        <f t="shared" si="13"/>
        <v>0</v>
      </c>
      <c r="J44" s="243">
        <f t="shared" si="13"/>
        <v>0</v>
      </c>
      <c r="K44" s="243">
        <f t="shared" si="13"/>
        <v>10000000</v>
      </c>
      <c r="L44" s="243">
        <f t="shared" si="13"/>
        <v>0</v>
      </c>
      <c r="M44" s="243">
        <f t="shared" si="13"/>
        <v>0</v>
      </c>
      <c r="N44" s="243">
        <f t="shared" si="13"/>
        <v>0</v>
      </c>
      <c r="O44" s="243">
        <f t="shared" si="13"/>
        <v>0</v>
      </c>
      <c r="P44" s="243">
        <f t="shared" si="13"/>
        <v>0</v>
      </c>
      <c r="Q44" s="243">
        <f t="shared" si="13"/>
        <v>0</v>
      </c>
      <c r="R44" s="243">
        <f t="shared" si="13"/>
        <v>0</v>
      </c>
      <c r="S44" s="243">
        <f t="shared" si="13"/>
        <v>0</v>
      </c>
      <c r="T44" s="243">
        <f t="shared" si="13"/>
        <v>0</v>
      </c>
      <c r="U44" s="243">
        <f t="shared" si="13"/>
        <v>0</v>
      </c>
      <c r="V44" s="243">
        <f t="shared" si="13"/>
        <v>0</v>
      </c>
      <c r="W44" s="243">
        <f t="shared" si="13"/>
        <v>0</v>
      </c>
      <c r="X44" s="243">
        <f t="shared" si="13"/>
        <v>0</v>
      </c>
      <c r="Y44" s="243">
        <f t="shared" si="13"/>
        <v>0</v>
      </c>
      <c r="Z44" s="243">
        <f t="shared" si="13"/>
        <v>0</v>
      </c>
      <c r="AA44" s="243">
        <f t="shared" si="13"/>
        <v>0</v>
      </c>
      <c r="AB44" s="243">
        <f t="shared" si="13"/>
        <v>0</v>
      </c>
      <c r="AC44" s="243">
        <f t="shared" si="13"/>
        <v>0</v>
      </c>
      <c r="AD44" s="243">
        <f t="shared" si="13"/>
        <v>0</v>
      </c>
      <c r="AE44" s="243">
        <f t="shared" si="13"/>
        <v>0</v>
      </c>
      <c r="AF44" s="243">
        <f t="shared" si="13"/>
        <v>0</v>
      </c>
      <c r="AG44" s="243">
        <f t="shared" si="13"/>
        <v>0</v>
      </c>
      <c r="AH44" s="243">
        <f t="shared" si="13"/>
        <v>0</v>
      </c>
      <c r="AI44" s="243">
        <f t="shared" si="13"/>
        <v>0</v>
      </c>
      <c r="AJ44" s="243">
        <f t="shared" si="13"/>
        <v>0</v>
      </c>
      <c r="AK44" s="243">
        <f t="shared" si="13"/>
        <v>0</v>
      </c>
      <c r="AL44" s="243">
        <f t="shared" si="13"/>
        <v>0</v>
      </c>
      <c r="AM44" s="243">
        <f t="shared" si="13"/>
        <v>0</v>
      </c>
      <c r="AN44" s="243">
        <f t="shared" si="13"/>
        <v>0</v>
      </c>
      <c r="AO44" s="243">
        <f t="shared" si="13"/>
        <v>0</v>
      </c>
      <c r="AP44" s="243">
        <f t="shared" si="13"/>
        <v>0</v>
      </c>
      <c r="AQ44" s="243">
        <f t="shared" si="13"/>
        <v>0</v>
      </c>
      <c r="AR44" s="243">
        <f t="shared" si="13"/>
        <v>0</v>
      </c>
      <c r="AS44" s="243">
        <f t="shared" si="13"/>
        <v>0</v>
      </c>
      <c r="AT44" s="243">
        <f t="shared" si="13"/>
        <v>0</v>
      </c>
      <c r="AU44" s="243">
        <f t="shared" si="13"/>
        <v>0</v>
      </c>
      <c r="AV44" s="243">
        <f t="shared" si="13"/>
        <v>0</v>
      </c>
      <c r="AW44" s="243">
        <f t="shared" si="13"/>
        <v>0</v>
      </c>
      <c r="AX44" s="243">
        <f t="shared" si="13"/>
        <v>0</v>
      </c>
      <c r="AY44" s="243">
        <f t="shared" si="13"/>
        <v>0</v>
      </c>
      <c r="AZ44" s="243">
        <f t="shared" si="13"/>
        <v>0</v>
      </c>
      <c r="BA44" s="243">
        <f t="shared" si="13"/>
        <v>0</v>
      </c>
      <c r="BB44" s="243">
        <f t="shared" si="13"/>
        <v>0</v>
      </c>
      <c r="BC44" s="244"/>
      <c r="BD44" s="244"/>
      <c r="BE44" s="244"/>
      <c r="BF44" s="244"/>
      <c r="BG44" s="244"/>
      <c r="BH44" s="244"/>
      <c r="BI44" s="244"/>
      <c r="BJ44" s="244"/>
      <c r="BK44" s="244"/>
      <c r="BL44" s="244"/>
      <c r="BM44" s="244"/>
      <c r="BN44" s="244"/>
      <c r="BO44" s="244"/>
      <c r="BP44" s="244"/>
      <c r="BQ44" s="244"/>
      <c r="BR44" s="244"/>
      <c r="BS44" s="244"/>
      <c r="BT44" s="244"/>
      <c r="BU44" s="244"/>
      <c r="BV44" s="244"/>
      <c r="BW44" s="244"/>
      <c r="BX44" s="244"/>
      <c r="BY44" s="244"/>
      <c r="BZ44" s="244"/>
      <c r="CA44" s="244"/>
      <c r="CB44" s="244"/>
      <c r="CC44" s="244"/>
      <c r="CD44" s="244"/>
      <c r="CE44" s="244"/>
      <c r="CF44" s="244"/>
      <c r="CG44" s="244"/>
      <c r="CH44" s="244"/>
      <c r="CI44" s="244"/>
      <c r="CJ44" s="244"/>
      <c r="CK44" s="244"/>
      <c r="CL44" s="244"/>
      <c r="CM44" s="244"/>
      <c r="CN44" s="244"/>
      <c r="CO44" s="244"/>
      <c r="CP44" s="244"/>
      <c r="CQ44" s="244"/>
      <c r="CR44" s="244"/>
      <c r="CS44" s="244"/>
      <c r="CT44" s="244"/>
      <c r="CU44" s="244"/>
      <c r="CV44" s="244"/>
      <c r="CW44" s="244"/>
      <c r="CX44" s="244"/>
      <c r="CY44" s="244"/>
      <c r="CZ44" s="244"/>
      <c r="DA44" s="244"/>
      <c r="DB44" s="244"/>
      <c r="DC44" s="244"/>
      <c r="DD44" s="244"/>
      <c r="DE44" s="244"/>
      <c r="DF44" s="244"/>
      <c r="DG44" s="244"/>
      <c r="DH44" s="244"/>
      <c r="DI44" s="244"/>
      <c r="DJ44" s="244"/>
      <c r="DK44" s="244"/>
      <c r="DL44" s="244"/>
      <c r="DM44" s="244"/>
      <c r="DN44" s="244"/>
      <c r="DO44" s="244"/>
      <c r="DP44" s="244"/>
      <c r="DQ44" s="244"/>
      <c r="DR44" s="244"/>
      <c r="DS44" s="244"/>
      <c r="DT44" s="244"/>
      <c r="DU44" s="244"/>
      <c r="DV44" s="244"/>
    </row>
    <row r="45" ht="15.75" customHeight="1">
      <c r="A45" s="228"/>
      <c r="B45" s="229" t="s">
        <v>482</v>
      </c>
      <c r="C45" s="245"/>
      <c r="D45" s="245"/>
      <c r="E45" s="246" t="s">
        <v>19</v>
      </c>
      <c r="F45" s="247">
        <f>F44/F7</f>
        <v>12301.5873</v>
      </c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</row>
    <row r="46" ht="15.75" customHeight="1">
      <c r="A46" s="194"/>
      <c r="B46" s="193"/>
      <c r="C46" s="234"/>
      <c r="D46" s="235"/>
      <c r="E46" s="193"/>
      <c r="F46" s="193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</row>
    <row r="47" ht="15.75" customHeight="1">
      <c r="A47" s="236" t="s">
        <v>65</v>
      </c>
      <c r="B47" s="196" t="s">
        <v>66</v>
      </c>
      <c r="C47" s="234"/>
      <c r="D47" s="235"/>
      <c r="E47" s="193"/>
      <c r="F47" s="193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</row>
    <row r="48" ht="15.75" customHeight="1">
      <c r="A48" s="199" t="s">
        <v>141</v>
      </c>
      <c r="B48" s="199" t="s">
        <v>443</v>
      </c>
      <c r="C48" s="199" t="s">
        <v>444</v>
      </c>
      <c r="D48" s="199" t="s">
        <v>445</v>
      </c>
      <c r="E48" s="199" t="s">
        <v>40</v>
      </c>
      <c r="F48" s="199" t="s">
        <v>446</v>
      </c>
      <c r="G48" s="200">
        <v>1.0</v>
      </c>
      <c r="H48" s="201">
        <f t="shared" ref="H48:DV48" si="14">G48+1</f>
        <v>2</v>
      </c>
      <c r="I48" s="201">
        <f t="shared" si="14"/>
        <v>3</v>
      </c>
      <c r="J48" s="201">
        <f t="shared" si="14"/>
        <v>4</v>
      </c>
      <c r="K48" s="201">
        <f t="shared" si="14"/>
        <v>5</v>
      </c>
      <c r="L48" s="201">
        <f t="shared" si="14"/>
        <v>6</v>
      </c>
      <c r="M48" s="201">
        <f t="shared" si="14"/>
        <v>7</v>
      </c>
      <c r="N48" s="201">
        <f t="shared" si="14"/>
        <v>8</v>
      </c>
      <c r="O48" s="201">
        <f t="shared" si="14"/>
        <v>9</v>
      </c>
      <c r="P48" s="201">
        <f t="shared" si="14"/>
        <v>10</v>
      </c>
      <c r="Q48" s="201">
        <f t="shared" si="14"/>
        <v>11</v>
      </c>
      <c r="R48" s="201">
        <f t="shared" si="14"/>
        <v>12</v>
      </c>
      <c r="S48" s="201">
        <f t="shared" si="14"/>
        <v>13</v>
      </c>
      <c r="T48" s="201">
        <f t="shared" si="14"/>
        <v>14</v>
      </c>
      <c r="U48" s="201">
        <f t="shared" si="14"/>
        <v>15</v>
      </c>
      <c r="V48" s="201">
        <f t="shared" si="14"/>
        <v>16</v>
      </c>
      <c r="W48" s="201">
        <f t="shared" si="14"/>
        <v>17</v>
      </c>
      <c r="X48" s="201">
        <f t="shared" si="14"/>
        <v>18</v>
      </c>
      <c r="Y48" s="201">
        <f t="shared" si="14"/>
        <v>19</v>
      </c>
      <c r="Z48" s="201">
        <f t="shared" si="14"/>
        <v>20</v>
      </c>
      <c r="AA48" s="201">
        <f t="shared" si="14"/>
        <v>21</v>
      </c>
      <c r="AB48" s="201">
        <f t="shared" si="14"/>
        <v>22</v>
      </c>
      <c r="AC48" s="201">
        <f t="shared" si="14"/>
        <v>23</v>
      </c>
      <c r="AD48" s="201">
        <f t="shared" si="14"/>
        <v>24</v>
      </c>
      <c r="AE48" s="201">
        <f t="shared" si="14"/>
        <v>25</v>
      </c>
      <c r="AF48" s="201">
        <f t="shared" si="14"/>
        <v>26</v>
      </c>
      <c r="AG48" s="201">
        <f t="shared" si="14"/>
        <v>27</v>
      </c>
      <c r="AH48" s="201">
        <f t="shared" si="14"/>
        <v>28</v>
      </c>
      <c r="AI48" s="201">
        <f t="shared" si="14"/>
        <v>29</v>
      </c>
      <c r="AJ48" s="201">
        <f t="shared" si="14"/>
        <v>30</v>
      </c>
      <c r="AK48" s="201">
        <f t="shared" si="14"/>
        <v>31</v>
      </c>
      <c r="AL48" s="201">
        <f t="shared" si="14"/>
        <v>32</v>
      </c>
      <c r="AM48" s="201">
        <f t="shared" si="14"/>
        <v>33</v>
      </c>
      <c r="AN48" s="201">
        <f t="shared" si="14"/>
        <v>34</v>
      </c>
      <c r="AO48" s="201">
        <f t="shared" si="14"/>
        <v>35</v>
      </c>
      <c r="AP48" s="201">
        <f t="shared" si="14"/>
        <v>36</v>
      </c>
      <c r="AQ48" s="201">
        <f t="shared" si="14"/>
        <v>37</v>
      </c>
      <c r="AR48" s="201">
        <f t="shared" si="14"/>
        <v>38</v>
      </c>
      <c r="AS48" s="201">
        <f t="shared" si="14"/>
        <v>39</v>
      </c>
      <c r="AT48" s="201">
        <f t="shared" si="14"/>
        <v>40</v>
      </c>
      <c r="AU48" s="201">
        <f t="shared" si="14"/>
        <v>41</v>
      </c>
      <c r="AV48" s="201">
        <f t="shared" si="14"/>
        <v>42</v>
      </c>
      <c r="AW48" s="201">
        <f t="shared" si="14"/>
        <v>43</v>
      </c>
      <c r="AX48" s="201">
        <f t="shared" si="14"/>
        <v>44</v>
      </c>
      <c r="AY48" s="201">
        <f t="shared" si="14"/>
        <v>45</v>
      </c>
      <c r="AZ48" s="201">
        <f t="shared" si="14"/>
        <v>46</v>
      </c>
      <c r="BA48" s="201">
        <f t="shared" si="14"/>
        <v>47</v>
      </c>
      <c r="BB48" s="201">
        <f t="shared" si="14"/>
        <v>48</v>
      </c>
      <c r="BC48" s="201">
        <f t="shared" si="14"/>
        <v>49</v>
      </c>
      <c r="BD48" s="201">
        <f t="shared" si="14"/>
        <v>50</v>
      </c>
      <c r="BE48" s="201">
        <f t="shared" si="14"/>
        <v>51</v>
      </c>
      <c r="BF48" s="201">
        <f t="shared" si="14"/>
        <v>52</v>
      </c>
      <c r="BG48" s="201">
        <f t="shared" si="14"/>
        <v>53</v>
      </c>
      <c r="BH48" s="201">
        <f t="shared" si="14"/>
        <v>54</v>
      </c>
      <c r="BI48" s="201">
        <f t="shared" si="14"/>
        <v>55</v>
      </c>
      <c r="BJ48" s="201">
        <f t="shared" si="14"/>
        <v>56</v>
      </c>
      <c r="BK48" s="201">
        <f t="shared" si="14"/>
        <v>57</v>
      </c>
      <c r="BL48" s="201">
        <f t="shared" si="14"/>
        <v>58</v>
      </c>
      <c r="BM48" s="201">
        <f t="shared" si="14"/>
        <v>59</v>
      </c>
      <c r="BN48" s="201">
        <f t="shared" si="14"/>
        <v>60</v>
      </c>
      <c r="BO48" s="201">
        <f t="shared" si="14"/>
        <v>61</v>
      </c>
      <c r="BP48" s="201">
        <f t="shared" si="14"/>
        <v>62</v>
      </c>
      <c r="BQ48" s="201">
        <f t="shared" si="14"/>
        <v>63</v>
      </c>
      <c r="BR48" s="201">
        <f t="shared" si="14"/>
        <v>64</v>
      </c>
      <c r="BS48" s="201">
        <f t="shared" si="14"/>
        <v>65</v>
      </c>
      <c r="BT48" s="201">
        <f t="shared" si="14"/>
        <v>66</v>
      </c>
      <c r="BU48" s="201">
        <f t="shared" si="14"/>
        <v>67</v>
      </c>
      <c r="BV48" s="201">
        <f t="shared" si="14"/>
        <v>68</v>
      </c>
      <c r="BW48" s="201">
        <f t="shared" si="14"/>
        <v>69</v>
      </c>
      <c r="BX48" s="201">
        <f t="shared" si="14"/>
        <v>70</v>
      </c>
      <c r="BY48" s="201">
        <f t="shared" si="14"/>
        <v>71</v>
      </c>
      <c r="BZ48" s="201">
        <f t="shared" si="14"/>
        <v>72</v>
      </c>
      <c r="CA48" s="201">
        <f t="shared" si="14"/>
        <v>73</v>
      </c>
      <c r="CB48" s="201">
        <f t="shared" si="14"/>
        <v>74</v>
      </c>
      <c r="CC48" s="201">
        <f t="shared" si="14"/>
        <v>75</v>
      </c>
      <c r="CD48" s="201">
        <f t="shared" si="14"/>
        <v>76</v>
      </c>
      <c r="CE48" s="201">
        <f t="shared" si="14"/>
        <v>77</v>
      </c>
      <c r="CF48" s="201">
        <f t="shared" si="14"/>
        <v>78</v>
      </c>
      <c r="CG48" s="201">
        <f t="shared" si="14"/>
        <v>79</v>
      </c>
      <c r="CH48" s="201">
        <f t="shared" si="14"/>
        <v>80</v>
      </c>
      <c r="CI48" s="201">
        <f t="shared" si="14"/>
        <v>81</v>
      </c>
      <c r="CJ48" s="201">
        <f t="shared" si="14"/>
        <v>82</v>
      </c>
      <c r="CK48" s="201">
        <f t="shared" si="14"/>
        <v>83</v>
      </c>
      <c r="CL48" s="201">
        <f t="shared" si="14"/>
        <v>84</v>
      </c>
      <c r="CM48" s="201">
        <f t="shared" si="14"/>
        <v>85</v>
      </c>
      <c r="CN48" s="201">
        <f t="shared" si="14"/>
        <v>86</v>
      </c>
      <c r="CO48" s="201">
        <f t="shared" si="14"/>
        <v>87</v>
      </c>
      <c r="CP48" s="201">
        <f t="shared" si="14"/>
        <v>88</v>
      </c>
      <c r="CQ48" s="201">
        <f t="shared" si="14"/>
        <v>89</v>
      </c>
      <c r="CR48" s="201">
        <f t="shared" si="14"/>
        <v>90</v>
      </c>
      <c r="CS48" s="201">
        <f t="shared" si="14"/>
        <v>91</v>
      </c>
      <c r="CT48" s="201">
        <f t="shared" si="14"/>
        <v>92</v>
      </c>
      <c r="CU48" s="201">
        <f t="shared" si="14"/>
        <v>93</v>
      </c>
      <c r="CV48" s="201">
        <f t="shared" si="14"/>
        <v>94</v>
      </c>
      <c r="CW48" s="201">
        <f t="shared" si="14"/>
        <v>95</v>
      </c>
      <c r="CX48" s="201">
        <f t="shared" si="14"/>
        <v>96</v>
      </c>
      <c r="CY48" s="201">
        <f t="shared" si="14"/>
        <v>97</v>
      </c>
      <c r="CZ48" s="201">
        <f t="shared" si="14"/>
        <v>98</v>
      </c>
      <c r="DA48" s="201">
        <f t="shared" si="14"/>
        <v>99</v>
      </c>
      <c r="DB48" s="201">
        <f t="shared" si="14"/>
        <v>100</v>
      </c>
      <c r="DC48" s="201">
        <f t="shared" si="14"/>
        <v>101</v>
      </c>
      <c r="DD48" s="201">
        <f t="shared" si="14"/>
        <v>102</v>
      </c>
      <c r="DE48" s="201">
        <f t="shared" si="14"/>
        <v>103</v>
      </c>
      <c r="DF48" s="201">
        <f t="shared" si="14"/>
        <v>104</v>
      </c>
      <c r="DG48" s="201">
        <f t="shared" si="14"/>
        <v>105</v>
      </c>
      <c r="DH48" s="201">
        <f t="shared" si="14"/>
        <v>106</v>
      </c>
      <c r="DI48" s="201">
        <f t="shared" si="14"/>
        <v>107</v>
      </c>
      <c r="DJ48" s="201">
        <f t="shared" si="14"/>
        <v>108</v>
      </c>
      <c r="DK48" s="201">
        <f t="shared" si="14"/>
        <v>109</v>
      </c>
      <c r="DL48" s="201">
        <f t="shared" si="14"/>
        <v>110</v>
      </c>
      <c r="DM48" s="201">
        <f t="shared" si="14"/>
        <v>111</v>
      </c>
      <c r="DN48" s="201">
        <f t="shared" si="14"/>
        <v>112</v>
      </c>
      <c r="DO48" s="201">
        <f t="shared" si="14"/>
        <v>113</v>
      </c>
      <c r="DP48" s="201">
        <f t="shared" si="14"/>
        <v>114</v>
      </c>
      <c r="DQ48" s="201">
        <f t="shared" si="14"/>
        <v>115</v>
      </c>
      <c r="DR48" s="201">
        <f t="shared" si="14"/>
        <v>116</v>
      </c>
      <c r="DS48" s="201">
        <f t="shared" si="14"/>
        <v>117</v>
      </c>
      <c r="DT48" s="201">
        <f t="shared" si="14"/>
        <v>118</v>
      </c>
      <c r="DU48" s="201">
        <f t="shared" si="14"/>
        <v>119</v>
      </c>
      <c r="DV48" s="201">
        <f t="shared" si="14"/>
        <v>120</v>
      </c>
    </row>
    <row r="49" ht="15.75" customHeight="1">
      <c r="A49" s="202"/>
      <c r="B49" s="202"/>
      <c r="C49" s="202"/>
      <c r="D49" s="202"/>
      <c r="E49" s="202"/>
      <c r="F49" s="202"/>
      <c r="G49" s="203" t="s">
        <v>152</v>
      </c>
      <c r="H49" s="204" t="s">
        <v>153</v>
      </c>
      <c r="I49" s="204" t="s">
        <v>154</v>
      </c>
      <c r="J49" s="204" t="s">
        <v>155</v>
      </c>
      <c r="K49" s="204" t="s">
        <v>156</v>
      </c>
      <c r="L49" s="204" t="s">
        <v>157</v>
      </c>
      <c r="M49" s="204" t="s">
        <v>158</v>
      </c>
      <c r="N49" s="204" t="s">
        <v>159</v>
      </c>
      <c r="O49" s="204" t="s">
        <v>160</v>
      </c>
      <c r="P49" s="204" t="s">
        <v>161</v>
      </c>
      <c r="Q49" s="204" t="s">
        <v>162</v>
      </c>
      <c r="R49" s="204" t="s">
        <v>163</v>
      </c>
      <c r="S49" s="204" t="s">
        <v>164</v>
      </c>
      <c r="T49" s="204" t="s">
        <v>165</v>
      </c>
      <c r="U49" s="204" t="s">
        <v>166</v>
      </c>
      <c r="V49" s="204" t="s">
        <v>167</v>
      </c>
      <c r="W49" s="204" t="s">
        <v>168</v>
      </c>
      <c r="X49" s="204" t="s">
        <v>169</v>
      </c>
      <c r="Y49" s="204" t="s">
        <v>170</v>
      </c>
      <c r="Z49" s="204" t="s">
        <v>171</v>
      </c>
      <c r="AA49" s="204" t="s">
        <v>172</v>
      </c>
      <c r="AB49" s="204" t="s">
        <v>173</v>
      </c>
      <c r="AC49" s="204" t="s">
        <v>174</v>
      </c>
      <c r="AD49" s="204" t="s">
        <v>175</v>
      </c>
      <c r="AE49" s="204" t="s">
        <v>176</v>
      </c>
      <c r="AF49" s="204" t="s">
        <v>177</v>
      </c>
      <c r="AG49" s="204" t="s">
        <v>178</v>
      </c>
      <c r="AH49" s="204" t="s">
        <v>179</v>
      </c>
      <c r="AI49" s="204" t="s">
        <v>180</v>
      </c>
      <c r="AJ49" s="204" t="s">
        <v>181</v>
      </c>
      <c r="AK49" s="204" t="s">
        <v>182</v>
      </c>
      <c r="AL49" s="204" t="s">
        <v>183</v>
      </c>
      <c r="AM49" s="204" t="s">
        <v>184</v>
      </c>
      <c r="AN49" s="204" t="s">
        <v>185</v>
      </c>
      <c r="AO49" s="204" t="s">
        <v>186</v>
      </c>
      <c r="AP49" s="204" t="s">
        <v>187</v>
      </c>
      <c r="AQ49" s="204" t="s">
        <v>188</v>
      </c>
      <c r="AR49" s="204" t="s">
        <v>189</v>
      </c>
      <c r="AS49" s="204" t="s">
        <v>190</v>
      </c>
      <c r="AT49" s="204" t="s">
        <v>191</v>
      </c>
      <c r="AU49" s="204" t="s">
        <v>192</v>
      </c>
      <c r="AV49" s="204" t="s">
        <v>193</v>
      </c>
      <c r="AW49" s="204" t="s">
        <v>194</v>
      </c>
      <c r="AX49" s="204" t="s">
        <v>195</v>
      </c>
      <c r="AY49" s="204" t="s">
        <v>196</v>
      </c>
      <c r="AZ49" s="204" t="s">
        <v>197</v>
      </c>
      <c r="BA49" s="204" t="s">
        <v>198</v>
      </c>
      <c r="BB49" s="204" t="s">
        <v>199</v>
      </c>
      <c r="BC49" s="204" t="s">
        <v>200</v>
      </c>
      <c r="BD49" s="204" t="s">
        <v>201</v>
      </c>
      <c r="BE49" s="204" t="s">
        <v>202</v>
      </c>
      <c r="BF49" s="204" t="s">
        <v>203</v>
      </c>
      <c r="BG49" s="204" t="s">
        <v>204</v>
      </c>
      <c r="BH49" s="204" t="s">
        <v>205</v>
      </c>
      <c r="BI49" s="204" t="s">
        <v>206</v>
      </c>
      <c r="BJ49" s="204" t="s">
        <v>207</v>
      </c>
      <c r="BK49" s="204" t="s">
        <v>208</v>
      </c>
      <c r="BL49" s="204" t="s">
        <v>209</v>
      </c>
      <c r="BM49" s="204" t="s">
        <v>210</v>
      </c>
      <c r="BN49" s="204" t="s">
        <v>211</v>
      </c>
      <c r="BO49" s="204" t="s">
        <v>212</v>
      </c>
      <c r="BP49" s="204" t="s">
        <v>213</v>
      </c>
      <c r="BQ49" s="204" t="s">
        <v>214</v>
      </c>
      <c r="BR49" s="204" t="s">
        <v>215</v>
      </c>
      <c r="BS49" s="204" t="s">
        <v>216</v>
      </c>
      <c r="BT49" s="204" t="s">
        <v>217</v>
      </c>
      <c r="BU49" s="204" t="s">
        <v>218</v>
      </c>
      <c r="BV49" s="204" t="s">
        <v>219</v>
      </c>
      <c r="BW49" s="204" t="s">
        <v>220</v>
      </c>
      <c r="BX49" s="204" t="s">
        <v>221</v>
      </c>
      <c r="BY49" s="204" t="s">
        <v>222</v>
      </c>
      <c r="BZ49" s="204" t="s">
        <v>223</v>
      </c>
      <c r="CA49" s="204" t="s">
        <v>224</v>
      </c>
      <c r="CB49" s="204" t="s">
        <v>225</v>
      </c>
      <c r="CC49" s="204" t="s">
        <v>226</v>
      </c>
      <c r="CD49" s="204" t="s">
        <v>227</v>
      </c>
      <c r="CE49" s="204" t="s">
        <v>228</v>
      </c>
      <c r="CF49" s="204" t="s">
        <v>229</v>
      </c>
      <c r="CG49" s="204" t="s">
        <v>230</v>
      </c>
      <c r="CH49" s="204" t="s">
        <v>231</v>
      </c>
      <c r="CI49" s="204" t="s">
        <v>232</v>
      </c>
      <c r="CJ49" s="204" t="s">
        <v>233</v>
      </c>
      <c r="CK49" s="204" t="s">
        <v>234</v>
      </c>
      <c r="CL49" s="204" t="s">
        <v>235</v>
      </c>
      <c r="CM49" s="204" t="s">
        <v>236</v>
      </c>
      <c r="CN49" s="204" t="s">
        <v>237</v>
      </c>
      <c r="CO49" s="204" t="s">
        <v>238</v>
      </c>
      <c r="CP49" s="204" t="s">
        <v>239</v>
      </c>
      <c r="CQ49" s="204" t="s">
        <v>240</v>
      </c>
      <c r="CR49" s="204" t="s">
        <v>241</v>
      </c>
      <c r="CS49" s="204" t="s">
        <v>242</v>
      </c>
      <c r="CT49" s="204" t="s">
        <v>243</v>
      </c>
      <c r="CU49" s="204" t="s">
        <v>244</v>
      </c>
      <c r="CV49" s="204" t="s">
        <v>245</v>
      </c>
      <c r="CW49" s="204" t="s">
        <v>246</v>
      </c>
      <c r="CX49" s="204" t="s">
        <v>247</v>
      </c>
      <c r="CY49" s="204" t="s">
        <v>248</v>
      </c>
      <c r="CZ49" s="204" t="s">
        <v>249</v>
      </c>
      <c r="DA49" s="204" t="s">
        <v>250</v>
      </c>
      <c r="DB49" s="204" t="s">
        <v>251</v>
      </c>
      <c r="DC49" s="204" t="s">
        <v>252</v>
      </c>
      <c r="DD49" s="204" t="s">
        <v>253</v>
      </c>
      <c r="DE49" s="204" t="s">
        <v>254</v>
      </c>
      <c r="DF49" s="204" t="s">
        <v>255</v>
      </c>
      <c r="DG49" s="204" t="s">
        <v>256</v>
      </c>
      <c r="DH49" s="204" t="s">
        <v>257</v>
      </c>
      <c r="DI49" s="204" t="s">
        <v>258</v>
      </c>
      <c r="DJ49" s="204" t="s">
        <v>259</v>
      </c>
      <c r="DK49" s="204" t="s">
        <v>260</v>
      </c>
      <c r="DL49" s="204" t="s">
        <v>261</v>
      </c>
      <c r="DM49" s="204" t="s">
        <v>262</v>
      </c>
      <c r="DN49" s="204" t="s">
        <v>263</v>
      </c>
      <c r="DO49" s="204" t="s">
        <v>264</v>
      </c>
      <c r="DP49" s="204" t="s">
        <v>265</v>
      </c>
      <c r="DQ49" s="204" t="s">
        <v>266</v>
      </c>
      <c r="DR49" s="204" t="s">
        <v>267</v>
      </c>
      <c r="DS49" s="204" t="s">
        <v>268</v>
      </c>
      <c r="DT49" s="204" t="s">
        <v>269</v>
      </c>
      <c r="DU49" s="204" t="s">
        <v>270</v>
      </c>
      <c r="DV49" s="204" t="s">
        <v>271</v>
      </c>
    </row>
    <row r="50" ht="15.75" customHeight="1">
      <c r="A50" s="205" t="s">
        <v>483</v>
      </c>
      <c r="B50" s="4"/>
      <c r="C50" s="4"/>
      <c r="D50" s="4"/>
      <c r="E50" s="4"/>
      <c r="F50" s="5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  <c r="BN50" s="125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/>
      <c r="CC50" s="125"/>
      <c r="CD50" s="125"/>
      <c r="CE50" s="125"/>
      <c r="CF50" s="125"/>
      <c r="CG50" s="125"/>
      <c r="CH50" s="125"/>
      <c r="CI50" s="125"/>
      <c r="CJ50" s="125"/>
      <c r="CK50" s="125"/>
      <c r="CL50" s="125"/>
      <c r="CM50" s="125"/>
      <c r="CN50" s="125"/>
      <c r="CO50" s="125"/>
      <c r="CP50" s="125"/>
      <c r="CQ50" s="125"/>
      <c r="CR50" s="125"/>
      <c r="CS50" s="125"/>
      <c r="CT50" s="125"/>
      <c r="CU50" s="125"/>
      <c r="CV50" s="125"/>
      <c r="CW50" s="125"/>
      <c r="CX50" s="125"/>
      <c r="CY50" s="125"/>
      <c r="CZ50" s="125"/>
      <c r="DA50" s="125"/>
      <c r="DB50" s="125"/>
      <c r="DC50" s="125"/>
      <c r="DD50" s="125"/>
      <c r="DE50" s="125"/>
      <c r="DF50" s="125"/>
      <c r="DG50" s="125"/>
      <c r="DH50" s="125"/>
      <c r="DI50" s="125"/>
      <c r="DJ50" s="125"/>
      <c r="DK50" s="125"/>
      <c r="DL50" s="125"/>
      <c r="DM50" s="125"/>
      <c r="DN50" s="125"/>
      <c r="DO50" s="125"/>
      <c r="DP50" s="125"/>
      <c r="DQ50" s="125"/>
      <c r="DR50" s="125"/>
      <c r="DS50" s="125"/>
      <c r="DT50" s="125"/>
      <c r="DU50" s="125"/>
      <c r="DV50" s="125"/>
    </row>
    <row r="51" ht="15.75" customHeight="1">
      <c r="A51" s="206">
        <v>1.0</v>
      </c>
      <c r="B51" s="207" t="s">
        <v>484</v>
      </c>
      <c r="C51" s="208">
        <f>C11</f>
        <v>2100</v>
      </c>
      <c r="D51" s="209" t="s">
        <v>10</v>
      </c>
      <c r="E51" s="217">
        <v>2500.0</v>
      </c>
      <c r="F51" s="217">
        <f t="shared" ref="F51:F53" si="15">C51*E51</f>
        <v>5250000</v>
      </c>
      <c r="G51" s="210">
        <f>F51</f>
        <v>5250000</v>
      </c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  <c r="BG51" s="125"/>
      <c r="BH51" s="125"/>
      <c r="BI51" s="125"/>
      <c r="BJ51" s="125"/>
      <c r="BK51" s="125"/>
      <c r="BL51" s="125"/>
      <c r="BM51" s="125"/>
      <c r="BN51" s="125"/>
      <c r="BO51" s="125"/>
      <c r="BP51" s="125"/>
      <c r="BQ51" s="125"/>
      <c r="BR51" s="125"/>
      <c r="BS51" s="125"/>
      <c r="BT51" s="125"/>
      <c r="BU51" s="125"/>
      <c r="BV51" s="125"/>
      <c r="BW51" s="125"/>
      <c r="BX51" s="125"/>
      <c r="BY51" s="125"/>
      <c r="BZ51" s="125"/>
      <c r="CA51" s="125"/>
      <c r="CB51" s="125"/>
      <c r="CC51" s="125"/>
      <c r="CD51" s="125"/>
      <c r="CE51" s="125"/>
      <c r="CF51" s="125"/>
      <c r="CG51" s="125"/>
      <c r="CH51" s="125"/>
      <c r="CI51" s="125"/>
      <c r="CJ51" s="125"/>
      <c r="CK51" s="125"/>
      <c r="CL51" s="125"/>
      <c r="CM51" s="125"/>
      <c r="CN51" s="125"/>
      <c r="CO51" s="125"/>
      <c r="CP51" s="125"/>
      <c r="CQ51" s="125"/>
      <c r="CR51" s="125"/>
      <c r="CS51" s="125"/>
      <c r="CT51" s="125"/>
      <c r="CU51" s="125"/>
      <c r="CV51" s="125"/>
      <c r="CW51" s="125"/>
      <c r="CX51" s="125"/>
      <c r="CY51" s="125"/>
      <c r="CZ51" s="125"/>
      <c r="DA51" s="125"/>
      <c r="DB51" s="125"/>
      <c r="DC51" s="125"/>
      <c r="DD51" s="125"/>
      <c r="DE51" s="125"/>
      <c r="DF51" s="125"/>
      <c r="DG51" s="125"/>
      <c r="DH51" s="125"/>
      <c r="DI51" s="125"/>
      <c r="DJ51" s="125"/>
      <c r="DK51" s="125"/>
      <c r="DL51" s="125"/>
      <c r="DM51" s="125"/>
      <c r="DN51" s="125"/>
      <c r="DO51" s="125"/>
      <c r="DP51" s="125"/>
      <c r="DQ51" s="125"/>
      <c r="DR51" s="125"/>
      <c r="DS51" s="125"/>
      <c r="DT51" s="125"/>
      <c r="DU51" s="125"/>
      <c r="DV51" s="125"/>
    </row>
    <row r="52" ht="15.75" customHeight="1">
      <c r="A52" s="206">
        <v>2.0</v>
      </c>
      <c r="B52" s="207" t="s">
        <v>485</v>
      </c>
      <c r="C52" s="208">
        <f>C51</f>
        <v>2100</v>
      </c>
      <c r="D52" s="209" t="s">
        <v>10</v>
      </c>
      <c r="E52" s="217">
        <v>15000.0</v>
      </c>
      <c r="F52" s="217">
        <f t="shared" si="15"/>
        <v>31500000</v>
      </c>
      <c r="G52" s="210"/>
      <c r="H52" s="210">
        <f>F52</f>
        <v>31500000</v>
      </c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125"/>
      <c r="BE52" s="125"/>
      <c r="BF52" s="125"/>
      <c r="BG52" s="125"/>
      <c r="BH52" s="125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5"/>
      <c r="BT52" s="125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5"/>
      <c r="CF52" s="125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5"/>
      <c r="CR52" s="125"/>
      <c r="CS52" s="125"/>
      <c r="CT52" s="125"/>
      <c r="CU52" s="125"/>
      <c r="CV52" s="125"/>
      <c r="CW52" s="125"/>
      <c r="CX52" s="125"/>
      <c r="CY52" s="125"/>
      <c r="CZ52" s="125"/>
      <c r="DA52" s="125"/>
      <c r="DB52" s="125"/>
      <c r="DC52" s="125"/>
      <c r="DD52" s="125"/>
      <c r="DE52" s="125"/>
      <c r="DF52" s="125"/>
      <c r="DG52" s="125"/>
      <c r="DH52" s="125"/>
      <c r="DI52" s="125"/>
      <c r="DJ52" s="125"/>
      <c r="DK52" s="125"/>
      <c r="DL52" s="125"/>
      <c r="DM52" s="125"/>
      <c r="DN52" s="125"/>
      <c r="DO52" s="125"/>
      <c r="DP52" s="125"/>
      <c r="DQ52" s="125"/>
      <c r="DR52" s="125"/>
      <c r="DS52" s="125"/>
      <c r="DT52" s="125"/>
      <c r="DU52" s="125"/>
      <c r="DV52" s="125"/>
    </row>
    <row r="53" ht="15.75" customHeight="1">
      <c r="A53" s="206">
        <v>3.0</v>
      </c>
      <c r="B53" s="207" t="s">
        <v>486</v>
      </c>
      <c r="C53" s="208">
        <v>1.0</v>
      </c>
      <c r="D53" s="209" t="s">
        <v>449</v>
      </c>
      <c r="E53" s="217">
        <v>5.0E7</v>
      </c>
      <c r="F53" s="217">
        <f t="shared" si="15"/>
        <v>50000000</v>
      </c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>
        <f t="shared" ref="AD53:AD54" si="16">F53</f>
        <v>50000000</v>
      </c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125"/>
      <c r="BE53" s="125"/>
      <c r="BF53" s="125"/>
      <c r="BG53" s="125"/>
      <c r="BH53" s="125"/>
      <c r="BI53" s="125"/>
      <c r="BJ53" s="125"/>
      <c r="BK53" s="125"/>
      <c r="BL53" s="125"/>
      <c r="BM53" s="125"/>
      <c r="BN53" s="125"/>
      <c r="BO53" s="125"/>
      <c r="BP53" s="125"/>
      <c r="BQ53" s="125"/>
      <c r="BR53" s="125"/>
      <c r="BS53" s="125"/>
      <c r="BT53" s="125"/>
      <c r="BU53" s="125"/>
      <c r="BV53" s="125"/>
      <c r="BW53" s="125"/>
      <c r="BX53" s="125"/>
      <c r="BY53" s="125"/>
      <c r="BZ53" s="125"/>
      <c r="CA53" s="125"/>
      <c r="CB53" s="125"/>
      <c r="CC53" s="125"/>
      <c r="CD53" s="125"/>
      <c r="CE53" s="125"/>
      <c r="CF53" s="125"/>
      <c r="CG53" s="125"/>
      <c r="CH53" s="125"/>
      <c r="CI53" s="125"/>
      <c r="CJ53" s="125"/>
      <c r="CK53" s="125"/>
      <c r="CL53" s="125"/>
      <c r="CM53" s="125"/>
      <c r="CN53" s="125"/>
      <c r="CO53" s="125"/>
      <c r="CP53" s="125"/>
      <c r="CQ53" s="125"/>
      <c r="CR53" s="125"/>
      <c r="CS53" s="125"/>
      <c r="CT53" s="125"/>
      <c r="CU53" s="125"/>
      <c r="CV53" s="125"/>
      <c r="CW53" s="125"/>
      <c r="CX53" s="125"/>
      <c r="CY53" s="125"/>
      <c r="CZ53" s="125"/>
      <c r="DA53" s="125"/>
      <c r="DB53" s="125"/>
      <c r="DC53" s="125"/>
      <c r="DD53" s="125"/>
      <c r="DE53" s="125"/>
      <c r="DF53" s="125"/>
      <c r="DG53" s="125"/>
      <c r="DH53" s="125"/>
      <c r="DI53" s="125"/>
      <c r="DJ53" s="125"/>
      <c r="DK53" s="125"/>
      <c r="DL53" s="125"/>
      <c r="DM53" s="125"/>
      <c r="DN53" s="125"/>
      <c r="DO53" s="125"/>
      <c r="DP53" s="125"/>
      <c r="DQ53" s="125"/>
      <c r="DR53" s="125"/>
      <c r="DS53" s="125"/>
      <c r="DT53" s="125"/>
      <c r="DU53" s="125"/>
      <c r="DV53" s="125"/>
    </row>
    <row r="54" ht="15.75" customHeight="1">
      <c r="A54" s="206">
        <v>4.0</v>
      </c>
      <c r="B54" s="207" t="s">
        <v>487</v>
      </c>
      <c r="C54" s="208">
        <v>1.0</v>
      </c>
      <c r="D54" s="209" t="s">
        <v>449</v>
      </c>
      <c r="E54" s="217">
        <v>1.0E7</v>
      </c>
      <c r="F54" s="217">
        <f>E54*C54</f>
        <v>10000000</v>
      </c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>
        <f t="shared" si="16"/>
        <v>10000000</v>
      </c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  <c r="BM54" s="125"/>
      <c r="BN54" s="125"/>
      <c r="BO54" s="125"/>
      <c r="BP54" s="125"/>
      <c r="BQ54" s="125"/>
      <c r="BR54" s="125"/>
      <c r="BS54" s="125"/>
      <c r="BT54" s="125"/>
      <c r="BU54" s="125"/>
      <c r="BV54" s="125"/>
      <c r="BW54" s="125"/>
      <c r="BX54" s="125"/>
      <c r="BY54" s="125"/>
      <c r="BZ54" s="125"/>
      <c r="CA54" s="125"/>
      <c r="CB54" s="125"/>
      <c r="CC54" s="125"/>
      <c r="CD54" s="125"/>
      <c r="CE54" s="125"/>
      <c r="CF54" s="125"/>
      <c r="CG54" s="125"/>
      <c r="CH54" s="125"/>
      <c r="CI54" s="125"/>
      <c r="CJ54" s="125"/>
      <c r="CK54" s="125"/>
      <c r="CL54" s="125"/>
      <c r="CM54" s="125"/>
      <c r="CN54" s="125"/>
      <c r="CO54" s="125"/>
      <c r="CP54" s="125"/>
      <c r="CQ54" s="125"/>
      <c r="CR54" s="125"/>
      <c r="CS54" s="125"/>
      <c r="CT54" s="125"/>
      <c r="CU54" s="125"/>
      <c r="CV54" s="125"/>
      <c r="CW54" s="125"/>
      <c r="CX54" s="125"/>
      <c r="CY54" s="125"/>
      <c r="CZ54" s="125"/>
      <c r="DA54" s="125"/>
      <c r="DB54" s="125"/>
      <c r="DC54" s="125"/>
      <c r="DD54" s="125"/>
      <c r="DE54" s="125"/>
      <c r="DF54" s="125"/>
      <c r="DG54" s="125"/>
      <c r="DH54" s="125"/>
      <c r="DI54" s="125"/>
      <c r="DJ54" s="125"/>
      <c r="DK54" s="125"/>
      <c r="DL54" s="125"/>
      <c r="DM54" s="125"/>
      <c r="DN54" s="125"/>
      <c r="DO54" s="125"/>
      <c r="DP54" s="125"/>
      <c r="DQ54" s="125"/>
      <c r="DR54" s="125"/>
      <c r="DS54" s="125"/>
      <c r="DT54" s="125"/>
      <c r="DU54" s="125"/>
      <c r="DV54" s="125"/>
    </row>
    <row r="55" ht="15.75" customHeight="1">
      <c r="A55" s="206">
        <v>5.0</v>
      </c>
      <c r="B55" s="207" t="s">
        <v>488</v>
      </c>
      <c r="C55" s="208"/>
      <c r="D55" s="209"/>
      <c r="E55" s="207"/>
      <c r="F55" s="217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25"/>
      <c r="BH55" s="125"/>
      <c r="BI55" s="125"/>
      <c r="BJ55" s="125"/>
      <c r="BK55" s="125"/>
      <c r="BL55" s="125"/>
      <c r="BM55" s="125"/>
      <c r="BN55" s="125"/>
      <c r="BO55" s="125"/>
      <c r="BP55" s="125"/>
      <c r="BQ55" s="125"/>
      <c r="BR55" s="125"/>
      <c r="BS55" s="125"/>
      <c r="BT55" s="125"/>
      <c r="BU55" s="125"/>
      <c r="BV55" s="125"/>
      <c r="BW55" s="125"/>
      <c r="BX55" s="125"/>
      <c r="BY55" s="125"/>
      <c r="BZ55" s="125"/>
      <c r="CA55" s="125"/>
      <c r="CB55" s="125"/>
      <c r="CC55" s="125"/>
      <c r="CD55" s="125"/>
      <c r="CE55" s="125"/>
      <c r="CF55" s="125"/>
      <c r="CG55" s="125"/>
      <c r="CH55" s="125"/>
      <c r="CI55" s="125"/>
      <c r="CJ55" s="125"/>
      <c r="CK55" s="125"/>
      <c r="CL55" s="125"/>
      <c r="CM55" s="125"/>
      <c r="CN55" s="125"/>
      <c r="CO55" s="125"/>
      <c r="CP55" s="125"/>
      <c r="CQ55" s="125"/>
      <c r="CR55" s="125"/>
      <c r="CS55" s="125"/>
      <c r="CT55" s="125"/>
      <c r="CU55" s="125"/>
      <c r="CV55" s="125"/>
      <c r="CW55" s="125"/>
      <c r="CX55" s="125"/>
      <c r="CY55" s="125"/>
      <c r="CZ55" s="125"/>
      <c r="DA55" s="125"/>
      <c r="DB55" s="125"/>
      <c r="DC55" s="125"/>
      <c r="DD55" s="125"/>
      <c r="DE55" s="125"/>
      <c r="DF55" s="125"/>
      <c r="DG55" s="125"/>
      <c r="DH55" s="125"/>
      <c r="DI55" s="125"/>
      <c r="DJ55" s="125"/>
      <c r="DK55" s="125"/>
      <c r="DL55" s="125"/>
      <c r="DM55" s="125"/>
      <c r="DN55" s="125"/>
      <c r="DO55" s="125"/>
      <c r="DP55" s="125"/>
      <c r="DQ55" s="125"/>
      <c r="DR55" s="125"/>
      <c r="DS55" s="125"/>
      <c r="DT55" s="125"/>
      <c r="DU55" s="125"/>
      <c r="DV55" s="125"/>
    </row>
    <row r="56" ht="15.75" customHeight="1">
      <c r="A56" s="206"/>
      <c r="B56" s="207" t="s">
        <v>489</v>
      </c>
      <c r="C56" s="248">
        <v>195.0</v>
      </c>
      <c r="D56" s="209" t="s">
        <v>490</v>
      </c>
      <c r="E56" s="207">
        <v>400000.0</v>
      </c>
      <c r="F56" s="217">
        <f>C56*E56</f>
        <v>78000000</v>
      </c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>
        <f t="shared" ref="AA56:AD56" si="17">$F56/4</f>
        <v>19500000</v>
      </c>
      <c r="AB56" s="210">
        <f t="shared" si="17"/>
        <v>19500000</v>
      </c>
      <c r="AC56" s="210">
        <f t="shared" si="17"/>
        <v>19500000</v>
      </c>
      <c r="AD56" s="210">
        <f t="shared" si="17"/>
        <v>19500000</v>
      </c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5"/>
      <c r="BK56" s="125"/>
      <c r="BL56" s="125"/>
      <c r="BM56" s="125"/>
      <c r="BN56" s="125"/>
      <c r="BO56" s="125"/>
      <c r="BP56" s="125"/>
      <c r="BQ56" s="125"/>
      <c r="BR56" s="125"/>
      <c r="BS56" s="125"/>
      <c r="BT56" s="125"/>
      <c r="BU56" s="125"/>
      <c r="BV56" s="125"/>
      <c r="BW56" s="125"/>
      <c r="BX56" s="125"/>
      <c r="BY56" s="125"/>
      <c r="BZ56" s="125"/>
      <c r="CA56" s="125"/>
      <c r="CB56" s="125"/>
      <c r="CC56" s="125"/>
      <c r="CD56" s="125"/>
      <c r="CE56" s="125"/>
      <c r="CF56" s="125"/>
      <c r="CG56" s="125"/>
      <c r="CH56" s="125"/>
      <c r="CI56" s="125"/>
      <c r="CJ56" s="125"/>
      <c r="CK56" s="125"/>
      <c r="CL56" s="125"/>
      <c r="CM56" s="125"/>
      <c r="CN56" s="125"/>
      <c r="CO56" s="125"/>
      <c r="CP56" s="125"/>
      <c r="CQ56" s="125"/>
      <c r="CR56" s="125"/>
      <c r="CS56" s="125"/>
      <c r="CT56" s="125"/>
      <c r="CU56" s="125"/>
      <c r="CV56" s="125"/>
      <c r="CW56" s="125"/>
      <c r="CX56" s="125"/>
      <c r="CY56" s="125"/>
      <c r="CZ56" s="125"/>
      <c r="DA56" s="125"/>
      <c r="DB56" s="125"/>
      <c r="DC56" s="125"/>
      <c r="DD56" s="125"/>
      <c r="DE56" s="125"/>
      <c r="DF56" s="125"/>
      <c r="DG56" s="125"/>
      <c r="DH56" s="125"/>
      <c r="DI56" s="125"/>
      <c r="DJ56" s="125"/>
      <c r="DK56" s="125"/>
      <c r="DL56" s="125"/>
      <c r="DM56" s="125"/>
      <c r="DN56" s="125"/>
      <c r="DO56" s="125"/>
      <c r="DP56" s="125"/>
      <c r="DQ56" s="125"/>
      <c r="DR56" s="125"/>
      <c r="DS56" s="125"/>
      <c r="DT56" s="125"/>
      <c r="DU56" s="125"/>
      <c r="DV56" s="125"/>
    </row>
    <row r="57" ht="15.75" customHeight="1">
      <c r="A57" s="206">
        <v>6.0</v>
      </c>
      <c r="B57" s="207" t="s">
        <v>491</v>
      </c>
      <c r="C57" s="208"/>
      <c r="D57" s="209"/>
      <c r="E57" s="207"/>
      <c r="F57" s="217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25"/>
      <c r="BL57" s="125"/>
      <c r="BM57" s="125"/>
      <c r="BN57" s="125"/>
      <c r="BO57" s="125"/>
      <c r="BP57" s="125"/>
      <c r="BQ57" s="125"/>
      <c r="BR57" s="125"/>
      <c r="BS57" s="125"/>
      <c r="BT57" s="125"/>
      <c r="BU57" s="125"/>
      <c r="BV57" s="125"/>
      <c r="BW57" s="125"/>
      <c r="BX57" s="125"/>
      <c r="BY57" s="125"/>
      <c r="BZ57" s="125"/>
      <c r="CA57" s="125"/>
      <c r="CB57" s="125"/>
      <c r="CC57" s="125"/>
      <c r="CD57" s="125"/>
      <c r="CE57" s="125"/>
      <c r="CF57" s="125"/>
      <c r="CG57" s="125"/>
      <c r="CH57" s="125"/>
      <c r="CI57" s="125"/>
      <c r="CJ57" s="125"/>
      <c r="CK57" s="125"/>
      <c r="CL57" s="125"/>
      <c r="CM57" s="125"/>
      <c r="CN57" s="125"/>
      <c r="CO57" s="125"/>
      <c r="CP57" s="125"/>
      <c r="CQ57" s="125"/>
      <c r="CR57" s="125"/>
      <c r="CS57" s="125"/>
      <c r="CT57" s="125"/>
      <c r="CU57" s="125"/>
      <c r="CV57" s="125"/>
      <c r="CW57" s="125"/>
      <c r="CX57" s="125"/>
      <c r="CY57" s="125"/>
      <c r="CZ57" s="125"/>
      <c r="DA57" s="125"/>
      <c r="DB57" s="125"/>
      <c r="DC57" s="125"/>
      <c r="DD57" s="125"/>
      <c r="DE57" s="125"/>
      <c r="DF57" s="125"/>
      <c r="DG57" s="125"/>
      <c r="DH57" s="125"/>
      <c r="DI57" s="125"/>
      <c r="DJ57" s="125"/>
      <c r="DK57" s="125"/>
      <c r="DL57" s="125"/>
      <c r="DM57" s="125"/>
      <c r="DN57" s="125"/>
      <c r="DO57" s="125"/>
      <c r="DP57" s="125"/>
      <c r="DQ57" s="125"/>
      <c r="DR57" s="125"/>
      <c r="DS57" s="125"/>
      <c r="DT57" s="125"/>
      <c r="DU57" s="125"/>
      <c r="DV57" s="125"/>
    </row>
    <row r="58" ht="15.75" customHeight="1">
      <c r="A58" s="206"/>
      <c r="B58" s="207" t="s">
        <v>492</v>
      </c>
      <c r="C58" s="208">
        <v>32.0</v>
      </c>
      <c r="D58" s="209" t="s">
        <v>493</v>
      </c>
      <c r="E58" s="207">
        <v>15000.0</v>
      </c>
      <c r="F58" s="217">
        <f>E58*C58</f>
        <v>480000</v>
      </c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>
        <f>F58</f>
        <v>480000</v>
      </c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  <c r="BM58" s="125"/>
      <c r="BN58" s="125"/>
      <c r="BO58" s="125"/>
      <c r="BP58" s="125"/>
      <c r="BQ58" s="125"/>
      <c r="BR58" s="125"/>
      <c r="BS58" s="125"/>
      <c r="BT58" s="125"/>
      <c r="BU58" s="125"/>
      <c r="BV58" s="125"/>
      <c r="BW58" s="125"/>
      <c r="BX58" s="125"/>
      <c r="BY58" s="125"/>
      <c r="BZ58" s="125"/>
      <c r="CA58" s="125"/>
      <c r="CB58" s="125"/>
      <c r="CC58" s="125"/>
      <c r="CD58" s="125"/>
      <c r="CE58" s="125"/>
      <c r="CF58" s="125"/>
      <c r="CG58" s="125"/>
      <c r="CH58" s="125"/>
      <c r="CI58" s="125"/>
      <c r="CJ58" s="125"/>
      <c r="CK58" s="125"/>
      <c r="CL58" s="125"/>
      <c r="CM58" s="125"/>
      <c r="CN58" s="125"/>
      <c r="CO58" s="125"/>
      <c r="CP58" s="125"/>
      <c r="CQ58" s="125"/>
      <c r="CR58" s="125"/>
      <c r="CS58" s="125"/>
      <c r="CT58" s="125"/>
      <c r="CU58" s="125"/>
      <c r="CV58" s="125"/>
      <c r="CW58" s="125"/>
      <c r="CX58" s="125"/>
      <c r="CY58" s="125"/>
      <c r="CZ58" s="125"/>
      <c r="DA58" s="125"/>
      <c r="DB58" s="125"/>
      <c r="DC58" s="125"/>
      <c r="DD58" s="125"/>
      <c r="DE58" s="125"/>
      <c r="DF58" s="125"/>
      <c r="DG58" s="125"/>
      <c r="DH58" s="125"/>
      <c r="DI58" s="125"/>
      <c r="DJ58" s="125"/>
      <c r="DK58" s="125"/>
      <c r="DL58" s="125"/>
      <c r="DM58" s="125"/>
      <c r="DN58" s="125"/>
      <c r="DO58" s="125"/>
      <c r="DP58" s="125"/>
      <c r="DQ58" s="125"/>
      <c r="DR58" s="125"/>
      <c r="DS58" s="125"/>
      <c r="DT58" s="125"/>
      <c r="DU58" s="125"/>
      <c r="DV58" s="125"/>
    </row>
    <row r="59" ht="15.75" customHeight="1">
      <c r="A59" s="206"/>
      <c r="B59" s="207" t="s">
        <v>494</v>
      </c>
      <c r="C59" s="208">
        <v>126.0</v>
      </c>
      <c r="D59" s="209" t="s">
        <v>490</v>
      </c>
      <c r="E59" s="207">
        <v>215000.0</v>
      </c>
      <c r="F59" s="217">
        <f t="shared" ref="F59:F60" si="18">C59*E59</f>
        <v>27090000</v>
      </c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>
        <f>F59</f>
        <v>27090000</v>
      </c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25"/>
      <c r="BL59" s="125"/>
      <c r="BM59" s="125"/>
      <c r="BN59" s="125"/>
      <c r="BO59" s="125"/>
      <c r="BP59" s="125"/>
      <c r="BQ59" s="125"/>
      <c r="BR59" s="125"/>
      <c r="BS59" s="125"/>
      <c r="BT59" s="125"/>
      <c r="BU59" s="125"/>
      <c r="BV59" s="125"/>
      <c r="BW59" s="125"/>
      <c r="BX59" s="125"/>
      <c r="BY59" s="125"/>
      <c r="BZ59" s="125"/>
      <c r="CA59" s="125"/>
      <c r="CB59" s="125"/>
      <c r="CC59" s="125"/>
      <c r="CD59" s="125"/>
      <c r="CE59" s="125"/>
      <c r="CF59" s="125"/>
      <c r="CG59" s="125"/>
      <c r="CH59" s="125"/>
      <c r="CI59" s="125"/>
      <c r="CJ59" s="125"/>
      <c r="CK59" s="125"/>
      <c r="CL59" s="125"/>
      <c r="CM59" s="125"/>
      <c r="CN59" s="125"/>
      <c r="CO59" s="125"/>
      <c r="CP59" s="125"/>
      <c r="CQ59" s="125"/>
      <c r="CR59" s="125"/>
      <c r="CS59" s="125"/>
      <c r="CT59" s="125"/>
      <c r="CU59" s="125"/>
      <c r="CV59" s="125"/>
      <c r="CW59" s="125"/>
      <c r="CX59" s="125"/>
      <c r="CY59" s="125"/>
      <c r="CZ59" s="125"/>
      <c r="DA59" s="125"/>
      <c r="DB59" s="125"/>
      <c r="DC59" s="125"/>
      <c r="DD59" s="125"/>
      <c r="DE59" s="125"/>
      <c r="DF59" s="125"/>
      <c r="DG59" s="125"/>
      <c r="DH59" s="125"/>
      <c r="DI59" s="125"/>
      <c r="DJ59" s="125"/>
      <c r="DK59" s="125"/>
      <c r="DL59" s="125"/>
      <c r="DM59" s="125"/>
      <c r="DN59" s="125"/>
      <c r="DO59" s="125"/>
      <c r="DP59" s="125"/>
      <c r="DQ59" s="125"/>
      <c r="DR59" s="125"/>
      <c r="DS59" s="125"/>
      <c r="DT59" s="125"/>
      <c r="DU59" s="125"/>
      <c r="DV59" s="125"/>
    </row>
    <row r="60" ht="15.75" customHeight="1">
      <c r="A60" s="206">
        <v>7.0</v>
      </c>
      <c r="B60" s="207" t="s">
        <v>495</v>
      </c>
      <c r="C60" s="208"/>
      <c r="D60" s="209"/>
      <c r="E60" s="217"/>
      <c r="F60" s="217">
        <f t="shared" si="18"/>
        <v>0</v>
      </c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25"/>
      <c r="BH60" s="125"/>
      <c r="BI60" s="125"/>
      <c r="BJ60" s="125"/>
      <c r="BK60" s="125"/>
      <c r="BL60" s="125"/>
      <c r="BM60" s="125"/>
      <c r="BN60" s="125"/>
      <c r="BO60" s="125"/>
      <c r="BP60" s="125"/>
      <c r="BQ60" s="125"/>
      <c r="BR60" s="125"/>
      <c r="BS60" s="125"/>
      <c r="BT60" s="125"/>
      <c r="BU60" s="125"/>
      <c r="BV60" s="125"/>
      <c r="BW60" s="125"/>
      <c r="BX60" s="125"/>
      <c r="BY60" s="125"/>
      <c r="BZ60" s="125"/>
      <c r="CA60" s="125"/>
      <c r="CB60" s="125"/>
      <c r="CC60" s="125"/>
      <c r="CD60" s="125"/>
      <c r="CE60" s="125"/>
      <c r="CF60" s="125"/>
      <c r="CG60" s="125"/>
      <c r="CH60" s="125"/>
      <c r="CI60" s="125"/>
      <c r="CJ60" s="125"/>
      <c r="CK60" s="125"/>
      <c r="CL60" s="125"/>
      <c r="CM60" s="125"/>
      <c r="CN60" s="125"/>
      <c r="CO60" s="125"/>
      <c r="CP60" s="125"/>
      <c r="CQ60" s="125"/>
      <c r="CR60" s="125"/>
      <c r="CS60" s="125"/>
      <c r="CT60" s="125"/>
      <c r="CU60" s="125"/>
      <c r="CV60" s="125"/>
      <c r="CW60" s="125"/>
      <c r="CX60" s="125"/>
      <c r="CY60" s="125"/>
      <c r="CZ60" s="125"/>
      <c r="DA60" s="125"/>
      <c r="DB60" s="125"/>
      <c r="DC60" s="125"/>
      <c r="DD60" s="125"/>
      <c r="DE60" s="125"/>
      <c r="DF60" s="125"/>
      <c r="DG60" s="125"/>
      <c r="DH60" s="125"/>
      <c r="DI60" s="125"/>
      <c r="DJ60" s="125"/>
      <c r="DK60" s="125"/>
      <c r="DL60" s="125"/>
      <c r="DM60" s="125"/>
      <c r="DN60" s="125"/>
      <c r="DO60" s="125"/>
      <c r="DP60" s="125"/>
      <c r="DQ60" s="125"/>
      <c r="DR60" s="125"/>
      <c r="DS60" s="125"/>
      <c r="DT60" s="125"/>
      <c r="DU60" s="125"/>
      <c r="DV60" s="125"/>
    </row>
    <row r="61" ht="15.75" customHeight="1">
      <c r="A61" s="206"/>
      <c r="B61" s="207" t="s">
        <v>496</v>
      </c>
      <c r="C61" s="208">
        <v>1.0</v>
      </c>
      <c r="D61" s="209" t="s">
        <v>449</v>
      </c>
      <c r="E61" s="217">
        <v>4.0E7</v>
      </c>
      <c r="F61" s="217" t="s">
        <v>497</v>
      </c>
      <c r="G61" s="210"/>
      <c r="H61" s="210"/>
      <c r="I61" s="210" t="str">
        <f>F61</f>
        <v>  </v>
      </c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25"/>
      <c r="BH61" s="125"/>
      <c r="BI61" s="125"/>
      <c r="BJ61" s="125"/>
      <c r="BK61" s="125"/>
      <c r="BL61" s="125"/>
      <c r="BM61" s="125"/>
      <c r="BN61" s="125"/>
      <c r="BO61" s="125"/>
      <c r="BP61" s="125"/>
      <c r="BQ61" s="125"/>
      <c r="BR61" s="125"/>
      <c r="BS61" s="125"/>
      <c r="BT61" s="125"/>
      <c r="BU61" s="125"/>
      <c r="BV61" s="125"/>
      <c r="BW61" s="125"/>
      <c r="BX61" s="125"/>
      <c r="BY61" s="125"/>
      <c r="BZ61" s="125"/>
      <c r="CA61" s="125"/>
      <c r="CB61" s="125"/>
      <c r="CC61" s="125"/>
      <c r="CD61" s="125"/>
      <c r="CE61" s="125"/>
      <c r="CF61" s="125"/>
      <c r="CG61" s="125"/>
      <c r="CH61" s="125"/>
      <c r="CI61" s="125"/>
      <c r="CJ61" s="125"/>
      <c r="CK61" s="125"/>
      <c r="CL61" s="125"/>
      <c r="CM61" s="125"/>
      <c r="CN61" s="125"/>
      <c r="CO61" s="125"/>
      <c r="CP61" s="125"/>
      <c r="CQ61" s="125"/>
      <c r="CR61" s="125"/>
      <c r="CS61" s="125"/>
      <c r="CT61" s="125"/>
      <c r="CU61" s="125"/>
      <c r="CV61" s="125"/>
      <c r="CW61" s="125"/>
      <c r="CX61" s="125"/>
      <c r="CY61" s="125"/>
      <c r="CZ61" s="125"/>
      <c r="DA61" s="125"/>
      <c r="DB61" s="125"/>
      <c r="DC61" s="125"/>
      <c r="DD61" s="125"/>
      <c r="DE61" s="125"/>
      <c r="DF61" s="125"/>
      <c r="DG61" s="125"/>
      <c r="DH61" s="125"/>
      <c r="DI61" s="125"/>
      <c r="DJ61" s="125"/>
      <c r="DK61" s="125"/>
      <c r="DL61" s="125"/>
      <c r="DM61" s="125"/>
      <c r="DN61" s="125"/>
      <c r="DO61" s="125"/>
      <c r="DP61" s="125"/>
      <c r="DQ61" s="125"/>
      <c r="DR61" s="125"/>
      <c r="DS61" s="125"/>
      <c r="DT61" s="125"/>
      <c r="DU61" s="125"/>
      <c r="DV61" s="125"/>
    </row>
    <row r="62" ht="15.75" customHeight="1">
      <c r="A62" s="206"/>
      <c r="B62" s="207" t="s">
        <v>498</v>
      </c>
      <c r="C62" s="248">
        <v>423.0</v>
      </c>
      <c r="D62" s="209" t="s">
        <v>10</v>
      </c>
      <c r="E62" s="217">
        <v>150000.0</v>
      </c>
      <c r="F62" s="217">
        <f>E62*C62</f>
        <v>63450000</v>
      </c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>
        <f t="shared" ref="S62:U62" si="19">$F62/3</f>
        <v>21150000</v>
      </c>
      <c r="T62" s="210">
        <f t="shared" si="19"/>
        <v>21150000</v>
      </c>
      <c r="U62" s="210">
        <f t="shared" si="19"/>
        <v>21150000</v>
      </c>
      <c r="V62" s="210"/>
      <c r="W62" s="210"/>
      <c r="X62" s="210"/>
      <c r="Y62" s="210"/>
      <c r="Z62" s="210"/>
      <c r="AA62" s="210"/>
      <c r="AB62" s="210"/>
      <c r="AC62" s="210"/>
      <c r="AD62" s="210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  <c r="BN62" s="125"/>
      <c r="BO62" s="125"/>
      <c r="BP62" s="125"/>
      <c r="BQ62" s="125"/>
      <c r="BR62" s="125"/>
      <c r="BS62" s="125"/>
      <c r="BT62" s="125"/>
      <c r="BU62" s="125"/>
      <c r="BV62" s="125"/>
      <c r="BW62" s="125"/>
      <c r="BX62" s="125"/>
      <c r="BY62" s="125"/>
      <c r="BZ62" s="125"/>
      <c r="CA62" s="125"/>
      <c r="CB62" s="125"/>
      <c r="CC62" s="125"/>
      <c r="CD62" s="125"/>
      <c r="CE62" s="125"/>
      <c r="CF62" s="125"/>
      <c r="CG62" s="125"/>
      <c r="CH62" s="125"/>
      <c r="CI62" s="125"/>
      <c r="CJ62" s="125"/>
      <c r="CK62" s="125"/>
      <c r="CL62" s="125"/>
      <c r="CM62" s="125"/>
      <c r="CN62" s="125"/>
      <c r="CO62" s="125"/>
      <c r="CP62" s="125"/>
      <c r="CQ62" s="125"/>
      <c r="CR62" s="125"/>
      <c r="CS62" s="125"/>
      <c r="CT62" s="125"/>
      <c r="CU62" s="125"/>
      <c r="CV62" s="125"/>
      <c r="CW62" s="125"/>
      <c r="CX62" s="125"/>
      <c r="CY62" s="125"/>
      <c r="CZ62" s="125"/>
      <c r="DA62" s="125"/>
      <c r="DB62" s="125"/>
      <c r="DC62" s="125"/>
      <c r="DD62" s="125"/>
      <c r="DE62" s="125"/>
      <c r="DF62" s="125"/>
      <c r="DG62" s="125"/>
      <c r="DH62" s="125"/>
      <c r="DI62" s="125"/>
      <c r="DJ62" s="125"/>
      <c r="DK62" s="125"/>
      <c r="DL62" s="125"/>
      <c r="DM62" s="125"/>
      <c r="DN62" s="125"/>
      <c r="DO62" s="125"/>
      <c r="DP62" s="125"/>
      <c r="DQ62" s="125"/>
      <c r="DR62" s="125"/>
      <c r="DS62" s="125"/>
      <c r="DT62" s="125"/>
      <c r="DU62" s="125"/>
      <c r="DV62" s="125"/>
    </row>
    <row r="63" ht="15.75" customHeight="1">
      <c r="A63" s="206">
        <v>8.0</v>
      </c>
      <c r="B63" s="207" t="s">
        <v>499</v>
      </c>
      <c r="C63" s="208">
        <v>126.0</v>
      </c>
      <c r="D63" s="209" t="s">
        <v>490</v>
      </c>
      <c r="E63" s="207">
        <v>75000.0</v>
      </c>
      <c r="F63" s="217">
        <f t="shared" ref="F63:F71" si="21">C63*E63</f>
        <v>9450000</v>
      </c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>
        <f t="shared" ref="V63:W63" si="20">$F63/2</f>
        <v>4725000</v>
      </c>
      <c r="W63" s="210">
        <f t="shared" si="20"/>
        <v>4725000</v>
      </c>
      <c r="X63" s="210"/>
      <c r="Y63" s="210"/>
      <c r="Z63" s="210"/>
      <c r="AA63" s="210"/>
      <c r="AB63" s="210"/>
      <c r="AC63" s="210"/>
      <c r="AD63" s="210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5"/>
      <c r="BD63" s="125"/>
      <c r="BE63" s="125"/>
      <c r="BF63" s="125"/>
      <c r="BG63" s="125"/>
      <c r="BH63" s="125"/>
      <c r="BI63" s="125"/>
      <c r="BJ63" s="125"/>
      <c r="BK63" s="125"/>
      <c r="BL63" s="125"/>
      <c r="BM63" s="125"/>
      <c r="BN63" s="125"/>
      <c r="BO63" s="125"/>
      <c r="BP63" s="125"/>
      <c r="BQ63" s="125"/>
      <c r="BR63" s="125"/>
      <c r="BS63" s="125"/>
      <c r="BT63" s="125"/>
      <c r="BU63" s="125"/>
      <c r="BV63" s="125"/>
      <c r="BW63" s="125"/>
      <c r="BX63" s="125"/>
      <c r="BY63" s="125"/>
      <c r="BZ63" s="125"/>
      <c r="CA63" s="125"/>
      <c r="CB63" s="125"/>
      <c r="CC63" s="125"/>
      <c r="CD63" s="125"/>
      <c r="CE63" s="125"/>
      <c r="CF63" s="125"/>
      <c r="CG63" s="125"/>
      <c r="CH63" s="125"/>
      <c r="CI63" s="125"/>
      <c r="CJ63" s="125"/>
      <c r="CK63" s="125"/>
      <c r="CL63" s="125"/>
      <c r="CM63" s="125"/>
      <c r="CN63" s="125"/>
      <c r="CO63" s="125"/>
      <c r="CP63" s="125"/>
      <c r="CQ63" s="125"/>
      <c r="CR63" s="125"/>
      <c r="CS63" s="125"/>
      <c r="CT63" s="125"/>
      <c r="CU63" s="125"/>
      <c r="CV63" s="125"/>
      <c r="CW63" s="125"/>
      <c r="CX63" s="125"/>
      <c r="CY63" s="125"/>
      <c r="CZ63" s="125"/>
      <c r="DA63" s="125"/>
      <c r="DB63" s="125"/>
      <c r="DC63" s="125"/>
      <c r="DD63" s="125"/>
      <c r="DE63" s="125"/>
      <c r="DF63" s="125"/>
      <c r="DG63" s="125"/>
      <c r="DH63" s="125"/>
      <c r="DI63" s="125"/>
      <c r="DJ63" s="125"/>
      <c r="DK63" s="125"/>
      <c r="DL63" s="125"/>
      <c r="DM63" s="125"/>
      <c r="DN63" s="125"/>
      <c r="DO63" s="125"/>
      <c r="DP63" s="125"/>
      <c r="DQ63" s="125"/>
      <c r="DR63" s="125"/>
      <c r="DS63" s="125"/>
      <c r="DT63" s="125"/>
      <c r="DU63" s="125"/>
      <c r="DV63" s="125"/>
    </row>
    <row r="64" ht="15.75" customHeight="1">
      <c r="A64" s="206">
        <v>9.0</v>
      </c>
      <c r="B64" s="207" t="s">
        <v>500</v>
      </c>
      <c r="C64" s="208">
        <v>17.0</v>
      </c>
      <c r="D64" s="209" t="s">
        <v>478</v>
      </c>
      <c r="E64" s="207">
        <v>400000.0</v>
      </c>
      <c r="F64" s="217">
        <f t="shared" si="21"/>
        <v>6800000</v>
      </c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>
        <f>F64</f>
        <v>6800000</v>
      </c>
      <c r="W64" s="210"/>
      <c r="X64" s="210"/>
      <c r="Y64" s="210"/>
      <c r="Z64" s="210"/>
      <c r="AA64" s="210"/>
      <c r="AB64" s="210"/>
      <c r="AC64" s="210"/>
      <c r="AD64" s="210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  <c r="BG64" s="125"/>
      <c r="BH64" s="125"/>
      <c r="BI64" s="125"/>
      <c r="BJ64" s="125"/>
      <c r="BK64" s="125"/>
      <c r="BL64" s="125"/>
      <c r="BM64" s="125"/>
      <c r="BN64" s="125"/>
      <c r="BO64" s="125"/>
      <c r="BP64" s="125"/>
      <c r="BQ64" s="125"/>
      <c r="BR64" s="125"/>
      <c r="BS64" s="125"/>
      <c r="BT64" s="125"/>
      <c r="BU64" s="125"/>
      <c r="BV64" s="125"/>
      <c r="BW64" s="125"/>
      <c r="BX64" s="125"/>
      <c r="BY64" s="125"/>
      <c r="BZ64" s="125"/>
      <c r="CA64" s="125"/>
      <c r="CB64" s="125"/>
      <c r="CC64" s="125"/>
      <c r="CD64" s="125"/>
      <c r="CE64" s="125"/>
      <c r="CF64" s="125"/>
      <c r="CG64" s="125"/>
      <c r="CH64" s="125"/>
      <c r="CI64" s="125"/>
      <c r="CJ64" s="125"/>
      <c r="CK64" s="125"/>
      <c r="CL64" s="125"/>
      <c r="CM64" s="125"/>
      <c r="CN64" s="125"/>
      <c r="CO64" s="125"/>
      <c r="CP64" s="125"/>
      <c r="CQ64" s="125"/>
      <c r="CR64" s="125"/>
      <c r="CS64" s="125"/>
      <c r="CT64" s="125"/>
      <c r="CU64" s="125"/>
      <c r="CV64" s="125"/>
      <c r="CW64" s="125"/>
      <c r="CX64" s="125"/>
      <c r="CY64" s="125"/>
      <c r="CZ64" s="125"/>
      <c r="DA64" s="125"/>
      <c r="DB64" s="125"/>
      <c r="DC64" s="125"/>
      <c r="DD64" s="125"/>
      <c r="DE64" s="125"/>
      <c r="DF64" s="125"/>
      <c r="DG64" s="125"/>
      <c r="DH64" s="125"/>
      <c r="DI64" s="125"/>
      <c r="DJ64" s="125"/>
      <c r="DK64" s="125"/>
      <c r="DL64" s="125"/>
      <c r="DM64" s="125"/>
      <c r="DN64" s="125"/>
      <c r="DO64" s="125"/>
      <c r="DP64" s="125"/>
      <c r="DQ64" s="125"/>
      <c r="DR64" s="125"/>
      <c r="DS64" s="125"/>
      <c r="DT64" s="125"/>
      <c r="DU64" s="125"/>
      <c r="DV64" s="125"/>
    </row>
    <row r="65" ht="15.75" customHeight="1">
      <c r="A65" s="206">
        <v>10.0</v>
      </c>
      <c r="B65" s="207" t="s">
        <v>501</v>
      </c>
      <c r="C65" s="208">
        <v>22.0</v>
      </c>
      <c r="D65" s="209" t="s">
        <v>502</v>
      </c>
      <c r="E65" s="207">
        <v>500000.0</v>
      </c>
      <c r="F65" s="217">
        <f t="shared" si="21"/>
        <v>11000000</v>
      </c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>
        <f t="shared" ref="AC65:AC66" si="22">F65</f>
        <v>11000000</v>
      </c>
      <c r="AD65" s="210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125"/>
      <c r="BM65" s="125"/>
      <c r="BN65" s="125"/>
      <c r="BO65" s="125"/>
      <c r="BP65" s="125"/>
      <c r="BQ65" s="125"/>
      <c r="BR65" s="125"/>
      <c r="BS65" s="125"/>
      <c r="BT65" s="125"/>
      <c r="BU65" s="125"/>
      <c r="BV65" s="125"/>
      <c r="BW65" s="125"/>
      <c r="BX65" s="125"/>
      <c r="BY65" s="125"/>
      <c r="BZ65" s="125"/>
      <c r="CA65" s="125"/>
      <c r="CB65" s="125"/>
      <c r="CC65" s="125"/>
      <c r="CD65" s="125"/>
      <c r="CE65" s="125"/>
      <c r="CF65" s="125"/>
      <c r="CG65" s="125"/>
      <c r="CH65" s="125"/>
      <c r="CI65" s="125"/>
      <c r="CJ65" s="125"/>
      <c r="CK65" s="125"/>
      <c r="CL65" s="125"/>
      <c r="CM65" s="125"/>
      <c r="CN65" s="125"/>
      <c r="CO65" s="125"/>
      <c r="CP65" s="125"/>
      <c r="CQ65" s="125"/>
      <c r="CR65" s="125"/>
      <c r="CS65" s="125"/>
      <c r="CT65" s="125"/>
      <c r="CU65" s="125"/>
      <c r="CV65" s="125"/>
      <c r="CW65" s="125"/>
      <c r="CX65" s="125"/>
      <c r="CY65" s="125"/>
      <c r="CZ65" s="125"/>
      <c r="DA65" s="125"/>
      <c r="DB65" s="125"/>
      <c r="DC65" s="125"/>
      <c r="DD65" s="125"/>
      <c r="DE65" s="125"/>
      <c r="DF65" s="125"/>
      <c r="DG65" s="125"/>
      <c r="DH65" s="125"/>
      <c r="DI65" s="125"/>
      <c r="DJ65" s="125"/>
      <c r="DK65" s="125"/>
      <c r="DL65" s="125"/>
      <c r="DM65" s="125"/>
      <c r="DN65" s="125"/>
      <c r="DO65" s="125"/>
      <c r="DP65" s="125"/>
      <c r="DQ65" s="125"/>
      <c r="DR65" s="125"/>
      <c r="DS65" s="125"/>
      <c r="DT65" s="125"/>
      <c r="DU65" s="125"/>
      <c r="DV65" s="125"/>
    </row>
    <row r="66" ht="15.75" customHeight="1">
      <c r="A66" s="206">
        <v>11.0</v>
      </c>
      <c r="B66" s="207" t="s">
        <v>503</v>
      </c>
      <c r="C66" s="208">
        <v>153.0</v>
      </c>
      <c r="D66" s="209" t="s">
        <v>10</v>
      </c>
      <c r="E66" s="207">
        <v>30000.0</v>
      </c>
      <c r="F66" s="217">
        <f t="shared" si="21"/>
        <v>4590000</v>
      </c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>
        <f t="shared" si="22"/>
        <v>4590000</v>
      </c>
      <c r="AD66" s="210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  <c r="DT66" s="125"/>
      <c r="DU66" s="125"/>
      <c r="DV66" s="125"/>
    </row>
    <row r="67" ht="15.75" customHeight="1">
      <c r="A67" s="206">
        <v>12.0</v>
      </c>
      <c r="B67" s="207" t="s">
        <v>504</v>
      </c>
      <c r="C67" s="208">
        <f>30*1*0.5</f>
        <v>15</v>
      </c>
      <c r="D67" s="209" t="s">
        <v>493</v>
      </c>
      <c r="E67" s="207">
        <v>1250000.0</v>
      </c>
      <c r="F67" s="217">
        <f t="shared" si="21"/>
        <v>18750000</v>
      </c>
      <c r="G67" s="210"/>
      <c r="H67" s="210"/>
      <c r="I67" s="210"/>
      <c r="J67" s="210"/>
      <c r="K67" s="210"/>
      <c r="L67" s="210"/>
      <c r="M67" s="210"/>
      <c r="N67" s="210">
        <f>F67</f>
        <v>18750000</v>
      </c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125"/>
      <c r="BP67" s="125"/>
      <c r="BQ67" s="125"/>
      <c r="BR67" s="125"/>
      <c r="BS67" s="125"/>
      <c r="BT67" s="125"/>
      <c r="BU67" s="125"/>
      <c r="BV67" s="125"/>
      <c r="BW67" s="125"/>
      <c r="BX67" s="125"/>
      <c r="BY67" s="125"/>
      <c r="BZ67" s="125"/>
      <c r="CA67" s="125"/>
      <c r="CB67" s="125"/>
      <c r="CC67" s="125"/>
      <c r="CD67" s="125"/>
      <c r="CE67" s="125"/>
      <c r="CF67" s="125"/>
      <c r="CG67" s="125"/>
      <c r="CH67" s="125"/>
      <c r="CI67" s="125"/>
      <c r="CJ67" s="125"/>
      <c r="CK67" s="125"/>
      <c r="CL67" s="125"/>
      <c r="CM67" s="125"/>
      <c r="CN67" s="125"/>
      <c r="CO67" s="125"/>
      <c r="CP67" s="125"/>
      <c r="CQ67" s="125"/>
      <c r="CR67" s="125"/>
      <c r="CS67" s="125"/>
      <c r="CT67" s="125"/>
      <c r="CU67" s="125"/>
      <c r="CV67" s="125"/>
      <c r="CW67" s="125"/>
      <c r="CX67" s="125"/>
      <c r="CY67" s="125"/>
      <c r="CZ67" s="125"/>
      <c r="DA67" s="125"/>
      <c r="DB67" s="125"/>
      <c r="DC67" s="125"/>
      <c r="DD67" s="125"/>
      <c r="DE67" s="125"/>
      <c r="DF67" s="125"/>
      <c r="DG67" s="125"/>
      <c r="DH67" s="125"/>
      <c r="DI67" s="125"/>
      <c r="DJ67" s="125"/>
      <c r="DK67" s="125"/>
      <c r="DL67" s="125"/>
      <c r="DM67" s="125"/>
      <c r="DN67" s="125"/>
      <c r="DO67" s="125"/>
      <c r="DP67" s="125"/>
      <c r="DQ67" s="125"/>
      <c r="DR67" s="125"/>
      <c r="DS67" s="125"/>
      <c r="DT67" s="125"/>
      <c r="DU67" s="125"/>
      <c r="DV67" s="125"/>
    </row>
    <row r="68" ht="15.75" customHeight="1">
      <c r="A68" s="206">
        <v>13.0</v>
      </c>
      <c r="B68" s="207" t="s">
        <v>505</v>
      </c>
      <c r="C68" s="208">
        <v>1.0</v>
      </c>
      <c r="D68" s="209" t="s">
        <v>449</v>
      </c>
      <c r="E68" s="207">
        <v>2.5E7</v>
      </c>
      <c r="F68" s="217">
        <f t="shared" si="21"/>
        <v>25000000</v>
      </c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>
        <f t="shared" ref="AC68:AD68" si="23">$F68/2</f>
        <v>12500000</v>
      </c>
      <c r="AD68" s="210">
        <f t="shared" si="23"/>
        <v>12500000</v>
      </c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5"/>
      <c r="BA68" s="125"/>
      <c r="BB68" s="125"/>
      <c r="BC68" s="125"/>
      <c r="BD68" s="125"/>
      <c r="BE68" s="125"/>
      <c r="BF68" s="125"/>
      <c r="BG68" s="125"/>
      <c r="BH68" s="125"/>
      <c r="BI68" s="125"/>
      <c r="BJ68" s="125"/>
      <c r="BK68" s="125"/>
      <c r="BL68" s="125"/>
      <c r="BM68" s="125"/>
      <c r="BN68" s="125"/>
      <c r="BO68" s="125"/>
      <c r="BP68" s="125"/>
      <c r="BQ68" s="125"/>
      <c r="BR68" s="125"/>
      <c r="BS68" s="125"/>
      <c r="BT68" s="125"/>
      <c r="BU68" s="125"/>
      <c r="BV68" s="125"/>
      <c r="BW68" s="125"/>
      <c r="BX68" s="125"/>
      <c r="BY68" s="125"/>
      <c r="BZ68" s="125"/>
      <c r="CA68" s="125"/>
      <c r="CB68" s="125"/>
      <c r="CC68" s="125"/>
      <c r="CD68" s="125"/>
      <c r="CE68" s="125"/>
      <c r="CF68" s="125"/>
      <c r="CG68" s="125"/>
      <c r="CH68" s="125"/>
      <c r="CI68" s="125"/>
      <c r="CJ68" s="125"/>
      <c r="CK68" s="125"/>
      <c r="CL68" s="125"/>
      <c r="CM68" s="125"/>
      <c r="CN68" s="125"/>
      <c r="CO68" s="125"/>
      <c r="CP68" s="125"/>
      <c r="CQ68" s="125"/>
      <c r="CR68" s="125"/>
      <c r="CS68" s="125"/>
      <c r="CT68" s="125"/>
      <c r="CU68" s="125"/>
      <c r="CV68" s="125"/>
      <c r="CW68" s="125"/>
      <c r="CX68" s="125"/>
      <c r="CY68" s="125"/>
      <c r="CZ68" s="125"/>
      <c r="DA68" s="125"/>
      <c r="DB68" s="125"/>
      <c r="DC68" s="125"/>
      <c r="DD68" s="125"/>
      <c r="DE68" s="125"/>
      <c r="DF68" s="125"/>
      <c r="DG68" s="125"/>
      <c r="DH68" s="125"/>
      <c r="DI68" s="125"/>
      <c r="DJ68" s="125"/>
      <c r="DK68" s="125"/>
      <c r="DL68" s="125"/>
      <c r="DM68" s="125"/>
      <c r="DN68" s="125"/>
      <c r="DO68" s="125"/>
      <c r="DP68" s="125"/>
      <c r="DQ68" s="125"/>
      <c r="DR68" s="125"/>
      <c r="DS68" s="125"/>
      <c r="DT68" s="125"/>
      <c r="DU68" s="125"/>
      <c r="DV68" s="125"/>
    </row>
    <row r="69" ht="15.75" customHeight="1">
      <c r="A69" s="206">
        <v>14.0</v>
      </c>
      <c r="B69" s="207" t="s">
        <v>506</v>
      </c>
      <c r="C69" s="248">
        <v>0.0</v>
      </c>
      <c r="D69" s="209" t="s">
        <v>493</v>
      </c>
      <c r="E69" s="207">
        <v>70000.0</v>
      </c>
      <c r="F69" s="217">
        <f t="shared" si="21"/>
        <v>0</v>
      </c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25"/>
      <c r="BL69" s="125"/>
      <c r="BM69" s="125"/>
      <c r="BN69" s="125"/>
      <c r="BO69" s="125"/>
      <c r="BP69" s="125"/>
      <c r="BQ69" s="125"/>
      <c r="BR69" s="125"/>
      <c r="BS69" s="125"/>
      <c r="BT69" s="125"/>
      <c r="BU69" s="125"/>
      <c r="BV69" s="125"/>
      <c r="BW69" s="125"/>
      <c r="BX69" s="125"/>
      <c r="BY69" s="125"/>
      <c r="BZ69" s="125"/>
      <c r="CA69" s="125"/>
      <c r="CB69" s="125"/>
      <c r="CC69" s="125"/>
      <c r="CD69" s="125"/>
      <c r="CE69" s="125"/>
      <c r="CF69" s="125"/>
      <c r="CG69" s="125"/>
      <c r="CH69" s="125"/>
      <c r="CI69" s="125"/>
      <c r="CJ69" s="125"/>
      <c r="CK69" s="125"/>
      <c r="CL69" s="125"/>
      <c r="CM69" s="125"/>
      <c r="CN69" s="125"/>
      <c r="CO69" s="125"/>
      <c r="CP69" s="125"/>
      <c r="CQ69" s="125"/>
      <c r="CR69" s="125"/>
      <c r="CS69" s="125"/>
      <c r="CT69" s="125"/>
      <c r="CU69" s="125"/>
      <c r="CV69" s="125"/>
      <c r="CW69" s="125"/>
      <c r="CX69" s="125"/>
      <c r="CY69" s="125"/>
      <c r="CZ69" s="125"/>
      <c r="DA69" s="125"/>
      <c r="DB69" s="125"/>
      <c r="DC69" s="125"/>
      <c r="DD69" s="125"/>
      <c r="DE69" s="125"/>
      <c r="DF69" s="125"/>
      <c r="DG69" s="125"/>
      <c r="DH69" s="125"/>
      <c r="DI69" s="125"/>
      <c r="DJ69" s="125"/>
      <c r="DK69" s="125"/>
      <c r="DL69" s="125"/>
      <c r="DM69" s="125"/>
      <c r="DN69" s="125"/>
      <c r="DO69" s="125"/>
      <c r="DP69" s="125"/>
      <c r="DQ69" s="125"/>
      <c r="DR69" s="125"/>
      <c r="DS69" s="125"/>
      <c r="DT69" s="125"/>
      <c r="DU69" s="125"/>
      <c r="DV69" s="125"/>
    </row>
    <row r="70" ht="15.75" customHeight="1">
      <c r="A70" s="206">
        <v>15.0</v>
      </c>
      <c r="B70" s="207" t="s">
        <v>507</v>
      </c>
      <c r="C70" s="208">
        <v>1.0</v>
      </c>
      <c r="D70" s="209" t="s">
        <v>449</v>
      </c>
      <c r="E70" s="207">
        <v>1.0E7</v>
      </c>
      <c r="F70" s="217">
        <f t="shared" si="21"/>
        <v>10000000</v>
      </c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>
        <f>F70</f>
        <v>10000000</v>
      </c>
      <c r="AC70" s="210"/>
      <c r="AD70" s="210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  <c r="BG70" s="125"/>
      <c r="BH70" s="125"/>
      <c r="BI70" s="125"/>
      <c r="BJ70" s="125"/>
      <c r="BK70" s="125"/>
      <c r="BL70" s="125"/>
      <c r="BM70" s="125"/>
      <c r="BN70" s="125"/>
      <c r="BO70" s="125"/>
      <c r="BP70" s="125"/>
      <c r="BQ70" s="125"/>
      <c r="BR70" s="125"/>
      <c r="BS70" s="125"/>
      <c r="BT70" s="125"/>
      <c r="BU70" s="125"/>
      <c r="BV70" s="125"/>
      <c r="BW70" s="125"/>
      <c r="BX70" s="125"/>
      <c r="BY70" s="125"/>
      <c r="BZ70" s="125"/>
      <c r="CA70" s="125"/>
      <c r="CB70" s="125"/>
      <c r="CC70" s="125"/>
      <c r="CD70" s="125"/>
      <c r="CE70" s="125"/>
      <c r="CF70" s="125"/>
      <c r="CG70" s="125"/>
      <c r="CH70" s="125"/>
      <c r="CI70" s="125"/>
      <c r="CJ70" s="125"/>
      <c r="CK70" s="125"/>
      <c r="CL70" s="125"/>
      <c r="CM70" s="125"/>
      <c r="CN70" s="125"/>
      <c r="CO70" s="125"/>
      <c r="CP70" s="125"/>
      <c r="CQ70" s="125"/>
      <c r="CR70" s="125"/>
      <c r="CS70" s="125"/>
      <c r="CT70" s="125"/>
      <c r="CU70" s="125"/>
      <c r="CV70" s="125"/>
      <c r="CW70" s="125"/>
      <c r="CX70" s="125"/>
      <c r="CY70" s="125"/>
      <c r="CZ70" s="125"/>
      <c r="DA70" s="125"/>
      <c r="DB70" s="125"/>
      <c r="DC70" s="125"/>
      <c r="DD70" s="125"/>
      <c r="DE70" s="125"/>
      <c r="DF70" s="125"/>
      <c r="DG70" s="125"/>
      <c r="DH70" s="125"/>
      <c r="DI70" s="125"/>
      <c r="DJ70" s="125"/>
      <c r="DK70" s="125"/>
      <c r="DL70" s="125"/>
      <c r="DM70" s="125"/>
      <c r="DN70" s="125"/>
      <c r="DO70" s="125"/>
      <c r="DP70" s="125"/>
      <c r="DQ70" s="125"/>
      <c r="DR70" s="125"/>
      <c r="DS70" s="125"/>
      <c r="DT70" s="125"/>
      <c r="DU70" s="125"/>
      <c r="DV70" s="125"/>
    </row>
    <row r="71" ht="15.75" customHeight="1">
      <c r="A71" s="206">
        <v>16.0</v>
      </c>
      <c r="B71" s="207" t="s">
        <v>508</v>
      </c>
      <c r="C71" s="208">
        <v>1.0</v>
      </c>
      <c r="D71" s="209" t="s">
        <v>449</v>
      </c>
      <c r="E71" s="207">
        <v>1.0E7</v>
      </c>
      <c r="F71" s="217">
        <f t="shared" si="21"/>
        <v>10000000</v>
      </c>
      <c r="G71" s="210"/>
      <c r="H71" s="210"/>
      <c r="I71" s="210"/>
      <c r="J71" s="210"/>
      <c r="K71" s="210">
        <f t="shared" ref="K71:AD71" si="24">$F71/20</f>
        <v>500000</v>
      </c>
      <c r="L71" s="210">
        <f t="shared" si="24"/>
        <v>500000</v>
      </c>
      <c r="M71" s="210">
        <f t="shared" si="24"/>
        <v>500000</v>
      </c>
      <c r="N71" s="210">
        <f t="shared" si="24"/>
        <v>500000</v>
      </c>
      <c r="O71" s="210">
        <f t="shared" si="24"/>
        <v>500000</v>
      </c>
      <c r="P71" s="210">
        <f t="shared" si="24"/>
        <v>500000</v>
      </c>
      <c r="Q71" s="210">
        <f t="shared" si="24"/>
        <v>500000</v>
      </c>
      <c r="R71" s="210">
        <f t="shared" si="24"/>
        <v>500000</v>
      </c>
      <c r="S71" s="210">
        <f t="shared" si="24"/>
        <v>500000</v>
      </c>
      <c r="T71" s="210">
        <f t="shared" si="24"/>
        <v>500000</v>
      </c>
      <c r="U71" s="210">
        <f t="shared" si="24"/>
        <v>500000</v>
      </c>
      <c r="V71" s="210">
        <f t="shared" si="24"/>
        <v>500000</v>
      </c>
      <c r="W71" s="210">
        <f t="shared" si="24"/>
        <v>500000</v>
      </c>
      <c r="X71" s="210">
        <f t="shared" si="24"/>
        <v>500000</v>
      </c>
      <c r="Y71" s="210">
        <f t="shared" si="24"/>
        <v>500000</v>
      </c>
      <c r="Z71" s="210">
        <f t="shared" si="24"/>
        <v>500000</v>
      </c>
      <c r="AA71" s="210">
        <f t="shared" si="24"/>
        <v>500000</v>
      </c>
      <c r="AB71" s="210">
        <f t="shared" si="24"/>
        <v>500000</v>
      </c>
      <c r="AC71" s="210">
        <f t="shared" si="24"/>
        <v>500000</v>
      </c>
      <c r="AD71" s="210">
        <f t="shared" si="24"/>
        <v>500000</v>
      </c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5"/>
      <c r="BA71" s="125"/>
      <c r="BB71" s="125"/>
      <c r="BC71" s="125"/>
      <c r="BD71" s="125"/>
      <c r="BE71" s="125"/>
      <c r="BF71" s="125"/>
      <c r="BG71" s="125"/>
      <c r="BH71" s="125"/>
      <c r="BI71" s="125"/>
      <c r="BJ71" s="125"/>
      <c r="BK71" s="125"/>
      <c r="BL71" s="125"/>
      <c r="BM71" s="125"/>
      <c r="BN71" s="125"/>
      <c r="BO71" s="125"/>
      <c r="BP71" s="125"/>
      <c r="BQ71" s="125"/>
      <c r="BR71" s="125"/>
      <c r="BS71" s="125"/>
      <c r="BT71" s="125"/>
      <c r="BU71" s="125"/>
      <c r="BV71" s="125"/>
      <c r="BW71" s="125"/>
      <c r="BX71" s="125"/>
      <c r="BY71" s="125"/>
      <c r="BZ71" s="125"/>
      <c r="CA71" s="125"/>
      <c r="CB71" s="125"/>
      <c r="CC71" s="125"/>
      <c r="CD71" s="125"/>
      <c r="CE71" s="125"/>
      <c r="CF71" s="125"/>
      <c r="CG71" s="125"/>
      <c r="CH71" s="125"/>
      <c r="CI71" s="125"/>
      <c r="CJ71" s="125"/>
      <c r="CK71" s="125"/>
      <c r="CL71" s="125"/>
      <c r="CM71" s="125"/>
      <c r="CN71" s="125"/>
      <c r="CO71" s="125"/>
      <c r="CP71" s="125"/>
      <c r="CQ71" s="125"/>
      <c r="CR71" s="125"/>
      <c r="CS71" s="125"/>
      <c r="CT71" s="125"/>
      <c r="CU71" s="125"/>
      <c r="CV71" s="125"/>
      <c r="CW71" s="125"/>
      <c r="CX71" s="125"/>
      <c r="CY71" s="125"/>
      <c r="CZ71" s="125"/>
      <c r="DA71" s="125"/>
      <c r="DB71" s="125"/>
      <c r="DC71" s="125"/>
      <c r="DD71" s="125"/>
      <c r="DE71" s="125"/>
      <c r="DF71" s="125"/>
      <c r="DG71" s="125"/>
      <c r="DH71" s="125"/>
      <c r="DI71" s="125"/>
      <c r="DJ71" s="125"/>
      <c r="DK71" s="125"/>
      <c r="DL71" s="125"/>
      <c r="DM71" s="125"/>
      <c r="DN71" s="125"/>
      <c r="DO71" s="125"/>
      <c r="DP71" s="125"/>
      <c r="DQ71" s="125"/>
      <c r="DR71" s="125"/>
      <c r="DS71" s="125"/>
      <c r="DT71" s="125"/>
      <c r="DU71" s="125"/>
      <c r="DV71" s="125"/>
    </row>
    <row r="72" ht="15.75" customHeight="1">
      <c r="A72" s="211"/>
      <c r="B72" s="212" t="s">
        <v>509</v>
      </c>
      <c r="C72" s="213"/>
      <c r="D72" s="214"/>
      <c r="E72" s="215"/>
      <c r="F72" s="215">
        <f t="shared" ref="F72:BB72" si="25">SUM(F51:F71)</f>
        <v>361360000</v>
      </c>
      <c r="G72" s="218">
        <f t="shared" si="25"/>
        <v>5250000</v>
      </c>
      <c r="H72" s="216">
        <f t="shared" si="25"/>
        <v>31500000</v>
      </c>
      <c r="I72" s="216">
        <f t="shared" si="25"/>
        <v>0</v>
      </c>
      <c r="J72" s="216">
        <f t="shared" si="25"/>
        <v>0</v>
      </c>
      <c r="K72" s="216">
        <f t="shared" si="25"/>
        <v>500000</v>
      </c>
      <c r="L72" s="216">
        <f t="shared" si="25"/>
        <v>500000</v>
      </c>
      <c r="M72" s="216">
        <f t="shared" si="25"/>
        <v>500000</v>
      </c>
      <c r="N72" s="216">
        <f t="shared" si="25"/>
        <v>19250000</v>
      </c>
      <c r="O72" s="216">
        <f t="shared" si="25"/>
        <v>500000</v>
      </c>
      <c r="P72" s="216">
        <f t="shared" si="25"/>
        <v>500000</v>
      </c>
      <c r="Q72" s="216">
        <f t="shared" si="25"/>
        <v>500000</v>
      </c>
      <c r="R72" s="216">
        <f t="shared" si="25"/>
        <v>980000</v>
      </c>
      <c r="S72" s="216">
        <f t="shared" si="25"/>
        <v>21650000</v>
      </c>
      <c r="T72" s="216">
        <f t="shared" si="25"/>
        <v>21650000</v>
      </c>
      <c r="U72" s="216">
        <f t="shared" si="25"/>
        <v>21650000</v>
      </c>
      <c r="V72" s="216">
        <f t="shared" si="25"/>
        <v>12025000</v>
      </c>
      <c r="W72" s="216">
        <f t="shared" si="25"/>
        <v>5225000</v>
      </c>
      <c r="X72" s="216">
        <f t="shared" si="25"/>
        <v>500000</v>
      </c>
      <c r="Y72" s="216">
        <f t="shared" si="25"/>
        <v>500000</v>
      </c>
      <c r="Z72" s="216">
        <f t="shared" si="25"/>
        <v>500000</v>
      </c>
      <c r="AA72" s="216">
        <f t="shared" si="25"/>
        <v>20000000</v>
      </c>
      <c r="AB72" s="216">
        <f t="shared" si="25"/>
        <v>30000000</v>
      </c>
      <c r="AC72" s="216">
        <f t="shared" si="25"/>
        <v>48090000</v>
      </c>
      <c r="AD72" s="216">
        <f t="shared" si="25"/>
        <v>119590000</v>
      </c>
      <c r="AE72" s="216">
        <f t="shared" si="25"/>
        <v>0</v>
      </c>
      <c r="AF72" s="216">
        <f t="shared" si="25"/>
        <v>0</v>
      </c>
      <c r="AG72" s="216">
        <f t="shared" si="25"/>
        <v>0</v>
      </c>
      <c r="AH72" s="216">
        <f t="shared" si="25"/>
        <v>0</v>
      </c>
      <c r="AI72" s="216">
        <f t="shared" si="25"/>
        <v>0</v>
      </c>
      <c r="AJ72" s="216">
        <f t="shared" si="25"/>
        <v>0</v>
      </c>
      <c r="AK72" s="216">
        <f t="shared" si="25"/>
        <v>0</v>
      </c>
      <c r="AL72" s="216">
        <f t="shared" si="25"/>
        <v>0</v>
      </c>
      <c r="AM72" s="216">
        <f t="shared" si="25"/>
        <v>0</v>
      </c>
      <c r="AN72" s="216">
        <f t="shared" si="25"/>
        <v>0</v>
      </c>
      <c r="AO72" s="216">
        <f t="shared" si="25"/>
        <v>0</v>
      </c>
      <c r="AP72" s="216">
        <f t="shared" si="25"/>
        <v>0</v>
      </c>
      <c r="AQ72" s="216">
        <f t="shared" si="25"/>
        <v>0</v>
      </c>
      <c r="AR72" s="216">
        <f t="shared" si="25"/>
        <v>0</v>
      </c>
      <c r="AS72" s="216">
        <f t="shared" si="25"/>
        <v>0</v>
      </c>
      <c r="AT72" s="216">
        <f t="shared" si="25"/>
        <v>0</v>
      </c>
      <c r="AU72" s="216">
        <f t="shared" si="25"/>
        <v>0</v>
      </c>
      <c r="AV72" s="216">
        <f t="shared" si="25"/>
        <v>0</v>
      </c>
      <c r="AW72" s="216">
        <f t="shared" si="25"/>
        <v>0</v>
      </c>
      <c r="AX72" s="216">
        <f t="shared" si="25"/>
        <v>0</v>
      </c>
      <c r="AY72" s="216">
        <f t="shared" si="25"/>
        <v>0</v>
      </c>
      <c r="AZ72" s="216">
        <f t="shared" si="25"/>
        <v>0</v>
      </c>
      <c r="BA72" s="216">
        <f t="shared" si="25"/>
        <v>0</v>
      </c>
      <c r="BB72" s="249">
        <f t="shared" si="25"/>
        <v>0</v>
      </c>
      <c r="BC72" s="125"/>
      <c r="BD72" s="125"/>
      <c r="BE72" s="125"/>
      <c r="BF72" s="125"/>
      <c r="BG72" s="125"/>
      <c r="BH72" s="125"/>
      <c r="BI72" s="125"/>
      <c r="BJ72" s="125"/>
      <c r="BK72" s="125"/>
      <c r="BL72" s="125"/>
      <c r="BM72" s="125"/>
      <c r="BN72" s="125"/>
      <c r="BO72" s="125"/>
      <c r="BP72" s="125"/>
      <c r="BQ72" s="125"/>
      <c r="BR72" s="125"/>
      <c r="BS72" s="125"/>
      <c r="BT72" s="125"/>
      <c r="BU72" s="125"/>
      <c r="BV72" s="125"/>
      <c r="BW72" s="125"/>
      <c r="BX72" s="125"/>
      <c r="BY72" s="125"/>
      <c r="BZ72" s="125"/>
      <c r="CA72" s="125"/>
      <c r="CB72" s="125"/>
      <c r="CC72" s="125"/>
      <c r="CD72" s="125"/>
      <c r="CE72" s="125"/>
      <c r="CF72" s="125"/>
      <c r="CG72" s="125"/>
      <c r="CH72" s="125"/>
      <c r="CI72" s="125"/>
      <c r="CJ72" s="125"/>
      <c r="CK72" s="125"/>
      <c r="CL72" s="125"/>
      <c r="CM72" s="125"/>
      <c r="CN72" s="125"/>
      <c r="CO72" s="125"/>
      <c r="CP72" s="125"/>
      <c r="CQ72" s="125"/>
      <c r="CR72" s="125"/>
      <c r="CS72" s="125"/>
      <c r="CT72" s="125"/>
      <c r="CU72" s="125"/>
      <c r="CV72" s="125"/>
      <c r="CW72" s="125"/>
      <c r="CX72" s="125"/>
      <c r="CY72" s="125"/>
      <c r="CZ72" s="125"/>
      <c r="DA72" s="125"/>
      <c r="DB72" s="125"/>
      <c r="DC72" s="125"/>
      <c r="DD72" s="125"/>
      <c r="DE72" s="125"/>
      <c r="DF72" s="125"/>
      <c r="DG72" s="125"/>
      <c r="DH72" s="125"/>
      <c r="DI72" s="125"/>
      <c r="DJ72" s="125"/>
      <c r="DK72" s="125"/>
      <c r="DL72" s="125"/>
      <c r="DM72" s="125"/>
      <c r="DN72" s="125"/>
      <c r="DO72" s="125"/>
      <c r="DP72" s="125"/>
      <c r="DQ72" s="125"/>
      <c r="DR72" s="125"/>
      <c r="DS72" s="125"/>
      <c r="DT72" s="125"/>
      <c r="DU72" s="125"/>
      <c r="DV72" s="125"/>
    </row>
    <row r="73" ht="15.75" customHeight="1">
      <c r="A73" s="250" t="s">
        <v>510</v>
      </c>
      <c r="B73" s="225"/>
      <c r="C73" s="208"/>
      <c r="D73" s="209"/>
      <c r="E73" s="207"/>
      <c r="F73" s="207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  <c r="AC73" s="210"/>
      <c r="AD73" s="210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125"/>
      <c r="BR73" s="125"/>
      <c r="BS73" s="125"/>
      <c r="BT73" s="125"/>
      <c r="BU73" s="125"/>
      <c r="BV73" s="125"/>
      <c r="BW73" s="125"/>
      <c r="BX73" s="125"/>
      <c r="BY73" s="125"/>
      <c r="BZ73" s="125"/>
      <c r="CA73" s="125"/>
      <c r="CB73" s="125"/>
      <c r="CC73" s="125"/>
      <c r="CD73" s="125"/>
      <c r="CE73" s="125"/>
      <c r="CF73" s="125"/>
      <c r="CG73" s="125"/>
      <c r="CH73" s="125"/>
      <c r="CI73" s="125"/>
      <c r="CJ73" s="125"/>
      <c r="CK73" s="125"/>
      <c r="CL73" s="125"/>
      <c r="CM73" s="125"/>
      <c r="CN73" s="125"/>
      <c r="CO73" s="125"/>
      <c r="CP73" s="125"/>
      <c r="CQ73" s="125"/>
      <c r="CR73" s="125"/>
      <c r="CS73" s="125"/>
      <c r="CT73" s="125"/>
      <c r="CU73" s="125"/>
      <c r="CV73" s="125"/>
      <c r="CW73" s="125"/>
      <c r="CX73" s="125"/>
      <c r="CY73" s="125"/>
      <c r="CZ73" s="125"/>
      <c r="DA73" s="125"/>
      <c r="DB73" s="125"/>
      <c r="DC73" s="125"/>
      <c r="DD73" s="125"/>
      <c r="DE73" s="125"/>
      <c r="DF73" s="125"/>
      <c r="DG73" s="125"/>
      <c r="DH73" s="125"/>
      <c r="DI73" s="125"/>
      <c r="DJ73" s="125"/>
      <c r="DK73" s="125"/>
      <c r="DL73" s="125"/>
      <c r="DM73" s="125"/>
      <c r="DN73" s="125"/>
      <c r="DO73" s="125"/>
      <c r="DP73" s="125"/>
      <c r="DQ73" s="125"/>
      <c r="DR73" s="125"/>
      <c r="DS73" s="125"/>
      <c r="DT73" s="125"/>
      <c r="DU73" s="125"/>
      <c r="DV73" s="125"/>
    </row>
    <row r="74" ht="15.75" customHeight="1">
      <c r="A74" s="206">
        <v>1.0</v>
      </c>
      <c r="B74" s="207" t="s">
        <v>511</v>
      </c>
      <c r="C74" s="208">
        <v>0.0</v>
      </c>
      <c r="D74" s="209"/>
      <c r="E74" s="207">
        <v>0.0</v>
      </c>
      <c r="F74" s="207">
        <v>0.0</v>
      </c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  <c r="BN74" s="125"/>
      <c r="BO74" s="125"/>
      <c r="BP74" s="125"/>
      <c r="BQ74" s="125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5"/>
      <c r="CH74" s="125"/>
      <c r="CI74" s="125"/>
      <c r="CJ74" s="125"/>
      <c r="CK74" s="125"/>
      <c r="CL74" s="125"/>
      <c r="CM74" s="125"/>
      <c r="CN74" s="125"/>
      <c r="CO74" s="125"/>
      <c r="CP74" s="125"/>
      <c r="CQ74" s="125"/>
      <c r="CR74" s="125"/>
      <c r="CS74" s="125"/>
      <c r="CT74" s="125"/>
      <c r="CU74" s="125"/>
      <c r="CV74" s="125"/>
      <c r="CW74" s="125"/>
      <c r="CX74" s="125"/>
      <c r="CY74" s="125"/>
      <c r="CZ74" s="125"/>
      <c r="DA74" s="125"/>
      <c r="DB74" s="125"/>
      <c r="DC74" s="125"/>
      <c r="DD74" s="125"/>
      <c r="DE74" s="125"/>
      <c r="DF74" s="125"/>
      <c r="DG74" s="125"/>
      <c r="DH74" s="125"/>
      <c r="DI74" s="125"/>
      <c r="DJ74" s="125"/>
      <c r="DK74" s="125"/>
      <c r="DL74" s="125"/>
      <c r="DM74" s="125"/>
      <c r="DN74" s="125"/>
      <c r="DO74" s="125"/>
      <c r="DP74" s="125"/>
      <c r="DQ74" s="125"/>
      <c r="DR74" s="125"/>
      <c r="DS74" s="125"/>
      <c r="DT74" s="125"/>
      <c r="DU74" s="125"/>
      <c r="DV74" s="125"/>
    </row>
    <row r="75" ht="15.75" customHeight="1">
      <c r="A75" s="206">
        <v>2.0</v>
      </c>
      <c r="B75" s="207" t="s">
        <v>512</v>
      </c>
      <c r="C75" s="208">
        <v>10.0</v>
      </c>
      <c r="D75" s="209" t="s">
        <v>513</v>
      </c>
      <c r="E75" s="207">
        <v>3000000.0</v>
      </c>
      <c r="F75" s="207">
        <f>C75*E75</f>
        <v>30000000</v>
      </c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>
        <f t="shared" ref="Z75:AC75" si="26">$F75/4</f>
        <v>7500000</v>
      </c>
      <c r="AA75" s="210">
        <f t="shared" si="26"/>
        <v>7500000</v>
      </c>
      <c r="AB75" s="210">
        <f t="shared" si="26"/>
        <v>7500000</v>
      </c>
      <c r="AC75" s="210">
        <f t="shared" si="26"/>
        <v>7500000</v>
      </c>
      <c r="AD75" s="210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5"/>
      <c r="BA75" s="125"/>
      <c r="BB75" s="125"/>
      <c r="BC75" s="125"/>
      <c r="BD75" s="125"/>
      <c r="BE75" s="125"/>
      <c r="BF75" s="125"/>
      <c r="BG75" s="125"/>
      <c r="BH75" s="125"/>
      <c r="BI75" s="125"/>
      <c r="BJ75" s="125"/>
      <c r="BK75" s="125"/>
      <c r="BL75" s="125"/>
      <c r="BM75" s="125"/>
      <c r="BN75" s="125"/>
      <c r="BO75" s="125"/>
      <c r="BP75" s="125"/>
      <c r="BQ75" s="125"/>
      <c r="BR75" s="125"/>
      <c r="BS75" s="125"/>
      <c r="BT75" s="125"/>
      <c r="BU75" s="125"/>
      <c r="BV75" s="125"/>
      <c r="BW75" s="125"/>
      <c r="BX75" s="125"/>
      <c r="BY75" s="125"/>
      <c r="BZ75" s="125"/>
      <c r="CA75" s="125"/>
      <c r="CB75" s="125"/>
      <c r="CC75" s="125"/>
      <c r="CD75" s="125"/>
      <c r="CE75" s="125"/>
      <c r="CF75" s="125"/>
      <c r="CG75" s="125"/>
      <c r="CH75" s="125"/>
      <c r="CI75" s="125"/>
      <c r="CJ75" s="125"/>
      <c r="CK75" s="125"/>
      <c r="CL75" s="125"/>
      <c r="CM75" s="125"/>
      <c r="CN75" s="125"/>
      <c r="CO75" s="125"/>
      <c r="CP75" s="125"/>
      <c r="CQ75" s="125"/>
      <c r="CR75" s="125"/>
      <c r="CS75" s="125"/>
      <c r="CT75" s="125"/>
      <c r="CU75" s="125"/>
      <c r="CV75" s="125"/>
      <c r="CW75" s="125"/>
      <c r="CX75" s="125"/>
      <c r="CY75" s="125"/>
      <c r="CZ75" s="125"/>
      <c r="DA75" s="125"/>
      <c r="DB75" s="125"/>
      <c r="DC75" s="125"/>
      <c r="DD75" s="125"/>
      <c r="DE75" s="125"/>
      <c r="DF75" s="125"/>
      <c r="DG75" s="125"/>
      <c r="DH75" s="125"/>
      <c r="DI75" s="125"/>
      <c r="DJ75" s="125"/>
      <c r="DK75" s="125"/>
      <c r="DL75" s="125"/>
      <c r="DM75" s="125"/>
      <c r="DN75" s="125"/>
      <c r="DO75" s="125"/>
      <c r="DP75" s="125"/>
      <c r="DQ75" s="125"/>
      <c r="DR75" s="125"/>
      <c r="DS75" s="125"/>
      <c r="DT75" s="125"/>
      <c r="DU75" s="125"/>
      <c r="DV75" s="125"/>
    </row>
    <row r="76" ht="15.75" customHeight="1">
      <c r="A76" s="211"/>
      <c r="B76" s="212" t="s">
        <v>514</v>
      </c>
      <c r="C76" s="213"/>
      <c r="D76" s="214"/>
      <c r="E76" s="215"/>
      <c r="F76" s="215">
        <f>SUM(F75)</f>
        <v>30000000</v>
      </c>
      <c r="G76" s="218">
        <f t="shared" ref="G76:BB76" si="27">SUM(G73:G75)</f>
        <v>0</v>
      </c>
      <c r="H76" s="216">
        <f t="shared" si="27"/>
        <v>0</v>
      </c>
      <c r="I76" s="216">
        <f t="shared" si="27"/>
        <v>0</v>
      </c>
      <c r="J76" s="216">
        <f t="shared" si="27"/>
        <v>0</v>
      </c>
      <c r="K76" s="216">
        <f t="shared" si="27"/>
        <v>0</v>
      </c>
      <c r="L76" s="216">
        <f t="shared" si="27"/>
        <v>0</v>
      </c>
      <c r="M76" s="216">
        <f t="shared" si="27"/>
        <v>0</v>
      </c>
      <c r="N76" s="216">
        <f t="shared" si="27"/>
        <v>0</v>
      </c>
      <c r="O76" s="216">
        <f t="shared" si="27"/>
        <v>0</v>
      </c>
      <c r="P76" s="216">
        <f t="shared" si="27"/>
        <v>0</v>
      </c>
      <c r="Q76" s="216">
        <f t="shared" si="27"/>
        <v>0</v>
      </c>
      <c r="R76" s="216">
        <f t="shared" si="27"/>
        <v>0</v>
      </c>
      <c r="S76" s="216">
        <f t="shared" si="27"/>
        <v>0</v>
      </c>
      <c r="T76" s="216">
        <f t="shared" si="27"/>
        <v>0</v>
      </c>
      <c r="U76" s="216">
        <f t="shared" si="27"/>
        <v>0</v>
      </c>
      <c r="V76" s="216">
        <f t="shared" si="27"/>
        <v>0</v>
      </c>
      <c r="W76" s="216">
        <f t="shared" si="27"/>
        <v>0</v>
      </c>
      <c r="X76" s="216">
        <f t="shared" si="27"/>
        <v>0</v>
      </c>
      <c r="Y76" s="216">
        <f t="shared" si="27"/>
        <v>0</v>
      </c>
      <c r="Z76" s="216">
        <f t="shared" si="27"/>
        <v>7500000</v>
      </c>
      <c r="AA76" s="216">
        <f t="shared" si="27"/>
        <v>7500000</v>
      </c>
      <c r="AB76" s="216">
        <f t="shared" si="27"/>
        <v>7500000</v>
      </c>
      <c r="AC76" s="216">
        <f t="shared" si="27"/>
        <v>7500000</v>
      </c>
      <c r="AD76" s="216">
        <f t="shared" si="27"/>
        <v>0</v>
      </c>
      <c r="AE76" s="216">
        <f t="shared" si="27"/>
        <v>0</v>
      </c>
      <c r="AF76" s="216">
        <f t="shared" si="27"/>
        <v>0</v>
      </c>
      <c r="AG76" s="216">
        <f t="shared" si="27"/>
        <v>0</v>
      </c>
      <c r="AH76" s="216">
        <f t="shared" si="27"/>
        <v>0</v>
      </c>
      <c r="AI76" s="216">
        <f t="shared" si="27"/>
        <v>0</v>
      </c>
      <c r="AJ76" s="216">
        <f t="shared" si="27"/>
        <v>0</v>
      </c>
      <c r="AK76" s="216">
        <f t="shared" si="27"/>
        <v>0</v>
      </c>
      <c r="AL76" s="216">
        <f t="shared" si="27"/>
        <v>0</v>
      </c>
      <c r="AM76" s="216">
        <f t="shared" si="27"/>
        <v>0</v>
      </c>
      <c r="AN76" s="216">
        <f t="shared" si="27"/>
        <v>0</v>
      </c>
      <c r="AO76" s="216">
        <f t="shared" si="27"/>
        <v>0</v>
      </c>
      <c r="AP76" s="216">
        <f t="shared" si="27"/>
        <v>0</v>
      </c>
      <c r="AQ76" s="216">
        <f t="shared" si="27"/>
        <v>0</v>
      </c>
      <c r="AR76" s="216">
        <f t="shared" si="27"/>
        <v>0</v>
      </c>
      <c r="AS76" s="216">
        <f t="shared" si="27"/>
        <v>0</v>
      </c>
      <c r="AT76" s="216">
        <f t="shared" si="27"/>
        <v>0</v>
      </c>
      <c r="AU76" s="216">
        <f t="shared" si="27"/>
        <v>0</v>
      </c>
      <c r="AV76" s="216">
        <f t="shared" si="27"/>
        <v>0</v>
      </c>
      <c r="AW76" s="216">
        <f t="shared" si="27"/>
        <v>0</v>
      </c>
      <c r="AX76" s="216">
        <f t="shared" si="27"/>
        <v>0</v>
      </c>
      <c r="AY76" s="216">
        <f t="shared" si="27"/>
        <v>0</v>
      </c>
      <c r="AZ76" s="216">
        <f t="shared" si="27"/>
        <v>0</v>
      </c>
      <c r="BA76" s="216">
        <f t="shared" si="27"/>
        <v>0</v>
      </c>
      <c r="BB76" s="216">
        <f t="shared" si="27"/>
        <v>0</v>
      </c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25"/>
      <c r="BW76" s="125"/>
      <c r="BX76" s="125"/>
      <c r="BY76" s="125"/>
      <c r="BZ76" s="125"/>
      <c r="CA76" s="125"/>
      <c r="CB76" s="125"/>
      <c r="CC76" s="125"/>
      <c r="CD76" s="125"/>
      <c r="CE76" s="125"/>
      <c r="CF76" s="125"/>
      <c r="CG76" s="125"/>
      <c r="CH76" s="125"/>
      <c r="CI76" s="125"/>
      <c r="CJ76" s="125"/>
      <c r="CK76" s="125"/>
      <c r="CL76" s="125"/>
      <c r="CM76" s="125"/>
      <c r="CN76" s="125"/>
      <c r="CO76" s="125"/>
      <c r="CP76" s="125"/>
      <c r="CQ76" s="125"/>
      <c r="CR76" s="125"/>
      <c r="CS76" s="125"/>
      <c r="CT76" s="125"/>
      <c r="CU76" s="125"/>
      <c r="CV76" s="125"/>
      <c r="CW76" s="125"/>
      <c r="CX76" s="125"/>
      <c r="CY76" s="125"/>
      <c r="CZ76" s="125"/>
      <c r="DA76" s="125"/>
      <c r="DB76" s="125"/>
      <c r="DC76" s="125"/>
      <c r="DD76" s="125"/>
      <c r="DE76" s="125"/>
      <c r="DF76" s="125"/>
      <c r="DG76" s="125"/>
      <c r="DH76" s="125"/>
      <c r="DI76" s="125"/>
      <c r="DJ76" s="125"/>
      <c r="DK76" s="125"/>
      <c r="DL76" s="125"/>
      <c r="DM76" s="125"/>
      <c r="DN76" s="125"/>
      <c r="DO76" s="125"/>
      <c r="DP76" s="125"/>
      <c r="DQ76" s="125"/>
      <c r="DR76" s="125"/>
      <c r="DS76" s="125"/>
      <c r="DT76" s="125"/>
      <c r="DU76" s="125"/>
      <c r="DV76" s="125"/>
    </row>
    <row r="77" ht="15.75" customHeight="1">
      <c r="A77" s="250" t="s">
        <v>515</v>
      </c>
      <c r="B77" s="225"/>
      <c r="C77" s="208"/>
      <c r="D77" s="209"/>
      <c r="E77" s="207"/>
      <c r="F77" s="207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5"/>
      <c r="BA77" s="125"/>
      <c r="BB77" s="125"/>
      <c r="BC77" s="125"/>
      <c r="BD77" s="125"/>
      <c r="BE77" s="125"/>
      <c r="BF77" s="125"/>
      <c r="BG77" s="125"/>
      <c r="BH77" s="125"/>
      <c r="BI77" s="125"/>
      <c r="BJ77" s="125"/>
      <c r="BK77" s="125"/>
      <c r="BL77" s="125"/>
      <c r="BM77" s="125"/>
      <c r="BN77" s="125"/>
      <c r="BO77" s="125"/>
      <c r="BP77" s="125"/>
      <c r="BQ77" s="125"/>
      <c r="BR77" s="125"/>
      <c r="BS77" s="125"/>
      <c r="BT77" s="125"/>
      <c r="BU77" s="125"/>
      <c r="BV77" s="125"/>
      <c r="BW77" s="125"/>
      <c r="BX77" s="125"/>
      <c r="BY77" s="125"/>
      <c r="BZ77" s="125"/>
      <c r="CA77" s="125"/>
      <c r="CB77" s="125"/>
      <c r="CC77" s="125"/>
      <c r="CD77" s="125"/>
      <c r="CE77" s="125"/>
      <c r="CF77" s="125"/>
      <c r="CG77" s="125"/>
      <c r="CH77" s="125"/>
      <c r="CI77" s="125"/>
      <c r="CJ77" s="125"/>
      <c r="CK77" s="125"/>
      <c r="CL77" s="125"/>
      <c r="CM77" s="125"/>
      <c r="CN77" s="125"/>
      <c r="CO77" s="125"/>
      <c r="CP77" s="125"/>
      <c r="CQ77" s="125"/>
      <c r="CR77" s="125"/>
      <c r="CS77" s="125"/>
      <c r="CT77" s="125"/>
      <c r="CU77" s="125"/>
      <c r="CV77" s="125"/>
      <c r="CW77" s="125"/>
      <c r="CX77" s="125"/>
      <c r="CY77" s="125"/>
      <c r="CZ77" s="125"/>
      <c r="DA77" s="125"/>
      <c r="DB77" s="125"/>
      <c r="DC77" s="125"/>
      <c r="DD77" s="125"/>
      <c r="DE77" s="125"/>
      <c r="DF77" s="125"/>
      <c r="DG77" s="125"/>
      <c r="DH77" s="125"/>
      <c r="DI77" s="125"/>
      <c r="DJ77" s="125"/>
      <c r="DK77" s="125"/>
      <c r="DL77" s="125"/>
      <c r="DM77" s="125"/>
      <c r="DN77" s="125"/>
      <c r="DO77" s="125"/>
      <c r="DP77" s="125"/>
      <c r="DQ77" s="125"/>
      <c r="DR77" s="125"/>
      <c r="DS77" s="125"/>
      <c r="DT77" s="125"/>
      <c r="DU77" s="125"/>
      <c r="DV77" s="125"/>
    </row>
    <row r="78" ht="15.75" customHeight="1">
      <c r="A78" s="206">
        <v>1.0</v>
      </c>
      <c r="B78" s="207" t="s">
        <v>516</v>
      </c>
      <c r="C78" s="248">
        <v>0.0</v>
      </c>
      <c r="D78" s="209" t="s">
        <v>10</v>
      </c>
      <c r="E78" s="208">
        <v>1500000.0</v>
      </c>
      <c r="F78" s="208">
        <f t="shared" ref="F78:F81" si="28">E78*C78</f>
        <v>0</v>
      </c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25"/>
      <c r="BL78" s="125"/>
      <c r="BM78" s="125"/>
      <c r="BN78" s="125"/>
      <c r="BO78" s="125"/>
      <c r="BP78" s="125"/>
      <c r="BQ78" s="125"/>
      <c r="BR78" s="125"/>
      <c r="BS78" s="125"/>
      <c r="BT78" s="125"/>
      <c r="BU78" s="125"/>
      <c r="BV78" s="125"/>
      <c r="BW78" s="125"/>
      <c r="BX78" s="125"/>
      <c r="BY78" s="125"/>
      <c r="BZ78" s="125"/>
      <c r="CA78" s="125"/>
      <c r="CB78" s="125"/>
      <c r="CC78" s="125"/>
      <c r="CD78" s="125"/>
      <c r="CE78" s="125"/>
      <c r="CF78" s="125"/>
      <c r="CG78" s="125"/>
      <c r="CH78" s="125"/>
      <c r="CI78" s="125"/>
      <c r="CJ78" s="125"/>
      <c r="CK78" s="125"/>
      <c r="CL78" s="125"/>
      <c r="CM78" s="125"/>
      <c r="CN78" s="125"/>
      <c r="CO78" s="125"/>
      <c r="CP78" s="125"/>
      <c r="CQ78" s="125"/>
      <c r="CR78" s="125"/>
      <c r="CS78" s="125"/>
      <c r="CT78" s="125"/>
      <c r="CU78" s="125"/>
      <c r="CV78" s="125"/>
      <c r="CW78" s="125"/>
      <c r="CX78" s="125"/>
      <c r="CY78" s="125"/>
      <c r="CZ78" s="125"/>
      <c r="DA78" s="125"/>
      <c r="DB78" s="125"/>
      <c r="DC78" s="125"/>
      <c r="DD78" s="125"/>
      <c r="DE78" s="125"/>
      <c r="DF78" s="125"/>
      <c r="DG78" s="125"/>
      <c r="DH78" s="125"/>
      <c r="DI78" s="125"/>
      <c r="DJ78" s="125"/>
      <c r="DK78" s="125"/>
      <c r="DL78" s="125"/>
      <c r="DM78" s="125"/>
      <c r="DN78" s="125"/>
      <c r="DO78" s="125"/>
      <c r="DP78" s="125"/>
      <c r="DQ78" s="125"/>
      <c r="DR78" s="125"/>
      <c r="DS78" s="125"/>
      <c r="DT78" s="125"/>
      <c r="DU78" s="125"/>
      <c r="DV78" s="125"/>
    </row>
    <row r="79" ht="15.75" customHeight="1">
      <c r="A79" s="206">
        <v>2.0</v>
      </c>
      <c r="B79" s="207" t="s">
        <v>517</v>
      </c>
      <c r="C79" s="248">
        <v>0.0</v>
      </c>
      <c r="D79" s="209" t="s">
        <v>449</v>
      </c>
      <c r="E79" s="208">
        <v>1.5E7</v>
      </c>
      <c r="F79" s="207">
        <f t="shared" si="28"/>
        <v>0</v>
      </c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5"/>
      <c r="BA79" s="125"/>
      <c r="BB79" s="125"/>
      <c r="BC79" s="125"/>
      <c r="BD79" s="125"/>
      <c r="BE79" s="125"/>
      <c r="BF79" s="125"/>
      <c r="BG79" s="125"/>
      <c r="BH79" s="125"/>
      <c r="BI79" s="125"/>
      <c r="BJ79" s="125"/>
      <c r="BK79" s="125"/>
      <c r="BL79" s="125"/>
      <c r="BM79" s="125"/>
      <c r="BN79" s="125"/>
      <c r="BO79" s="125"/>
      <c r="BP79" s="125"/>
      <c r="BQ79" s="125"/>
      <c r="BR79" s="125"/>
      <c r="BS79" s="125"/>
      <c r="BT79" s="125"/>
      <c r="BU79" s="125"/>
      <c r="BV79" s="125"/>
      <c r="BW79" s="125"/>
      <c r="BX79" s="125"/>
      <c r="BY79" s="125"/>
      <c r="BZ79" s="125"/>
      <c r="CA79" s="125"/>
      <c r="CB79" s="125"/>
      <c r="CC79" s="125"/>
      <c r="CD79" s="125"/>
      <c r="CE79" s="125"/>
      <c r="CF79" s="125"/>
      <c r="CG79" s="125"/>
      <c r="CH79" s="125"/>
      <c r="CI79" s="125"/>
      <c r="CJ79" s="125"/>
      <c r="CK79" s="125"/>
      <c r="CL79" s="125"/>
      <c r="CM79" s="125"/>
      <c r="CN79" s="125"/>
      <c r="CO79" s="125"/>
      <c r="CP79" s="125"/>
      <c r="CQ79" s="125"/>
      <c r="CR79" s="125"/>
      <c r="CS79" s="125"/>
      <c r="CT79" s="125"/>
      <c r="CU79" s="125"/>
      <c r="CV79" s="125"/>
      <c r="CW79" s="125"/>
      <c r="CX79" s="125"/>
      <c r="CY79" s="125"/>
      <c r="CZ79" s="125"/>
      <c r="DA79" s="125"/>
      <c r="DB79" s="125"/>
      <c r="DC79" s="125"/>
      <c r="DD79" s="125"/>
      <c r="DE79" s="125"/>
      <c r="DF79" s="125"/>
      <c r="DG79" s="125"/>
      <c r="DH79" s="125"/>
      <c r="DI79" s="125"/>
      <c r="DJ79" s="125"/>
      <c r="DK79" s="125"/>
      <c r="DL79" s="125"/>
      <c r="DM79" s="125"/>
      <c r="DN79" s="125"/>
      <c r="DO79" s="125"/>
      <c r="DP79" s="125"/>
      <c r="DQ79" s="125"/>
      <c r="DR79" s="125"/>
      <c r="DS79" s="125"/>
      <c r="DT79" s="125"/>
      <c r="DU79" s="125"/>
      <c r="DV79" s="125"/>
    </row>
    <row r="80" ht="15.75" customHeight="1">
      <c r="A80" s="206">
        <v>3.0</v>
      </c>
      <c r="B80" s="207" t="s">
        <v>518</v>
      </c>
      <c r="C80" s="248">
        <v>40.0</v>
      </c>
      <c r="D80" s="209" t="s">
        <v>10</v>
      </c>
      <c r="E80" s="208">
        <v>750000.0</v>
      </c>
      <c r="F80" s="207">
        <f t="shared" si="28"/>
        <v>30000000</v>
      </c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07">
        <f>F80</f>
        <v>30000000</v>
      </c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5"/>
      <c r="BA80" s="125"/>
      <c r="BB80" s="125"/>
      <c r="BC80" s="125"/>
      <c r="BD80" s="125"/>
      <c r="BE80" s="125"/>
      <c r="BF80" s="125"/>
      <c r="BG80" s="125"/>
      <c r="BH80" s="125"/>
      <c r="BI80" s="125"/>
      <c r="BJ80" s="125"/>
      <c r="BK80" s="125"/>
      <c r="BL80" s="125"/>
      <c r="BM80" s="125"/>
      <c r="BN80" s="125"/>
      <c r="BO80" s="125"/>
      <c r="BP80" s="125"/>
      <c r="BQ80" s="125"/>
      <c r="BR80" s="125"/>
      <c r="BS80" s="125"/>
      <c r="BT80" s="125"/>
      <c r="BU80" s="125"/>
      <c r="BV80" s="125"/>
      <c r="BW80" s="125"/>
      <c r="BX80" s="125"/>
      <c r="BY80" s="125"/>
      <c r="BZ80" s="125"/>
      <c r="CA80" s="125"/>
      <c r="CB80" s="125"/>
      <c r="CC80" s="125"/>
      <c r="CD80" s="125"/>
      <c r="CE80" s="125"/>
      <c r="CF80" s="125"/>
      <c r="CG80" s="125"/>
      <c r="CH80" s="125"/>
      <c r="CI80" s="125"/>
      <c r="CJ80" s="125"/>
      <c r="CK80" s="125"/>
      <c r="CL80" s="125"/>
      <c r="CM80" s="125"/>
      <c r="CN80" s="125"/>
      <c r="CO80" s="125"/>
      <c r="CP80" s="125"/>
      <c r="CQ80" s="125"/>
      <c r="CR80" s="125"/>
      <c r="CS80" s="125"/>
      <c r="CT80" s="125"/>
      <c r="CU80" s="125"/>
      <c r="CV80" s="125"/>
      <c r="CW80" s="125"/>
      <c r="CX80" s="125"/>
      <c r="CY80" s="125"/>
      <c r="CZ80" s="125"/>
      <c r="DA80" s="125"/>
      <c r="DB80" s="125"/>
      <c r="DC80" s="125"/>
      <c r="DD80" s="125"/>
      <c r="DE80" s="125"/>
      <c r="DF80" s="125"/>
      <c r="DG80" s="125"/>
      <c r="DH80" s="125"/>
      <c r="DI80" s="125"/>
      <c r="DJ80" s="125"/>
      <c r="DK80" s="125"/>
      <c r="DL80" s="125"/>
      <c r="DM80" s="125"/>
      <c r="DN80" s="125"/>
      <c r="DO80" s="125"/>
      <c r="DP80" s="125"/>
      <c r="DQ80" s="125"/>
      <c r="DR80" s="125"/>
      <c r="DS80" s="125"/>
      <c r="DT80" s="125"/>
      <c r="DU80" s="125"/>
      <c r="DV80" s="125"/>
    </row>
    <row r="81" ht="15.75" customHeight="1">
      <c r="A81" s="206">
        <v>4.0</v>
      </c>
      <c r="B81" s="207" t="s">
        <v>519</v>
      </c>
      <c r="C81" s="208">
        <v>1.0</v>
      </c>
      <c r="D81" s="209" t="s">
        <v>478</v>
      </c>
      <c r="E81" s="208">
        <v>5000000.0</v>
      </c>
      <c r="F81" s="207">
        <f t="shared" si="28"/>
        <v>5000000</v>
      </c>
      <c r="G81" s="210">
        <f t="shared" ref="G81:Z81" si="29">$F81/20</f>
        <v>250000</v>
      </c>
      <c r="H81" s="210">
        <f t="shared" si="29"/>
        <v>250000</v>
      </c>
      <c r="I81" s="210">
        <f t="shared" si="29"/>
        <v>250000</v>
      </c>
      <c r="J81" s="210">
        <f t="shared" si="29"/>
        <v>250000</v>
      </c>
      <c r="K81" s="210">
        <f t="shared" si="29"/>
        <v>250000</v>
      </c>
      <c r="L81" s="210">
        <f t="shared" si="29"/>
        <v>250000</v>
      </c>
      <c r="M81" s="210">
        <f t="shared" si="29"/>
        <v>250000</v>
      </c>
      <c r="N81" s="210">
        <f t="shared" si="29"/>
        <v>250000</v>
      </c>
      <c r="O81" s="210">
        <f t="shared" si="29"/>
        <v>250000</v>
      </c>
      <c r="P81" s="210">
        <f t="shared" si="29"/>
        <v>250000</v>
      </c>
      <c r="Q81" s="210">
        <f t="shared" si="29"/>
        <v>250000</v>
      </c>
      <c r="R81" s="210">
        <f t="shared" si="29"/>
        <v>250000</v>
      </c>
      <c r="S81" s="210">
        <f t="shared" si="29"/>
        <v>250000</v>
      </c>
      <c r="T81" s="210">
        <f t="shared" si="29"/>
        <v>250000</v>
      </c>
      <c r="U81" s="210">
        <f t="shared" si="29"/>
        <v>250000</v>
      </c>
      <c r="V81" s="210">
        <f t="shared" si="29"/>
        <v>250000</v>
      </c>
      <c r="W81" s="210">
        <f t="shared" si="29"/>
        <v>250000</v>
      </c>
      <c r="X81" s="210">
        <f t="shared" si="29"/>
        <v>250000</v>
      </c>
      <c r="Y81" s="210">
        <f t="shared" si="29"/>
        <v>250000</v>
      </c>
      <c r="Z81" s="210">
        <f t="shared" si="29"/>
        <v>250000</v>
      </c>
      <c r="AA81" s="210"/>
      <c r="AB81" s="210"/>
      <c r="AC81" s="210"/>
      <c r="AD81" s="210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5"/>
      <c r="BA81" s="125"/>
      <c r="BB81" s="125"/>
      <c r="BC81" s="125"/>
      <c r="BD81" s="125"/>
      <c r="BE81" s="125"/>
      <c r="BF81" s="125"/>
      <c r="BG81" s="125"/>
      <c r="BH81" s="125"/>
      <c r="BI81" s="125"/>
      <c r="BJ81" s="125"/>
      <c r="BK81" s="125"/>
      <c r="BL81" s="125"/>
      <c r="BM81" s="125"/>
      <c r="BN81" s="125"/>
      <c r="BO81" s="125"/>
      <c r="BP81" s="125"/>
      <c r="BQ81" s="125"/>
      <c r="BR81" s="125"/>
      <c r="BS81" s="125"/>
      <c r="BT81" s="125"/>
      <c r="BU81" s="125"/>
      <c r="BV81" s="125"/>
      <c r="BW81" s="125"/>
      <c r="BX81" s="125"/>
      <c r="BY81" s="125"/>
      <c r="BZ81" s="125"/>
      <c r="CA81" s="125"/>
      <c r="CB81" s="125"/>
      <c r="CC81" s="125"/>
      <c r="CD81" s="125"/>
      <c r="CE81" s="125"/>
      <c r="CF81" s="125"/>
      <c r="CG81" s="125"/>
      <c r="CH81" s="125"/>
      <c r="CI81" s="125"/>
      <c r="CJ81" s="125"/>
      <c r="CK81" s="125"/>
      <c r="CL81" s="125"/>
      <c r="CM81" s="125"/>
      <c r="CN81" s="125"/>
      <c r="CO81" s="125"/>
      <c r="CP81" s="125"/>
      <c r="CQ81" s="125"/>
      <c r="CR81" s="125"/>
      <c r="CS81" s="125"/>
      <c r="CT81" s="125"/>
      <c r="CU81" s="125"/>
      <c r="CV81" s="125"/>
      <c r="CW81" s="125"/>
      <c r="CX81" s="125"/>
      <c r="CY81" s="125"/>
      <c r="CZ81" s="125"/>
      <c r="DA81" s="125"/>
      <c r="DB81" s="125"/>
      <c r="DC81" s="125"/>
      <c r="DD81" s="125"/>
      <c r="DE81" s="125"/>
      <c r="DF81" s="125"/>
      <c r="DG81" s="125"/>
      <c r="DH81" s="125"/>
      <c r="DI81" s="125"/>
      <c r="DJ81" s="125"/>
      <c r="DK81" s="125"/>
      <c r="DL81" s="125"/>
      <c r="DM81" s="125"/>
      <c r="DN81" s="125"/>
      <c r="DO81" s="125"/>
      <c r="DP81" s="125"/>
      <c r="DQ81" s="125"/>
      <c r="DR81" s="125"/>
      <c r="DS81" s="125"/>
      <c r="DT81" s="125"/>
      <c r="DU81" s="125"/>
      <c r="DV81" s="125"/>
    </row>
    <row r="82" ht="15.75" customHeight="1">
      <c r="A82" s="211"/>
      <c r="B82" s="212" t="s">
        <v>520</v>
      </c>
      <c r="C82" s="213"/>
      <c r="D82" s="214"/>
      <c r="E82" s="215"/>
      <c r="F82" s="215">
        <f t="shared" ref="F82:BB82" si="30">SUM(F78:F81)</f>
        <v>35000000</v>
      </c>
      <c r="G82" s="216">
        <f t="shared" si="30"/>
        <v>250000</v>
      </c>
      <c r="H82" s="216">
        <f t="shared" si="30"/>
        <v>250000</v>
      </c>
      <c r="I82" s="216">
        <f t="shared" si="30"/>
        <v>250000</v>
      </c>
      <c r="J82" s="216">
        <f t="shared" si="30"/>
        <v>250000</v>
      </c>
      <c r="K82" s="216">
        <f t="shared" si="30"/>
        <v>250000</v>
      </c>
      <c r="L82" s="216">
        <f t="shared" si="30"/>
        <v>250000</v>
      </c>
      <c r="M82" s="216">
        <f t="shared" si="30"/>
        <v>250000</v>
      </c>
      <c r="N82" s="216">
        <f t="shared" si="30"/>
        <v>250000</v>
      </c>
      <c r="O82" s="216">
        <f t="shared" si="30"/>
        <v>250000</v>
      </c>
      <c r="P82" s="216">
        <f t="shared" si="30"/>
        <v>250000</v>
      </c>
      <c r="Q82" s="216">
        <f t="shared" si="30"/>
        <v>250000</v>
      </c>
      <c r="R82" s="216">
        <f t="shared" si="30"/>
        <v>250000</v>
      </c>
      <c r="S82" s="216">
        <f t="shared" si="30"/>
        <v>250000</v>
      </c>
      <c r="T82" s="216">
        <f t="shared" si="30"/>
        <v>250000</v>
      </c>
      <c r="U82" s="216">
        <f t="shared" si="30"/>
        <v>250000</v>
      </c>
      <c r="V82" s="216">
        <f t="shared" si="30"/>
        <v>250000</v>
      </c>
      <c r="W82" s="216">
        <f t="shared" si="30"/>
        <v>250000</v>
      </c>
      <c r="X82" s="216">
        <f t="shared" si="30"/>
        <v>250000</v>
      </c>
      <c r="Y82" s="216">
        <f t="shared" si="30"/>
        <v>250000</v>
      </c>
      <c r="Z82" s="216">
        <f t="shared" si="30"/>
        <v>250000</v>
      </c>
      <c r="AA82" s="216">
        <f t="shared" si="30"/>
        <v>0</v>
      </c>
      <c r="AB82" s="216">
        <f t="shared" si="30"/>
        <v>0</v>
      </c>
      <c r="AC82" s="216">
        <f t="shared" si="30"/>
        <v>0</v>
      </c>
      <c r="AD82" s="216">
        <f t="shared" si="30"/>
        <v>30000000</v>
      </c>
      <c r="AE82" s="216">
        <f t="shared" si="30"/>
        <v>0</v>
      </c>
      <c r="AF82" s="216">
        <f t="shared" si="30"/>
        <v>0</v>
      </c>
      <c r="AG82" s="216">
        <f t="shared" si="30"/>
        <v>0</v>
      </c>
      <c r="AH82" s="216">
        <f t="shared" si="30"/>
        <v>0</v>
      </c>
      <c r="AI82" s="216">
        <f t="shared" si="30"/>
        <v>0</v>
      </c>
      <c r="AJ82" s="216">
        <f t="shared" si="30"/>
        <v>0</v>
      </c>
      <c r="AK82" s="216">
        <f t="shared" si="30"/>
        <v>0</v>
      </c>
      <c r="AL82" s="216">
        <f t="shared" si="30"/>
        <v>0</v>
      </c>
      <c r="AM82" s="216">
        <f t="shared" si="30"/>
        <v>0</v>
      </c>
      <c r="AN82" s="216">
        <f t="shared" si="30"/>
        <v>0</v>
      </c>
      <c r="AO82" s="216">
        <f t="shared" si="30"/>
        <v>0</v>
      </c>
      <c r="AP82" s="216">
        <f t="shared" si="30"/>
        <v>0</v>
      </c>
      <c r="AQ82" s="216">
        <f t="shared" si="30"/>
        <v>0</v>
      </c>
      <c r="AR82" s="216">
        <f t="shared" si="30"/>
        <v>0</v>
      </c>
      <c r="AS82" s="216">
        <f t="shared" si="30"/>
        <v>0</v>
      </c>
      <c r="AT82" s="216">
        <f t="shared" si="30"/>
        <v>0</v>
      </c>
      <c r="AU82" s="216">
        <f t="shared" si="30"/>
        <v>0</v>
      </c>
      <c r="AV82" s="216">
        <f t="shared" si="30"/>
        <v>0</v>
      </c>
      <c r="AW82" s="216">
        <f t="shared" si="30"/>
        <v>0</v>
      </c>
      <c r="AX82" s="216">
        <f t="shared" si="30"/>
        <v>0</v>
      </c>
      <c r="AY82" s="216">
        <f t="shared" si="30"/>
        <v>0</v>
      </c>
      <c r="AZ82" s="216">
        <f t="shared" si="30"/>
        <v>0</v>
      </c>
      <c r="BA82" s="216">
        <f t="shared" si="30"/>
        <v>0</v>
      </c>
      <c r="BB82" s="216">
        <f t="shared" si="30"/>
        <v>0</v>
      </c>
      <c r="BC82" s="125"/>
      <c r="BD82" s="125"/>
      <c r="BE82" s="125"/>
      <c r="BF82" s="125"/>
      <c r="BG82" s="125"/>
      <c r="BH82" s="125"/>
      <c r="BI82" s="125"/>
      <c r="BJ82" s="125"/>
      <c r="BK82" s="125"/>
      <c r="BL82" s="125"/>
      <c r="BM82" s="125"/>
      <c r="BN82" s="125"/>
      <c r="BO82" s="125"/>
      <c r="BP82" s="125"/>
      <c r="BQ82" s="125"/>
      <c r="BR82" s="125"/>
      <c r="BS82" s="125"/>
      <c r="BT82" s="125"/>
      <c r="BU82" s="125"/>
      <c r="BV82" s="125"/>
      <c r="BW82" s="125"/>
      <c r="BX82" s="125"/>
      <c r="BY82" s="125"/>
      <c r="BZ82" s="125"/>
      <c r="CA82" s="125"/>
      <c r="CB82" s="125"/>
      <c r="CC82" s="125"/>
      <c r="CD82" s="125"/>
      <c r="CE82" s="125"/>
      <c r="CF82" s="125"/>
      <c r="CG82" s="125"/>
      <c r="CH82" s="125"/>
      <c r="CI82" s="125"/>
      <c r="CJ82" s="125"/>
      <c r="CK82" s="125"/>
      <c r="CL82" s="125"/>
      <c r="CM82" s="125"/>
      <c r="CN82" s="125"/>
      <c r="CO82" s="125"/>
      <c r="CP82" s="125"/>
      <c r="CQ82" s="125"/>
      <c r="CR82" s="125"/>
      <c r="CS82" s="125"/>
      <c r="CT82" s="125"/>
      <c r="CU82" s="125"/>
      <c r="CV82" s="125"/>
      <c r="CW82" s="125"/>
      <c r="CX82" s="125"/>
      <c r="CY82" s="125"/>
      <c r="CZ82" s="125"/>
      <c r="DA82" s="125"/>
      <c r="DB82" s="125"/>
      <c r="DC82" s="125"/>
      <c r="DD82" s="125"/>
      <c r="DE82" s="125"/>
      <c r="DF82" s="125"/>
      <c r="DG82" s="125"/>
      <c r="DH82" s="125"/>
      <c r="DI82" s="125"/>
      <c r="DJ82" s="125"/>
      <c r="DK82" s="125"/>
      <c r="DL82" s="125"/>
      <c r="DM82" s="125"/>
      <c r="DN82" s="125"/>
      <c r="DO82" s="125"/>
      <c r="DP82" s="125"/>
      <c r="DQ82" s="125"/>
      <c r="DR82" s="125"/>
      <c r="DS82" s="125"/>
      <c r="DT82" s="125"/>
      <c r="DU82" s="125"/>
      <c r="DV82" s="125"/>
    </row>
    <row r="83" ht="15.75" customHeight="1">
      <c r="A83" s="250" t="s">
        <v>521</v>
      </c>
      <c r="B83" s="225"/>
      <c r="C83" s="208"/>
      <c r="D83" s="209"/>
      <c r="E83" s="207"/>
      <c r="F83" s="207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  <c r="AB83" s="210"/>
      <c r="AC83" s="210"/>
      <c r="AD83" s="210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5"/>
      <c r="BA83" s="125"/>
      <c r="BB83" s="125"/>
      <c r="BC83" s="125"/>
      <c r="BD83" s="125"/>
      <c r="BE83" s="125"/>
      <c r="BF83" s="125"/>
      <c r="BG83" s="125"/>
      <c r="BH83" s="125"/>
      <c r="BI83" s="125"/>
      <c r="BJ83" s="125"/>
      <c r="BK83" s="125"/>
      <c r="BL83" s="125"/>
      <c r="BM83" s="125"/>
      <c r="BN83" s="125"/>
      <c r="BO83" s="125"/>
      <c r="BP83" s="125"/>
      <c r="BQ83" s="125"/>
      <c r="BR83" s="125"/>
      <c r="BS83" s="125"/>
      <c r="BT83" s="125"/>
      <c r="BU83" s="125"/>
      <c r="BV83" s="125"/>
      <c r="BW83" s="125"/>
      <c r="BX83" s="125"/>
      <c r="BY83" s="125"/>
      <c r="BZ83" s="125"/>
      <c r="CA83" s="125"/>
      <c r="CB83" s="125"/>
      <c r="CC83" s="125"/>
      <c r="CD83" s="125"/>
      <c r="CE83" s="125"/>
      <c r="CF83" s="125"/>
      <c r="CG83" s="125"/>
      <c r="CH83" s="125"/>
      <c r="CI83" s="125"/>
      <c r="CJ83" s="125"/>
      <c r="CK83" s="125"/>
      <c r="CL83" s="125"/>
      <c r="CM83" s="125"/>
      <c r="CN83" s="125"/>
      <c r="CO83" s="125"/>
      <c r="CP83" s="125"/>
      <c r="CQ83" s="125"/>
      <c r="CR83" s="125"/>
      <c r="CS83" s="125"/>
      <c r="CT83" s="125"/>
      <c r="CU83" s="125"/>
      <c r="CV83" s="125"/>
      <c r="CW83" s="125"/>
      <c r="CX83" s="125"/>
      <c r="CY83" s="125"/>
      <c r="CZ83" s="125"/>
      <c r="DA83" s="125"/>
      <c r="DB83" s="125"/>
      <c r="DC83" s="125"/>
      <c r="DD83" s="125"/>
      <c r="DE83" s="125"/>
      <c r="DF83" s="125"/>
      <c r="DG83" s="125"/>
      <c r="DH83" s="125"/>
      <c r="DI83" s="125"/>
      <c r="DJ83" s="125"/>
      <c r="DK83" s="125"/>
      <c r="DL83" s="125"/>
      <c r="DM83" s="125"/>
      <c r="DN83" s="125"/>
      <c r="DO83" s="125"/>
      <c r="DP83" s="125"/>
      <c r="DQ83" s="125"/>
      <c r="DR83" s="125"/>
      <c r="DS83" s="125"/>
      <c r="DT83" s="125"/>
      <c r="DU83" s="125"/>
      <c r="DV83" s="125"/>
    </row>
    <row r="84" ht="15.75" customHeight="1">
      <c r="A84" s="206">
        <v>1.0</v>
      </c>
      <c r="B84" s="207" t="s">
        <v>522</v>
      </c>
      <c r="C84" s="208">
        <v>24.0</v>
      </c>
      <c r="D84" s="209" t="s">
        <v>523</v>
      </c>
      <c r="E84" s="207">
        <v>800000.0</v>
      </c>
      <c r="F84" s="207">
        <f t="shared" ref="F84:F86" si="32">C84*E84</f>
        <v>19200000</v>
      </c>
      <c r="G84" s="210">
        <f t="shared" ref="G84:G86" si="33">F84/24</f>
        <v>800000</v>
      </c>
      <c r="H84" s="210">
        <f t="shared" ref="H84:AD84" si="31">G84</f>
        <v>800000</v>
      </c>
      <c r="I84" s="210">
        <f t="shared" si="31"/>
        <v>800000</v>
      </c>
      <c r="J84" s="210">
        <f t="shared" si="31"/>
        <v>800000</v>
      </c>
      <c r="K84" s="210">
        <f t="shared" si="31"/>
        <v>800000</v>
      </c>
      <c r="L84" s="210">
        <f t="shared" si="31"/>
        <v>800000</v>
      </c>
      <c r="M84" s="210">
        <f t="shared" si="31"/>
        <v>800000</v>
      </c>
      <c r="N84" s="210">
        <f t="shared" si="31"/>
        <v>800000</v>
      </c>
      <c r="O84" s="210">
        <f t="shared" si="31"/>
        <v>800000</v>
      </c>
      <c r="P84" s="210">
        <f t="shared" si="31"/>
        <v>800000</v>
      </c>
      <c r="Q84" s="210">
        <f t="shared" si="31"/>
        <v>800000</v>
      </c>
      <c r="R84" s="210">
        <f t="shared" si="31"/>
        <v>800000</v>
      </c>
      <c r="S84" s="210">
        <f t="shared" si="31"/>
        <v>800000</v>
      </c>
      <c r="T84" s="210">
        <f t="shared" si="31"/>
        <v>800000</v>
      </c>
      <c r="U84" s="210">
        <f t="shared" si="31"/>
        <v>800000</v>
      </c>
      <c r="V84" s="210">
        <f t="shared" si="31"/>
        <v>800000</v>
      </c>
      <c r="W84" s="210">
        <f t="shared" si="31"/>
        <v>800000</v>
      </c>
      <c r="X84" s="210">
        <f t="shared" si="31"/>
        <v>800000</v>
      </c>
      <c r="Y84" s="210">
        <f t="shared" si="31"/>
        <v>800000</v>
      </c>
      <c r="Z84" s="210">
        <f t="shared" si="31"/>
        <v>800000</v>
      </c>
      <c r="AA84" s="210">
        <f t="shared" si="31"/>
        <v>800000</v>
      </c>
      <c r="AB84" s="210">
        <f t="shared" si="31"/>
        <v>800000</v>
      </c>
      <c r="AC84" s="210">
        <f t="shared" si="31"/>
        <v>800000</v>
      </c>
      <c r="AD84" s="210">
        <f t="shared" si="31"/>
        <v>800000</v>
      </c>
      <c r="AE84" s="207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25"/>
      <c r="BW84" s="125"/>
      <c r="BX84" s="125"/>
      <c r="BY84" s="125"/>
      <c r="BZ84" s="125"/>
      <c r="CA84" s="125"/>
      <c r="CB84" s="125"/>
      <c r="CC84" s="125"/>
      <c r="CD84" s="125"/>
      <c r="CE84" s="125"/>
      <c r="CF84" s="125"/>
      <c r="CG84" s="125"/>
      <c r="CH84" s="125"/>
      <c r="CI84" s="125"/>
      <c r="CJ84" s="125"/>
      <c r="CK84" s="125"/>
      <c r="CL84" s="125"/>
      <c r="CM84" s="125"/>
      <c r="CN84" s="125"/>
      <c r="CO84" s="125"/>
      <c r="CP84" s="125"/>
      <c r="CQ84" s="125"/>
      <c r="CR84" s="125"/>
      <c r="CS84" s="125"/>
      <c r="CT84" s="125"/>
      <c r="CU84" s="125"/>
      <c r="CV84" s="125"/>
      <c r="CW84" s="125"/>
      <c r="CX84" s="125"/>
      <c r="CY84" s="125"/>
      <c r="CZ84" s="125"/>
      <c r="DA84" s="125"/>
      <c r="DB84" s="125"/>
      <c r="DC84" s="125"/>
      <c r="DD84" s="125"/>
      <c r="DE84" s="125"/>
      <c r="DF84" s="125"/>
      <c r="DG84" s="125"/>
      <c r="DH84" s="125"/>
      <c r="DI84" s="125"/>
      <c r="DJ84" s="125"/>
      <c r="DK84" s="125"/>
      <c r="DL84" s="125"/>
      <c r="DM84" s="125"/>
      <c r="DN84" s="125"/>
      <c r="DO84" s="125"/>
      <c r="DP84" s="125"/>
      <c r="DQ84" s="125"/>
      <c r="DR84" s="125"/>
      <c r="DS84" s="125"/>
      <c r="DT84" s="125"/>
      <c r="DU84" s="125"/>
      <c r="DV84" s="125"/>
    </row>
    <row r="85" ht="15.75" customHeight="1">
      <c r="A85" s="206">
        <v>2.0</v>
      </c>
      <c r="B85" s="207" t="s">
        <v>524</v>
      </c>
      <c r="C85" s="208">
        <v>24.0</v>
      </c>
      <c r="D85" s="209" t="s">
        <v>523</v>
      </c>
      <c r="E85" s="207">
        <v>300000.0</v>
      </c>
      <c r="F85" s="207">
        <f t="shared" si="32"/>
        <v>7200000</v>
      </c>
      <c r="G85" s="210">
        <f t="shared" si="33"/>
        <v>300000</v>
      </c>
      <c r="H85" s="210">
        <f t="shared" ref="H85:AD85" si="34">G85</f>
        <v>300000</v>
      </c>
      <c r="I85" s="210">
        <f t="shared" si="34"/>
        <v>300000</v>
      </c>
      <c r="J85" s="210">
        <f t="shared" si="34"/>
        <v>300000</v>
      </c>
      <c r="K85" s="210">
        <f t="shared" si="34"/>
        <v>300000</v>
      </c>
      <c r="L85" s="210">
        <f t="shared" si="34"/>
        <v>300000</v>
      </c>
      <c r="M85" s="210">
        <f t="shared" si="34"/>
        <v>300000</v>
      </c>
      <c r="N85" s="210">
        <f t="shared" si="34"/>
        <v>300000</v>
      </c>
      <c r="O85" s="210">
        <f t="shared" si="34"/>
        <v>300000</v>
      </c>
      <c r="P85" s="210">
        <f t="shared" si="34"/>
        <v>300000</v>
      </c>
      <c r="Q85" s="210">
        <f t="shared" si="34"/>
        <v>300000</v>
      </c>
      <c r="R85" s="210">
        <f t="shared" si="34"/>
        <v>300000</v>
      </c>
      <c r="S85" s="210">
        <f t="shared" si="34"/>
        <v>300000</v>
      </c>
      <c r="T85" s="210">
        <f t="shared" si="34"/>
        <v>300000</v>
      </c>
      <c r="U85" s="210">
        <f t="shared" si="34"/>
        <v>300000</v>
      </c>
      <c r="V85" s="210">
        <f t="shared" si="34"/>
        <v>300000</v>
      </c>
      <c r="W85" s="210">
        <f t="shared" si="34"/>
        <v>300000</v>
      </c>
      <c r="X85" s="210">
        <f t="shared" si="34"/>
        <v>300000</v>
      </c>
      <c r="Y85" s="210">
        <f t="shared" si="34"/>
        <v>300000</v>
      </c>
      <c r="Z85" s="210">
        <f t="shared" si="34"/>
        <v>300000</v>
      </c>
      <c r="AA85" s="210">
        <f t="shared" si="34"/>
        <v>300000</v>
      </c>
      <c r="AB85" s="210">
        <f t="shared" si="34"/>
        <v>300000</v>
      </c>
      <c r="AC85" s="210">
        <f t="shared" si="34"/>
        <v>300000</v>
      </c>
      <c r="AD85" s="210">
        <f t="shared" si="34"/>
        <v>300000</v>
      </c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  <c r="BM85" s="125"/>
      <c r="BN85" s="125"/>
      <c r="BO85" s="125"/>
      <c r="BP85" s="125"/>
      <c r="BQ85" s="125"/>
      <c r="BR85" s="125"/>
      <c r="BS85" s="125"/>
      <c r="BT85" s="125"/>
      <c r="BU85" s="125"/>
      <c r="BV85" s="125"/>
      <c r="BW85" s="125"/>
      <c r="BX85" s="125"/>
      <c r="BY85" s="125"/>
      <c r="BZ85" s="125"/>
      <c r="CA85" s="125"/>
      <c r="CB85" s="125"/>
      <c r="CC85" s="125"/>
      <c r="CD85" s="125"/>
      <c r="CE85" s="125"/>
      <c r="CF85" s="125"/>
      <c r="CG85" s="125"/>
      <c r="CH85" s="125"/>
      <c r="CI85" s="125"/>
      <c r="CJ85" s="125"/>
      <c r="CK85" s="125"/>
      <c r="CL85" s="125"/>
      <c r="CM85" s="125"/>
      <c r="CN85" s="125"/>
      <c r="CO85" s="125"/>
      <c r="CP85" s="125"/>
      <c r="CQ85" s="125"/>
      <c r="CR85" s="125"/>
      <c r="CS85" s="125"/>
      <c r="CT85" s="125"/>
      <c r="CU85" s="125"/>
      <c r="CV85" s="125"/>
      <c r="CW85" s="125"/>
      <c r="CX85" s="125"/>
      <c r="CY85" s="125"/>
      <c r="CZ85" s="125"/>
      <c r="DA85" s="125"/>
      <c r="DB85" s="125"/>
      <c r="DC85" s="125"/>
      <c r="DD85" s="125"/>
      <c r="DE85" s="125"/>
      <c r="DF85" s="125"/>
      <c r="DG85" s="125"/>
      <c r="DH85" s="125"/>
      <c r="DI85" s="125"/>
      <c r="DJ85" s="125"/>
      <c r="DK85" s="125"/>
      <c r="DL85" s="125"/>
      <c r="DM85" s="125"/>
      <c r="DN85" s="125"/>
      <c r="DO85" s="125"/>
      <c r="DP85" s="125"/>
      <c r="DQ85" s="125"/>
      <c r="DR85" s="125"/>
      <c r="DS85" s="125"/>
      <c r="DT85" s="125"/>
      <c r="DU85" s="125"/>
      <c r="DV85" s="125"/>
    </row>
    <row r="86" ht="15.75" customHeight="1">
      <c r="A86" s="206">
        <v>3.0</v>
      </c>
      <c r="B86" s="207" t="s">
        <v>525</v>
      </c>
      <c r="C86" s="208">
        <v>24.0</v>
      </c>
      <c r="D86" s="209" t="s">
        <v>523</v>
      </c>
      <c r="E86" s="207">
        <v>2000000.0</v>
      </c>
      <c r="F86" s="207">
        <f t="shared" si="32"/>
        <v>48000000</v>
      </c>
      <c r="G86" s="210">
        <f t="shared" si="33"/>
        <v>2000000</v>
      </c>
      <c r="H86" s="210">
        <f t="shared" ref="H86:AD86" si="35">G86</f>
        <v>2000000</v>
      </c>
      <c r="I86" s="210">
        <f t="shared" si="35"/>
        <v>2000000</v>
      </c>
      <c r="J86" s="210">
        <f t="shared" si="35"/>
        <v>2000000</v>
      </c>
      <c r="K86" s="210">
        <f t="shared" si="35"/>
        <v>2000000</v>
      </c>
      <c r="L86" s="210">
        <f t="shared" si="35"/>
        <v>2000000</v>
      </c>
      <c r="M86" s="210">
        <f t="shared" si="35"/>
        <v>2000000</v>
      </c>
      <c r="N86" s="210">
        <f t="shared" si="35"/>
        <v>2000000</v>
      </c>
      <c r="O86" s="210">
        <f t="shared" si="35"/>
        <v>2000000</v>
      </c>
      <c r="P86" s="210">
        <f t="shared" si="35"/>
        <v>2000000</v>
      </c>
      <c r="Q86" s="210">
        <f t="shared" si="35"/>
        <v>2000000</v>
      </c>
      <c r="R86" s="210">
        <f t="shared" si="35"/>
        <v>2000000</v>
      </c>
      <c r="S86" s="210">
        <f t="shared" si="35"/>
        <v>2000000</v>
      </c>
      <c r="T86" s="210">
        <f t="shared" si="35"/>
        <v>2000000</v>
      </c>
      <c r="U86" s="210">
        <f t="shared" si="35"/>
        <v>2000000</v>
      </c>
      <c r="V86" s="210">
        <f t="shared" si="35"/>
        <v>2000000</v>
      </c>
      <c r="W86" s="210">
        <f t="shared" si="35"/>
        <v>2000000</v>
      </c>
      <c r="X86" s="210">
        <f t="shared" si="35"/>
        <v>2000000</v>
      </c>
      <c r="Y86" s="210">
        <f t="shared" si="35"/>
        <v>2000000</v>
      </c>
      <c r="Z86" s="210">
        <f t="shared" si="35"/>
        <v>2000000</v>
      </c>
      <c r="AA86" s="210">
        <f t="shared" si="35"/>
        <v>2000000</v>
      </c>
      <c r="AB86" s="210">
        <f t="shared" si="35"/>
        <v>2000000</v>
      </c>
      <c r="AC86" s="210">
        <f t="shared" si="35"/>
        <v>2000000</v>
      </c>
      <c r="AD86" s="210">
        <f t="shared" si="35"/>
        <v>2000000</v>
      </c>
      <c r="AE86" s="125"/>
      <c r="AF86" s="125"/>
      <c r="AG86" s="125"/>
      <c r="AH86" s="125"/>
      <c r="AI86" s="125"/>
      <c r="AJ86" s="125"/>
      <c r="AK86" s="125"/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A86" s="125"/>
      <c r="BB86" s="125"/>
      <c r="BC86" s="125"/>
      <c r="BD86" s="125"/>
      <c r="BE86" s="125"/>
      <c r="BF86" s="125"/>
      <c r="BG86" s="125"/>
      <c r="BH86" s="125"/>
      <c r="BI86" s="125"/>
      <c r="BJ86" s="125"/>
      <c r="BK86" s="125"/>
      <c r="BL86" s="125"/>
      <c r="BM86" s="125"/>
      <c r="BN86" s="125"/>
      <c r="BO86" s="125"/>
      <c r="BP86" s="125"/>
      <c r="BQ86" s="125"/>
      <c r="BR86" s="125"/>
      <c r="BS86" s="125"/>
      <c r="BT86" s="125"/>
      <c r="BU86" s="125"/>
      <c r="BV86" s="125"/>
      <c r="BW86" s="125"/>
      <c r="BX86" s="125"/>
      <c r="BY86" s="125"/>
      <c r="BZ86" s="125"/>
      <c r="CA86" s="125"/>
      <c r="CB86" s="125"/>
      <c r="CC86" s="125"/>
      <c r="CD86" s="125"/>
      <c r="CE86" s="125"/>
      <c r="CF86" s="125"/>
      <c r="CG86" s="125"/>
      <c r="CH86" s="125"/>
      <c r="CI86" s="125"/>
      <c r="CJ86" s="125"/>
      <c r="CK86" s="125"/>
      <c r="CL86" s="125"/>
      <c r="CM86" s="125"/>
      <c r="CN86" s="125"/>
      <c r="CO86" s="125"/>
      <c r="CP86" s="125"/>
      <c r="CQ86" s="125"/>
      <c r="CR86" s="125"/>
      <c r="CS86" s="125"/>
      <c r="CT86" s="125"/>
      <c r="CU86" s="125"/>
      <c r="CV86" s="125"/>
      <c r="CW86" s="125"/>
      <c r="CX86" s="125"/>
      <c r="CY86" s="125"/>
      <c r="CZ86" s="125"/>
      <c r="DA86" s="125"/>
      <c r="DB86" s="125"/>
      <c r="DC86" s="125"/>
      <c r="DD86" s="125"/>
      <c r="DE86" s="125"/>
      <c r="DF86" s="125"/>
      <c r="DG86" s="125"/>
      <c r="DH86" s="125"/>
      <c r="DI86" s="125"/>
      <c r="DJ86" s="125"/>
      <c r="DK86" s="125"/>
      <c r="DL86" s="125"/>
      <c r="DM86" s="125"/>
      <c r="DN86" s="125"/>
      <c r="DO86" s="125"/>
      <c r="DP86" s="125"/>
      <c r="DQ86" s="125"/>
      <c r="DR86" s="125"/>
      <c r="DS86" s="125"/>
      <c r="DT86" s="125"/>
      <c r="DU86" s="125"/>
      <c r="DV86" s="125"/>
    </row>
    <row r="87" ht="15.75" customHeight="1">
      <c r="A87" s="211"/>
      <c r="B87" s="212" t="s">
        <v>526</v>
      </c>
      <c r="C87" s="213"/>
      <c r="D87" s="214"/>
      <c r="E87" s="215"/>
      <c r="F87" s="215">
        <f t="shared" ref="F87:BB87" si="36">SUM(F84:F86)</f>
        <v>74400000</v>
      </c>
      <c r="G87" s="218">
        <f t="shared" si="36"/>
        <v>3100000</v>
      </c>
      <c r="H87" s="216">
        <f t="shared" si="36"/>
        <v>3100000</v>
      </c>
      <c r="I87" s="216">
        <f t="shared" si="36"/>
        <v>3100000</v>
      </c>
      <c r="J87" s="216">
        <f t="shared" si="36"/>
        <v>3100000</v>
      </c>
      <c r="K87" s="216">
        <f t="shared" si="36"/>
        <v>3100000</v>
      </c>
      <c r="L87" s="216">
        <f t="shared" si="36"/>
        <v>3100000</v>
      </c>
      <c r="M87" s="216">
        <f t="shared" si="36"/>
        <v>3100000</v>
      </c>
      <c r="N87" s="216">
        <f t="shared" si="36"/>
        <v>3100000</v>
      </c>
      <c r="O87" s="216">
        <f t="shared" si="36"/>
        <v>3100000</v>
      </c>
      <c r="P87" s="216">
        <f t="shared" si="36"/>
        <v>3100000</v>
      </c>
      <c r="Q87" s="216">
        <f t="shared" si="36"/>
        <v>3100000</v>
      </c>
      <c r="R87" s="216">
        <f t="shared" si="36"/>
        <v>3100000</v>
      </c>
      <c r="S87" s="216">
        <f t="shared" si="36"/>
        <v>3100000</v>
      </c>
      <c r="T87" s="216">
        <f t="shared" si="36"/>
        <v>3100000</v>
      </c>
      <c r="U87" s="216">
        <f t="shared" si="36"/>
        <v>3100000</v>
      </c>
      <c r="V87" s="216">
        <f t="shared" si="36"/>
        <v>3100000</v>
      </c>
      <c r="W87" s="216">
        <f t="shared" si="36"/>
        <v>3100000</v>
      </c>
      <c r="X87" s="216">
        <f t="shared" si="36"/>
        <v>3100000</v>
      </c>
      <c r="Y87" s="216">
        <f t="shared" si="36"/>
        <v>3100000</v>
      </c>
      <c r="Z87" s="216">
        <f t="shared" si="36"/>
        <v>3100000</v>
      </c>
      <c r="AA87" s="216">
        <f t="shared" si="36"/>
        <v>3100000</v>
      </c>
      <c r="AB87" s="216">
        <f t="shared" si="36"/>
        <v>3100000</v>
      </c>
      <c r="AC87" s="216">
        <f t="shared" si="36"/>
        <v>3100000</v>
      </c>
      <c r="AD87" s="216">
        <f t="shared" si="36"/>
        <v>3100000</v>
      </c>
      <c r="AE87" s="216">
        <f t="shared" si="36"/>
        <v>0</v>
      </c>
      <c r="AF87" s="216">
        <f t="shared" si="36"/>
        <v>0</v>
      </c>
      <c r="AG87" s="216">
        <f t="shared" si="36"/>
        <v>0</v>
      </c>
      <c r="AH87" s="216">
        <f t="shared" si="36"/>
        <v>0</v>
      </c>
      <c r="AI87" s="216">
        <f t="shared" si="36"/>
        <v>0</v>
      </c>
      <c r="AJ87" s="216">
        <f t="shared" si="36"/>
        <v>0</v>
      </c>
      <c r="AK87" s="216">
        <f t="shared" si="36"/>
        <v>0</v>
      </c>
      <c r="AL87" s="216">
        <f t="shared" si="36"/>
        <v>0</v>
      </c>
      <c r="AM87" s="216">
        <f t="shared" si="36"/>
        <v>0</v>
      </c>
      <c r="AN87" s="216">
        <f t="shared" si="36"/>
        <v>0</v>
      </c>
      <c r="AO87" s="216">
        <f t="shared" si="36"/>
        <v>0</v>
      </c>
      <c r="AP87" s="216">
        <f t="shared" si="36"/>
        <v>0</v>
      </c>
      <c r="AQ87" s="216">
        <f t="shared" si="36"/>
        <v>0</v>
      </c>
      <c r="AR87" s="216">
        <f t="shared" si="36"/>
        <v>0</v>
      </c>
      <c r="AS87" s="216">
        <f t="shared" si="36"/>
        <v>0</v>
      </c>
      <c r="AT87" s="216">
        <f t="shared" si="36"/>
        <v>0</v>
      </c>
      <c r="AU87" s="216">
        <f t="shared" si="36"/>
        <v>0</v>
      </c>
      <c r="AV87" s="216">
        <f t="shared" si="36"/>
        <v>0</v>
      </c>
      <c r="AW87" s="216">
        <f t="shared" si="36"/>
        <v>0</v>
      </c>
      <c r="AX87" s="216">
        <f t="shared" si="36"/>
        <v>0</v>
      </c>
      <c r="AY87" s="216">
        <f t="shared" si="36"/>
        <v>0</v>
      </c>
      <c r="AZ87" s="216">
        <f t="shared" si="36"/>
        <v>0</v>
      </c>
      <c r="BA87" s="216">
        <f t="shared" si="36"/>
        <v>0</v>
      </c>
      <c r="BB87" s="216">
        <f t="shared" si="36"/>
        <v>0</v>
      </c>
      <c r="BC87" s="219"/>
      <c r="BD87" s="219"/>
      <c r="BE87" s="219"/>
      <c r="BF87" s="219"/>
      <c r="BG87" s="219"/>
      <c r="BH87" s="219"/>
      <c r="BI87" s="219"/>
      <c r="BJ87" s="219"/>
      <c r="BK87" s="219"/>
      <c r="BL87" s="219"/>
      <c r="BM87" s="219"/>
      <c r="BN87" s="219"/>
      <c r="BO87" s="219"/>
      <c r="BP87" s="219"/>
      <c r="BQ87" s="219"/>
      <c r="BR87" s="219"/>
      <c r="BS87" s="219"/>
      <c r="BT87" s="219"/>
      <c r="BU87" s="219"/>
      <c r="BV87" s="219"/>
      <c r="BW87" s="219"/>
      <c r="BX87" s="219"/>
      <c r="BY87" s="219"/>
      <c r="BZ87" s="219"/>
      <c r="CA87" s="219"/>
      <c r="CB87" s="219"/>
      <c r="CC87" s="219"/>
      <c r="CD87" s="219"/>
      <c r="CE87" s="219"/>
      <c r="CF87" s="219"/>
      <c r="CG87" s="219"/>
      <c r="CH87" s="219"/>
      <c r="CI87" s="219"/>
      <c r="CJ87" s="219"/>
      <c r="CK87" s="219"/>
      <c r="CL87" s="219"/>
      <c r="CM87" s="219"/>
      <c r="CN87" s="219"/>
      <c r="CO87" s="219"/>
      <c r="CP87" s="219"/>
      <c r="CQ87" s="219"/>
      <c r="CR87" s="219"/>
      <c r="CS87" s="219"/>
      <c r="CT87" s="219"/>
      <c r="CU87" s="219"/>
      <c r="CV87" s="219"/>
      <c r="CW87" s="219"/>
      <c r="CX87" s="219"/>
      <c r="CY87" s="219"/>
      <c r="CZ87" s="219"/>
      <c r="DA87" s="219"/>
      <c r="DB87" s="219"/>
      <c r="DC87" s="219"/>
      <c r="DD87" s="219"/>
      <c r="DE87" s="219"/>
      <c r="DF87" s="219"/>
      <c r="DG87" s="219"/>
      <c r="DH87" s="219"/>
      <c r="DI87" s="219"/>
      <c r="DJ87" s="219"/>
      <c r="DK87" s="219"/>
      <c r="DL87" s="219"/>
      <c r="DM87" s="219"/>
      <c r="DN87" s="219"/>
      <c r="DO87" s="219"/>
      <c r="DP87" s="219"/>
      <c r="DQ87" s="219"/>
      <c r="DR87" s="219"/>
      <c r="DS87" s="219"/>
      <c r="DT87" s="219"/>
      <c r="DU87" s="219"/>
      <c r="DV87" s="219"/>
    </row>
    <row r="88" ht="15.75" customHeight="1">
      <c r="A88" s="206"/>
      <c r="B88" s="222" t="s">
        <v>527</v>
      </c>
      <c r="C88" s="223"/>
      <c r="D88" s="224"/>
      <c r="E88" s="225"/>
      <c r="F88" s="251">
        <f>F87+F82+F76+F72</f>
        <v>500760000</v>
      </c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</row>
    <row r="89" ht="15.75" customHeight="1">
      <c r="A89" s="228"/>
      <c r="B89" s="229" t="s">
        <v>528</v>
      </c>
      <c r="C89" s="230"/>
      <c r="D89" s="231"/>
      <c r="E89" s="252" t="s">
        <v>19</v>
      </c>
      <c r="F89" s="253">
        <f>F88/F7</f>
        <v>397428.5714</v>
      </c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</row>
    <row r="90" ht="15.75" customHeight="1">
      <c r="A90" s="194"/>
      <c r="B90" s="193"/>
      <c r="C90" s="234"/>
      <c r="D90" s="235"/>
      <c r="E90" s="193"/>
      <c r="F90" s="193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  <c r="AD90" s="227"/>
    </row>
    <row r="91" ht="15.75" customHeight="1">
      <c r="A91" s="236" t="s">
        <v>69</v>
      </c>
      <c r="B91" s="196" t="s">
        <v>70</v>
      </c>
      <c r="C91" s="234"/>
      <c r="D91" s="235"/>
      <c r="E91" s="193"/>
      <c r="F91" s="193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  <c r="AA91" s="227"/>
      <c r="AB91" s="227"/>
      <c r="AC91" s="227"/>
      <c r="AD91" s="227"/>
    </row>
    <row r="92" ht="15.75" customHeight="1">
      <c r="A92" s="199" t="s">
        <v>141</v>
      </c>
      <c r="B92" s="199" t="s">
        <v>443</v>
      </c>
      <c r="C92" s="199" t="s">
        <v>444</v>
      </c>
      <c r="D92" s="199" t="s">
        <v>445</v>
      </c>
      <c r="E92" s="199" t="s">
        <v>40</v>
      </c>
      <c r="F92" s="199" t="s">
        <v>446</v>
      </c>
      <c r="G92" s="200">
        <v>1.0</v>
      </c>
      <c r="H92" s="201">
        <f t="shared" ref="H92:DV92" si="37">G92+1</f>
        <v>2</v>
      </c>
      <c r="I92" s="201">
        <f t="shared" si="37"/>
        <v>3</v>
      </c>
      <c r="J92" s="201">
        <f t="shared" si="37"/>
        <v>4</v>
      </c>
      <c r="K92" s="201">
        <f t="shared" si="37"/>
        <v>5</v>
      </c>
      <c r="L92" s="201">
        <f t="shared" si="37"/>
        <v>6</v>
      </c>
      <c r="M92" s="201">
        <f t="shared" si="37"/>
        <v>7</v>
      </c>
      <c r="N92" s="201">
        <f t="shared" si="37"/>
        <v>8</v>
      </c>
      <c r="O92" s="201">
        <f t="shared" si="37"/>
        <v>9</v>
      </c>
      <c r="P92" s="201">
        <f t="shared" si="37"/>
        <v>10</v>
      </c>
      <c r="Q92" s="201">
        <f t="shared" si="37"/>
        <v>11</v>
      </c>
      <c r="R92" s="201">
        <f t="shared" si="37"/>
        <v>12</v>
      </c>
      <c r="S92" s="201">
        <f t="shared" si="37"/>
        <v>13</v>
      </c>
      <c r="T92" s="201">
        <f t="shared" si="37"/>
        <v>14</v>
      </c>
      <c r="U92" s="201">
        <f t="shared" si="37"/>
        <v>15</v>
      </c>
      <c r="V92" s="201">
        <f t="shared" si="37"/>
        <v>16</v>
      </c>
      <c r="W92" s="201">
        <f t="shared" si="37"/>
        <v>17</v>
      </c>
      <c r="X92" s="201">
        <f t="shared" si="37"/>
        <v>18</v>
      </c>
      <c r="Y92" s="201">
        <f t="shared" si="37"/>
        <v>19</v>
      </c>
      <c r="Z92" s="201">
        <f t="shared" si="37"/>
        <v>20</v>
      </c>
      <c r="AA92" s="201">
        <f t="shared" si="37"/>
        <v>21</v>
      </c>
      <c r="AB92" s="201">
        <f t="shared" si="37"/>
        <v>22</v>
      </c>
      <c r="AC92" s="201">
        <f t="shared" si="37"/>
        <v>23</v>
      </c>
      <c r="AD92" s="201">
        <f t="shared" si="37"/>
        <v>24</v>
      </c>
      <c r="AE92" s="201">
        <f t="shared" si="37"/>
        <v>25</v>
      </c>
      <c r="AF92" s="201">
        <f t="shared" si="37"/>
        <v>26</v>
      </c>
      <c r="AG92" s="201">
        <f t="shared" si="37"/>
        <v>27</v>
      </c>
      <c r="AH92" s="201">
        <f t="shared" si="37"/>
        <v>28</v>
      </c>
      <c r="AI92" s="201">
        <f t="shared" si="37"/>
        <v>29</v>
      </c>
      <c r="AJ92" s="201">
        <f t="shared" si="37"/>
        <v>30</v>
      </c>
      <c r="AK92" s="201">
        <f t="shared" si="37"/>
        <v>31</v>
      </c>
      <c r="AL92" s="201">
        <f t="shared" si="37"/>
        <v>32</v>
      </c>
      <c r="AM92" s="201">
        <f t="shared" si="37"/>
        <v>33</v>
      </c>
      <c r="AN92" s="201">
        <f t="shared" si="37"/>
        <v>34</v>
      </c>
      <c r="AO92" s="201">
        <f t="shared" si="37"/>
        <v>35</v>
      </c>
      <c r="AP92" s="201">
        <f t="shared" si="37"/>
        <v>36</v>
      </c>
      <c r="AQ92" s="201">
        <f t="shared" si="37"/>
        <v>37</v>
      </c>
      <c r="AR92" s="201">
        <f t="shared" si="37"/>
        <v>38</v>
      </c>
      <c r="AS92" s="201">
        <f t="shared" si="37"/>
        <v>39</v>
      </c>
      <c r="AT92" s="201">
        <f t="shared" si="37"/>
        <v>40</v>
      </c>
      <c r="AU92" s="201">
        <f t="shared" si="37"/>
        <v>41</v>
      </c>
      <c r="AV92" s="201">
        <f t="shared" si="37"/>
        <v>42</v>
      </c>
      <c r="AW92" s="201">
        <f t="shared" si="37"/>
        <v>43</v>
      </c>
      <c r="AX92" s="201">
        <f t="shared" si="37"/>
        <v>44</v>
      </c>
      <c r="AY92" s="201">
        <f t="shared" si="37"/>
        <v>45</v>
      </c>
      <c r="AZ92" s="201">
        <f t="shared" si="37"/>
        <v>46</v>
      </c>
      <c r="BA92" s="201">
        <f t="shared" si="37"/>
        <v>47</v>
      </c>
      <c r="BB92" s="201">
        <f t="shared" si="37"/>
        <v>48</v>
      </c>
      <c r="BC92" s="201">
        <f t="shared" si="37"/>
        <v>49</v>
      </c>
      <c r="BD92" s="201">
        <f t="shared" si="37"/>
        <v>50</v>
      </c>
      <c r="BE92" s="201">
        <f t="shared" si="37"/>
        <v>51</v>
      </c>
      <c r="BF92" s="201">
        <f t="shared" si="37"/>
        <v>52</v>
      </c>
      <c r="BG92" s="201">
        <f t="shared" si="37"/>
        <v>53</v>
      </c>
      <c r="BH92" s="201">
        <f t="shared" si="37"/>
        <v>54</v>
      </c>
      <c r="BI92" s="201">
        <f t="shared" si="37"/>
        <v>55</v>
      </c>
      <c r="BJ92" s="201">
        <f t="shared" si="37"/>
        <v>56</v>
      </c>
      <c r="BK92" s="201">
        <f t="shared" si="37"/>
        <v>57</v>
      </c>
      <c r="BL92" s="201">
        <f t="shared" si="37"/>
        <v>58</v>
      </c>
      <c r="BM92" s="201">
        <f t="shared" si="37"/>
        <v>59</v>
      </c>
      <c r="BN92" s="201">
        <f t="shared" si="37"/>
        <v>60</v>
      </c>
      <c r="BO92" s="201">
        <f t="shared" si="37"/>
        <v>61</v>
      </c>
      <c r="BP92" s="201">
        <f t="shared" si="37"/>
        <v>62</v>
      </c>
      <c r="BQ92" s="201">
        <f t="shared" si="37"/>
        <v>63</v>
      </c>
      <c r="BR92" s="201">
        <f t="shared" si="37"/>
        <v>64</v>
      </c>
      <c r="BS92" s="201">
        <f t="shared" si="37"/>
        <v>65</v>
      </c>
      <c r="BT92" s="201">
        <f t="shared" si="37"/>
        <v>66</v>
      </c>
      <c r="BU92" s="201">
        <f t="shared" si="37"/>
        <v>67</v>
      </c>
      <c r="BV92" s="201">
        <f t="shared" si="37"/>
        <v>68</v>
      </c>
      <c r="BW92" s="201">
        <f t="shared" si="37"/>
        <v>69</v>
      </c>
      <c r="BX92" s="201">
        <f t="shared" si="37"/>
        <v>70</v>
      </c>
      <c r="BY92" s="201">
        <f t="shared" si="37"/>
        <v>71</v>
      </c>
      <c r="BZ92" s="201">
        <f t="shared" si="37"/>
        <v>72</v>
      </c>
      <c r="CA92" s="201">
        <f t="shared" si="37"/>
        <v>73</v>
      </c>
      <c r="CB92" s="201">
        <f t="shared" si="37"/>
        <v>74</v>
      </c>
      <c r="CC92" s="201">
        <f t="shared" si="37"/>
        <v>75</v>
      </c>
      <c r="CD92" s="201">
        <f t="shared" si="37"/>
        <v>76</v>
      </c>
      <c r="CE92" s="201">
        <f t="shared" si="37"/>
        <v>77</v>
      </c>
      <c r="CF92" s="201">
        <f t="shared" si="37"/>
        <v>78</v>
      </c>
      <c r="CG92" s="201">
        <f t="shared" si="37"/>
        <v>79</v>
      </c>
      <c r="CH92" s="201">
        <f t="shared" si="37"/>
        <v>80</v>
      </c>
      <c r="CI92" s="201">
        <f t="shared" si="37"/>
        <v>81</v>
      </c>
      <c r="CJ92" s="201">
        <f t="shared" si="37"/>
        <v>82</v>
      </c>
      <c r="CK92" s="201">
        <f t="shared" si="37"/>
        <v>83</v>
      </c>
      <c r="CL92" s="201">
        <f t="shared" si="37"/>
        <v>84</v>
      </c>
      <c r="CM92" s="201">
        <f t="shared" si="37"/>
        <v>85</v>
      </c>
      <c r="CN92" s="201">
        <f t="shared" si="37"/>
        <v>86</v>
      </c>
      <c r="CO92" s="201">
        <f t="shared" si="37"/>
        <v>87</v>
      </c>
      <c r="CP92" s="201">
        <f t="shared" si="37"/>
        <v>88</v>
      </c>
      <c r="CQ92" s="201">
        <f t="shared" si="37"/>
        <v>89</v>
      </c>
      <c r="CR92" s="201">
        <f t="shared" si="37"/>
        <v>90</v>
      </c>
      <c r="CS92" s="201">
        <f t="shared" si="37"/>
        <v>91</v>
      </c>
      <c r="CT92" s="201">
        <f t="shared" si="37"/>
        <v>92</v>
      </c>
      <c r="CU92" s="201">
        <f t="shared" si="37"/>
        <v>93</v>
      </c>
      <c r="CV92" s="201">
        <f t="shared" si="37"/>
        <v>94</v>
      </c>
      <c r="CW92" s="201">
        <f t="shared" si="37"/>
        <v>95</v>
      </c>
      <c r="CX92" s="201">
        <f t="shared" si="37"/>
        <v>96</v>
      </c>
      <c r="CY92" s="201">
        <f t="shared" si="37"/>
        <v>97</v>
      </c>
      <c r="CZ92" s="201">
        <f t="shared" si="37"/>
        <v>98</v>
      </c>
      <c r="DA92" s="201">
        <f t="shared" si="37"/>
        <v>99</v>
      </c>
      <c r="DB92" s="201">
        <f t="shared" si="37"/>
        <v>100</v>
      </c>
      <c r="DC92" s="201">
        <f t="shared" si="37"/>
        <v>101</v>
      </c>
      <c r="DD92" s="201">
        <f t="shared" si="37"/>
        <v>102</v>
      </c>
      <c r="DE92" s="201">
        <f t="shared" si="37"/>
        <v>103</v>
      </c>
      <c r="DF92" s="201">
        <f t="shared" si="37"/>
        <v>104</v>
      </c>
      <c r="DG92" s="201">
        <f t="shared" si="37"/>
        <v>105</v>
      </c>
      <c r="DH92" s="201">
        <f t="shared" si="37"/>
        <v>106</v>
      </c>
      <c r="DI92" s="201">
        <f t="shared" si="37"/>
        <v>107</v>
      </c>
      <c r="DJ92" s="201">
        <f t="shared" si="37"/>
        <v>108</v>
      </c>
      <c r="DK92" s="201">
        <f t="shared" si="37"/>
        <v>109</v>
      </c>
      <c r="DL92" s="201">
        <f t="shared" si="37"/>
        <v>110</v>
      </c>
      <c r="DM92" s="201">
        <f t="shared" si="37"/>
        <v>111</v>
      </c>
      <c r="DN92" s="201">
        <f t="shared" si="37"/>
        <v>112</v>
      </c>
      <c r="DO92" s="201">
        <f t="shared" si="37"/>
        <v>113</v>
      </c>
      <c r="DP92" s="201">
        <f t="shared" si="37"/>
        <v>114</v>
      </c>
      <c r="DQ92" s="201">
        <f t="shared" si="37"/>
        <v>115</v>
      </c>
      <c r="DR92" s="201">
        <f t="shared" si="37"/>
        <v>116</v>
      </c>
      <c r="DS92" s="201">
        <f t="shared" si="37"/>
        <v>117</v>
      </c>
      <c r="DT92" s="201">
        <f t="shared" si="37"/>
        <v>118</v>
      </c>
      <c r="DU92" s="201">
        <f t="shared" si="37"/>
        <v>119</v>
      </c>
      <c r="DV92" s="201">
        <f t="shared" si="37"/>
        <v>120</v>
      </c>
    </row>
    <row r="93" ht="15.75" customHeight="1">
      <c r="A93" s="202"/>
      <c r="B93" s="202"/>
      <c r="C93" s="202"/>
      <c r="D93" s="202"/>
      <c r="E93" s="202"/>
      <c r="F93" s="202"/>
      <c r="G93" s="203" t="s">
        <v>152</v>
      </c>
      <c r="H93" s="204" t="s">
        <v>153</v>
      </c>
      <c r="I93" s="204" t="s">
        <v>154</v>
      </c>
      <c r="J93" s="204" t="s">
        <v>155</v>
      </c>
      <c r="K93" s="204" t="s">
        <v>156</v>
      </c>
      <c r="L93" s="204" t="s">
        <v>157</v>
      </c>
      <c r="M93" s="204" t="s">
        <v>158</v>
      </c>
      <c r="N93" s="204" t="s">
        <v>159</v>
      </c>
      <c r="O93" s="204" t="s">
        <v>160</v>
      </c>
      <c r="P93" s="204" t="s">
        <v>161</v>
      </c>
      <c r="Q93" s="204" t="s">
        <v>162</v>
      </c>
      <c r="R93" s="204" t="s">
        <v>163</v>
      </c>
      <c r="S93" s="204" t="s">
        <v>164</v>
      </c>
      <c r="T93" s="204" t="s">
        <v>165</v>
      </c>
      <c r="U93" s="204" t="s">
        <v>166</v>
      </c>
      <c r="V93" s="204" t="s">
        <v>167</v>
      </c>
      <c r="W93" s="204" t="s">
        <v>168</v>
      </c>
      <c r="X93" s="204" t="s">
        <v>169</v>
      </c>
      <c r="Y93" s="204" t="s">
        <v>170</v>
      </c>
      <c r="Z93" s="204" t="s">
        <v>171</v>
      </c>
      <c r="AA93" s="204" t="s">
        <v>172</v>
      </c>
      <c r="AB93" s="204" t="s">
        <v>173</v>
      </c>
      <c r="AC93" s="204" t="s">
        <v>174</v>
      </c>
      <c r="AD93" s="204" t="s">
        <v>175</v>
      </c>
      <c r="AE93" s="204" t="s">
        <v>176</v>
      </c>
      <c r="AF93" s="204" t="s">
        <v>177</v>
      </c>
      <c r="AG93" s="204" t="s">
        <v>178</v>
      </c>
      <c r="AH93" s="204" t="s">
        <v>179</v>
      </c>
      <c r="AI93" s="204" t="s">
        <v>180</v>
      </c>
      <c r="AJ93" s="204" t="s">
        <v>181</v>
      </c>
      <c r="AK93" s="204" t="s">
        <v>182</v>
      </c>
      <c r="AL93" s="204" t="s">
        <v>183</v>
      </c>
      <c r="AM93" s="204" t="s">
        <v>184</v>
      </c>
      <c r="AN93" s="204" t="s">
        <v>185</v>
      </c>
      <c r="AO93" s="204" t="s">
        <v>186</v>
      </c>
      <c r="AP93" s="204" t="s">
        <v>187</v>
      </c>
      <c r="AQ93" s="204" t="s">
        <v>188</v>
      </c>
      <c r="AR93" s="204" t="s">
        <v>189</v>
      </c>
      <c r="AS93" s="204" t="s">
        <v>190</v>
      </c>
      <c r="AT93" s="204" t="s">
        <v>191</v>
      </c>
      <c r="AU93" s="204" t="s">
        <v>192</v>
      </c>
      <c r="AV93" s="204" t="s">
        <v>193</v>
      </c>
      <c r="AW93" s="204" t="s">
        <v>194</v>
      </c>
      <c r="AX93" s="204" t="s">
        <v>195</v>
      </c>
      <c r="AY93" s="204" t="s">
        <v>196</v>
      </c>
      <c r="AZ93" s="204" t="s">
        <v>197</v>
      </c>
      <c r="BA93" s="204" t="s">
        <v>198</v>
      </c>
      <c r="BB93" s="204" t="s">
        <v>199</v>
      </c>
      <c r="BC93" s="204" t="s">
        <v>200</v>
      </c>
      <c r="BD93" s="204" t="s">
        <v>201</v>
      </c>
      <c r="BE93" s="204" t="s">
        <v>202</v>
      </c>
      <c r="BF93" s="204" t="s">
        <v>203</v>
      </c>
      <c r="BG93" s="204" t="s">
        <v>204</v>
      </c>
      <c r="BH93" s="204" t="s">
        <v>205</v>
      </c>
      <c r="BI93" s="204" t="s">
        <v>206</v>
      </c>
      <c r="BJ93" s="204" t="s">
        <v>207</v>
      </c>
      <c r="BK93" s="204" t="s">
        <v>208</v>
      </c>
      <c r="BL93" s="204" t="s">
        <v>209</v>
      </c>
      <c r="BM93" s="204" t="s">
        <v>210</v>
      </c>
      <c r="BN93" s="204" t="s">
        <v>211</v>
      </c>
      <c r="BO93" s="204" t="s">
        <v>212</v>
      </c>
      <c r="BP93" s="204" t="s">
        <v>213</v>
      </c>
      <c r="BQ93" s="204" t="s">
        <v>214</v>
      </c>
      <c r="BR93" s="204" t="s">
        <v>215</v>
      </c>
      <c r="BS93" s="204" t="s">
        <v>216</v>
      </c>
      <c r="BT93" s="204" t="s">
        <v>217</v>
      </c>
      <c r="BU93" s="204" t="s">
        <v>218</v>
      </c>
      <c r="BV93" s="204" t="s">
        <v>219</v>
      </c>
      <c r="BW93" s="204" t="s">
        <v>220</v>
      </c>
      <c r="BX93" s="204" t="s">
        <v>221</v>
      </c>
      <c r="BY93" s="204" t="s">
        <v>222</v>
      </c>
      <c r="BZ93" s="204" t="s">
        <v>223</v>
      </c>
      <c r="CA93" s="204" t="s">
        <v>224</v>
      </c>
      <c r="CB93" s="204" t="s">
        <v>225</v>
      </c>
      <c r="CC93" s="204" t="s">
        <v>226</v>
      </c>
      <c r="CD93" s="204" t="s">
        <v>227</v>
      </c>
      <c r="CE93" s="204" t="s">
        <v>228</v>
      </c>
      <c r="CF93" s="204" t="s">
        <v>229</v>
      </c>
      <c r="CG93" s="204" t="s">
        <v>230</v>
      </c>
      <c r="CH93" s="204" t="s">
        <v>231</v>
      </c>
      <c r="CI93" s="204" t="s">
        <v>232</v>
      </c>
      <c r="CJ93" s="204" t="s">
        <v>233</v>
      </c>
      <c r="CK93" s="204" t="s">
        <v>234</v>
      </c>
      <c r="CL93" s="204" t="s">
        <v>235</v>
      </c>
      <c r="CM93" s="204" t="s">
        <v>236</v>
      </c>
      <c r="CN93" s="204" t="s">
        <v>237</v>
      </c>
      <c r="CO93" s="204" t="s">
        <v>238</v>
      </c>
      <c r="CP93" s="204" t="s">
        <v>239</v>
      </c>
      <c r="CQ93" s="204" t="s">
        <v>240</v>
      </c>
      <c r="CR93" s="204" t="s">
        <v>241</v>
      </c>
      <c r="CS93" s="204" t="s">
        <v>242</v>
      </c>
      <c r="CT93" s="204" t="s">
        <v>243</v>
      </c>
      <c r="CU93" s="204" t="s">
        <v>244</v>
      </c>
      <c r="CV93" s="204" t="s">
        <v>245</v>
      </c>
      <c r="CW93" s="204" t="s">
        <v>246</v>
      </c>
      <c r="CX93" s="204" t="s">
        <v>247</v>
      </c>
      <c r="CY93" s="204" t="s">
        <v>248</v>
      </c>
      <c r="CZ93" s="204" t="s">
        <v>249</v>
      </c>
      <c r="DA93" s="204" t="s">
        <v>250</v>
      </c>
      <c r="DB93" s="204" t="s">
        <v>251</v>
      </c>
      <c r="DC93" s="204" t="s">
        <v>252</v>
      </c>
      <c r="DD93" s="204" t="s">
        <v>253</v>
      </c>
      <c r="DE93" s="204" t="s">
        <v>254</v>
      </c>
      <c r="DF93" s="204" t="s">
        <v>255</v>
      </c>
      <c r="DG93" s="204" t="s">
        <v>256</v>
      </c>
      <c r="DH93" s="204" t="s">
        <v>257</v>
      </c>
      <c r="DI93" s="204" t="s">
        <v>258</v>
      </c>
      <c r="DJ93" s="204" t="s">
        <v>259</v>
      </c>
      <c r="DK93" s="204" t="s">
        <v>260</v>
      </c>
      <c r="DL93" s="204" t="s">
        <v>261</v>
      </c>
      <c r="DM93" s="204" t="s">
        <v>262</v>
      </c>
      <c r="DN93" s="204" t="s">
        <v>263</v>
      </c>
      <c r="DO93" s="204" t="s">
        <v>264</v>
      </c>
      <c r="DP93" s="204" t="s">
        <v>265</v>
      </c>
      <c r="DQ93" s="204" t="s">
        <v>266</v>
      </c>
      <c r="DR93" s="204" t="s">
        <v>267</v>
      </c>
      <c r="DS93" s="204" t="s">
        <v>268</v>
      </c>
      <c r="DT93" s="204" t="s">
        <v>269</v>
      </c>
      <c r="DU93" s="204" t="s">
        <v>270</v>
      </c>
      <c r="DV93" s="204" t="s">
        <v>271</v>
      </c>
    </row>
    <row r="94" ht="15.75" customHeight="1">
      <c r="A94" s="205" t="s">
        <v>529</v>
      </c>
      <c r="B94" s="4"/>
      <c r="C94" s="4"/>
      <c r="D94" s="4"/>
      <c r="E94" s="4"/>
      <c r="F94" s="4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5"/>
      <c r="BD94" s="125"/>
      <c r="BE94" s="125"/>
      <c r="BF94" s="125"/>
      <c r="BG94" s="125"/>
      <c r="BH94" s="125"/>
      <c r="BI94" s="125"/>
      <c r="BJ94" s="125"/>
      <c r="BK94" s="125"/>
      <c r="BL94" s="125"/>
      <c r="BM94" s="125"/>
      <c r="BN94" s="125"/>
      <c r="BO94" s="125"/>
      <c r="BP94" s="125"/>
      <c r="BQ94" s="125"/>
      <c r="BR94" s="125"/>
      <c r="BS94" s="125"/>
      <c r="BT94" s="125"/>
      <c r="BU94" s="125"/>
      <c r="BV94" s="125"/>
      <c r="BW94" s="125"/>
      <c r="BX94" s="125"/>
      <c r="BY94" s="125"/>
      <c r="BZ94" s="125"/>
      <c r="CA94" s="125"/>
      <c r="CB94" s="125"/>
      <c r="CC94" s="125"/>
      <c r="CD94" s="125"/>
      <c r="CE94" s="125"/>
      <c r="CF94" s="125"/>
      <c r="CG94" s="125"/>
      <c r="CH94" s="125"/>
      <c r="CI94" s="125"/>
      <c r="CJ94" s="125"/>
      <c r="CK94" s="125"/>
      <c r="CL94" s="125"/>
      <c r="CM94" s="125"/>
      <c r="CN94" s="125"/>
      <c r="CO94" s="125"/>
      <c r="CP94" s="125"/>
      <c r="CQ94" s="125"/>
      <c r="CR94" s="125"/>
      <c r="CS94" s="125"/>
      <c r="CT94" s="125"/>
      <c r="CU94" s="125"/>
      <c r="CV94" s="125"/>
      <c r="CW94" s="125"/>
      <c r="CX94" s="125"/>
      <c r="CY94" s="125"/>
      <c r="CZ94" s="125"/>
      <c r="DA94" s="125"/>
      <c r="DB94" s="125"/>
      <c r="DC94" s="125"/>
      <c r="DD94" s="125"/>
      <c r="DE94" s="125"/>
      <c r="DF94" s="125"/>
      <c r="DG94" s="125"/>
      <c r="DH94" s="125"/>
      <c r="DI94" s="125"/>
      <c r="DJ94" s="125"/>
      <c r="DK94" s="125"/>
      <c r="DL94" s="125"/>
      <c r="DM94" s="125"/>
      <c r="DN94" s="125"/>
      <c r="DO94" s="125"/>
      <c r="DP94" s="125"/>
      <c r="DQ94" s="125"/>
      <c r="DR94" s="125"/>
      <c r="DS94" s="125"/>
      <c r="DT94" s="125"/>
      <c r="DU94" s="125"/>
      <c r="DV94" s="125"/>
    </row>
    <row r="95" ht="15.75" customHeight="1">
      <c r="A95" s="206">
        <v>1.0</v>
      </c>
      <c r="B95" s="207" t="s">
        <v>530</v>
      </c>
      <c r="C95" s="208">
        <f>2*12*4</f>
        <v>96</v>
      </c>
      <c r="D95" s="207" t="s">
        <v>449</v>
      </c>
      <c r="E95" s="209">
        <v>250000.0</v>
      </c>
      <c r="F95" s="207">
        <f t="shared" ref="F95:F97" si="39">C95*E95</f>
        <v>24000000</v>
      </c>
      <c r="G95" s="210">
        <f>F95/12</f>
        <v>2000000</v>
      </c>
      <c r="H95" s="210">
        <f t="shared" ref="H95:R95" si="38">G95</f>
        <v>2000000</v>
      </c>
      <c r="I95" s="210">
        <f t="shared" si="38"/>
        <v>2000000</v>
      </c>
      <c r="J95" s="210">
        <f t="shared" si="38"/>
        <v>2000000</v>
      </c>
      <c r="K95" s="210">
        <f t="shared" si="38"/>
        <v>2000000</v>
      </c>
      <c r="L95" s="210">
        <f t="shared" si="38"/>
        <v>2000000</v>
      </c>
      <c r="M95" s="210">
        <f t="shared" si="38"/>
        <v>2000000</v>
      </c>
      <c r="N95" s="210">
        <f t="shared" si="38"/>
        <v>2000000</v>
      </c>
      <c r="O95" s="210">
        <f t="shared" si="38"/>
        <v>2000000</v>
      </c>
      <c r="P95" s="210">
        <f t="shared" si="38"/>
        <v>2000000</v>
      </c>
      <c r="Q95" s="210">
        <f t="shared" si="38"/>
        <v>2000000</v>
      </c>
      <c r="R95" s="210">
        <f t="shared" si="38"/>
        <v>2000000</v>
      </c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125"/>
      <c r="AF95" s="125"/>
      <c r="AG95" s="125"/>
      <c r="AH95" s="125"/>
      <c r="AI95" s="125"/>
      <c r="AJ95" s="125"/>
      <c r="AK95" s="125"/>
      <c r="AL95" s="125"/>
      <c r="AM95" s="125"/>
      <c r="AN95" s="125"/>
      <c r="AO95" s="125"/>
      <c r="AP95" s="125"/>
      <c r="AQ95" s="125"/>
      <c r="AR95" s="125"/>
      <c r="AS95" s="125"/>
      <c r="AT95" s="125"/>
      <c r="AU95" s="125"/>
      <c r="AV95" s="125"/>
      <c r="AW95" s="125"/>
      <c r="AX95" s="125"/>
      <c r="AY95" s="125"/>
      <c r="AZ95" s="125"/>
      <c r="BA95" s="125"/>
      <c r="BB95" s="125"/>
      <c r="BC95" s="125"/>
      <c r="BD95" s="125"/>
      <c r="BE95" s="125"/>
      <c r="BF95" s="125"/>
      <c r="BG95" s="125"/>
      <c r="BH95" s="125"/>
      <c r="BI95" s="125"/>
      <c r="BJ95" s="125"/>
      <c r="BK95" s="125"/>
      <c r="BL95" s="125"/>
      <c r="BM95" s="125"/>
      <c r="BN95" s="125"/>
      <c r="BO95" s="125"/>
      <c r="BP95" s="125"/>
      <c r="BQ95" s="125"/>
      <c r="BR95" s="125"/>
      <c r="BS95" s="125"/>
      <c r="BT95" s="125"/>
      <c r="BU95" s="125"/>
      <c r="BV95" s="125"/>
      <c r="BW95" s="125"/>
      <c r="BX95" s="125"/>
      <c r="BY95" s="125"/>
      <c r="BZ95" s="125"/>
      <c r="CA95" s="125"/>
      <c r="CB95" s="125"/>
      <c r="CC95" s="125"/>
      <c r="CD95" s="125"/>
      <c r="CE95" s="125"/>
      <c r="CF95" s="125"/>
      <c r="CG95" s="125"/>
      <c r="CH95" s="125"/>
      <c r="CI95" s="125"/>
      <c r="CJ95" s="125"/>
      <c r="CK95" s="125"/>
      <c r="CL95" s="125"/>
      <c r="CM95" s="125"/>
      <c r="CN95" s="125"/>
      <c r="CO95" s="125"/>
      <c r="CP95" s="125"/>
      <c r="CQ95" s="125"/>
      <c r="CR95" s="125"/>
      <c r="CS95" s="125"/>
      <c r="CT95" s="125"/>
      <c r="CU95" s="125"/>
      <c r="CV95" s="125"/>
      <c r="CW95" s="125"/>
      <c r="CX95" s="125"/>
      <c r="CY95" s="125"/>
      <c r="CZ95" s="125"/>
      <c r="DA95" s="125"/>
      <c r="DB95" s="125"/>
      <c r="DC95" s="125"/>
      <c r="DD95" s="125"/>
      <c r="DE95" s="125"/>
      <c r="DF95" s="125"/>
      <c r="DG95" s="125"/>
      <c r="DH95" s="125"/>
      <c r="DI95" s="125"/>
      <c r="DJ95" s="125"/>
      <c r="DK95" s="125"/>
      <c r="DL95" s="125"/>
      <c r="DM95" s="125"/>
      <c r="DN95" s="125"/>
      <c r="DO95" s="125"/>
      <c r="DP95" s="125"/>
      <c r="DQ95" s="125"/>
      <c r="DR95" s="125"/>
      <c r="DS95" s="125"/>
      <c r="DT95" s="125"/>
      <c r="DU95" s="125"/>
      <c r="DV95" s="125"/>
    </row>
    <row r="96" ht="15.75" customHeight="1">
      <c r="A96" s="206">
        <v>2.0</v>
      </c>
      <c r="B96" s="207" t="s">
        <v>531</v>
      </c>
      <c r="C96" s="208">
        <v>0.0</v>
      </c>
      <c r="D96" s="207" t="s">
        <v>449</v>
      </c>
      <c r="E96" s="209">
        <v>1.5E7</v>
      </c>
      <c r="F96" s="207">
        <f t="shared" si="39"/>
        <v>0</v>
      </c>
      <c r="G96" s="210"/>
      <c r="H96" s="210"/>
      <c r="I96" s="210"/>
      <c r="J96" s="210"/>
      <c r="K96" s="210"/>
      <c r="L96" s="210"/>
      <c r="M96" s="210"/>
      <c r="N96" s="210"/>
      <c r="O96" s="210">
        <f>F96</f>
        <v>0</v>
      </c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25"/>
      <c r="BW96" s="125"/>
      <c r="BX96" s="125"/>
      <c r="BY96" s="125"/>
      <c r="BZ96" s="125"/>
      <c r="CA96" s="125"/>
      <c r="CB96" s="125"/>
      <c r="CC96" s="125"/>
      <c r="CD96" s="125"/>
      <c r="CE96" s="125"/>
      <c r="CF96" s="125"/>
      <c r="CG96" s="125"/>
      <c r="CH96" s="125"/>
      <c r="CI96" s="125"/>
      <c r="CJ96" s="125"/>
      <c r="CK96" s="125"/>
      <c r="CL96" s="125"/>
      <c r="CM96" s="125"/>
      <c r="CN96" s="125"/>
      <c r="CO96" s="125"/>
      <c r="CP96" s="125"/>
      <c r="CQ96" s="125"/>
      <c r="CR96" s="125"/>
      <c r="CS96" s="125"/>
      <c r="CT96" s="125"/>
      <c r="CU96" s="125"/>
      <c r="CV96" s="125"/>
      <c r="CW96" s="125"/>
      <c r="CX96" s="125"/>
      <c r="CY96" s="125"/>
      <c r="CZ96" s="125"/>
      <c r="DA96" s="125"/>
      <c r="DB96" s="125"/>
      <c r="DC96" s="125"/>
      <c r="DD96" s="125"/>
      <c r="DE96" s="125"/>
      <c r="DF96" s="125"/>
      <c r="DG96" s="125"/>
      <c r="DH96" s="125"/>
      <c r="DI96" s="125"/>
      <c r="DJ96" s="125"/>
      <c r="DK96" s="125"/>
      <c r="DL96" s="125"/>
      <c r="DM96" s="125"/>
      <c r="DN96" s="125"/>
      <c r="DO96" s="125"/>
      <c r="DP96" s="125"/>
      <c r="DQ96" s="125"/>
      <c r="DR96" s="125"/>
      <c r="DS96" s="125"/>
      <c r="DT96" s="125"/>
      <c r="DU96" s="125"/>
      <c r="DV96" s="125"/>
    </row>
    <row r="97" ht="15.75" customHeight="1">
      <c r="A97" s="206">
        <v>3.0</v>
      </c>
      <c r="B97" s="207" t="s">
        <v>532</v>
      </c>
      <c r="C97" s="208">
        <v>1.0</v>
      </c>
      <c r="D97" s="207" t="s">
        <v>449</v>
      </c>
      <c r="E97" s="209">
        <v>2000000.0</v>
      </c>
      <c r="F97" s="207">
        <f t="shared" si="39"/>
        <v>2000000</v>
      </c>
      <c r="G97" s="210"/>
      <c r="H97" s="210"/>
      <c r="I97" s="210">
        <f>F97</f>
        <v>2000000</v>
      </c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  <c r="AU97" s="125"/>
      <c r="AV97" s="125"/>
      <c r="AW97" s="125"/>
      <c r="AX97" s="125"/>
      <c r="AY97" s="125"/>
      <c r="AZ97" s="125"/>
      <c r="BA97" s="125"/>
      <c r="BB97" s="125"/>
      <c r="BC97" s="125"/>
      <c r="BD97" s="125"/>
      <c r="BE97" s="125"/>
      <c r="BF97" s="125"/>
      <c r="BG97" s="125"/>
      <c r="BH97" s="125"/>
      <c r="BI97" s="125"/>
      <c r="BJ97" s="125"/>
      <c r="BK97" s="125"/>
      <c r="BL97" s="125"/>
      <c r="BM97" s="125"/>
      <c r="BN97" s="125"/>
      <c r="BO97" s="125"/>
      <c r="BP97" s="125"/>
      <c r="BQ97" s="125"/>
      <c r="BR97" s="125"/>
      <c r="BS97" s="125"/>
      <c r="BT97" s="125"/>
      <c r="BU97" s="125"/>
      <c r="BV97" s="125"/>
      <c r="BW97" s="125"/>
      <c r="BX97" s="125"/>
      <c r="BY97" s="125"/>
      <c r="BZ97" s="125"/>
      <c r="CA97" s="125"/>
      <c r="CB97" s="125"/>
      <c r="CC97" s="125"/>
      <c r="CD97" s="125"/>
      <c r="CE97" s="125"/>
      <c r="CF97" s="125"/>
      <c r="CG97" s="125"/>
      <c r="CH97" s="125"/>
      <c r="CI97" s="125"/>
      <c r="CJ97" s="125"/>
      <c r="CK97" s="125"/>
      <c r="CL97" s="125"/>
      <c r="CM97" s="125"/>
      <c r="CN97" s="125"/>
      <c r="CO97" s="125"/>
      <c r="CP97" s="125"/>
      <c r="CQ97" s="125"/>
      <c r="CR97" s="125"/>
      <c r="CS97" s="125"/>
      <c r="CT97" s="125"/>
      <c r="CU97" s="125"/>
      <c r="CV97" s="125"/>
      <c r="CW97" s="125"/>
      <c r="CX97" s="125"/>
      <c r="CY97" s="125"/>
      <c r="CZ97" s="125"/>
      <c r="DA97" s="125"/>
      <c r="DB97" s="125"/>
      <c r="DC97" s="125"/>
      <c r="DD97" s="125"/>
      <c r="DE97" s="125"/>
      <c r="DF97" s="125"/>
      <c r="DG97" s="125"/>
      <c r="DH97" s="125"/>
      <c r="DI97" s="125"/>
      <c r="DJ97" s="125"/>
      <c r="DK97" s="125"/>
      <c r="DL97" s="125"/>
      <c r="DM97" s="125"/>
      <c r="DN97" s="125"/>
      <c r="DO97" s="125"/>
      <c r="DP97" s="125"/>
      <c r="DQ97" s="125"/>
      <c r="DR97" s="125"/>
      <c r="DS97" s="125"/>
      <c r="DT97" s="125"/>
      <c r="DU97" s="125"/>
      <c r="DV97" s="125"/>
    </row>
    <row r="98" ht="15.75" customHeight="1">
      <c r="A98" s="206">
        <v>4.0</v>
      </c>
      <c r="B98" s="207" t="s">
        <v>533</v>
      </c>
      <c r="C98" s="208"/>
      <c r="D98" s="207"/>
      <c r="E98" s="209"/>
      <c r="F98" s="207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  <c r="AU98" s="125"/>
      <c r="AV98" s="125"/>
      <c r="AW98" s="125"/>
      <c r="AX98" s="125"/>
      <c r="AY98" s="125"/>
      <c r="AZ98" s="125"/>
      <c r="BA98" s="125"/>
      <c r="BB98" s="125"/>
      <c r="BC98" s="125"/>
      <c r="BD98" s="125"/>
      <c r="BE98" s="125"/>
      <c r="BF98" s="125"/>
      <c r="BG98" s="125"/>
      <c r="BH98" s="125"/>
      <c r="BI98" s="125"/>
      <c r="BJ98" s="125"/>
      <c r="BK98" s="125"/>
      <c r="BL98" s="125"/>
      <c r="BM98" s="125"/>
      <c r="BN98" s="125"/>
      <c r="BO98" s="125"/>
      <c r="BP98" s="125"/>
      <c r="BQ98" s="125"/>
      <c r="BR98" s="125"/>
      <c r="BS98" s="125"/>
      <c r="BT98" s="125"/>
      <c r="BU98" s="125"/>
      <c r="BV98" s="125"/>
      <c r="BW98" s="125"/>
      <c r="BX98" s="125"/>
      <c r="BY98" s="125"/>
      <c r="BZ98" s="125"/>
      <c r="CA98" s="125"/>
      <c r="CB98" s="125"/>
      <c r="CC98" s="125"/>
      <c r="CD98" s="125"/>
      <c r="CE98" s="125"/>
      <c r="CF98" s="125"/>
      <c r="CG98" s="125"/>
      <c r="CH98" s="125"/>
      <c r="CI98" s="125"/>
      <c r="CJ98" s="125"/>
      <c r="CK98" s="125"/>
      <c r="CL98" s="125"/>
      <c r="CM98" s="125"/>
      <c r="CN98" s="125"/>
      <c r="CO98" s="125"/>
      <c r="CP98" s="125"/>
      <c r="CQ98" s="125"/>
      <c r="CR98" s="125"/>
      <c r="CS98" s="125"/>
      <c r="CT98" s="125"/>
      <c r="CU98" s="125"/>
      <c r="CV98" s="125"/>
      <c r="CW98" s="125"/>
      <c r="CX98" s="125"/>
      <c r="CY98" s="125"/>
      <c r="CZ98" s="125"/>
      <c r="DA98" s="125"/>
      <c r="DB98" s="125"/>
      <c r="DC98" s="125"/>
      <c r="DD98" s="125"/>
      <c r="DE98" s="125"/>
      <c r="DF98" s="125"/>
      <c r="DG98" s="125"/>
      <c r="DH98" s="125"/>
      <c r="DI98" s="125"/>
      <c r="DJ98" s="125"/>
      <c r="DK98" s="125"/>
      <c r="DL98" s="125"/>
      <c r="DM98" s="125"/>
      <c r="DN98" s="125"/>
      <c r="DO98" s="125"/>
      <c r="DP98" s="125"/>
      <c r="DQ98" s="125"/>
      <c r="DR98" s="125"/>
      <c r="DS98" s="125"/>
      <c r="DT98" s="125"/>
      <c r="DU98" s="125"/>
      <c r="DV98" s="125"/>
    </row>
    <row r="99" ht="15.75" customHeight="1">
      <c r="A99" s="206"/>
      <c r="B99" s="207" t="s">
        <v>534</v>
      </c>
      <c r="C99" s="208">
        <v>1.0</v>
      </c>
      <c r="D99" s="207" t="s">
        <v>449</v>
      </c>
      <c r="E99" s="209">
        <v>1250000.0</v>
      </c>
      <c r="F99" s="207">
        <f t="shared" ref="F99:F101" si="40">C99*E99</f>
        <v>1250000</v>
      </c>
      <c r="G99" s="210"/>
      <c r="H99" s="210"/>
      <c r="I99" s="210"/>
      <c r="J99" s="210">
        <f>F99</f>
        <v>1250000</v>
      </c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125"/>
      <c r="AF99" s="125"/>
      <c r="AG99" s="125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  <c r="AT99" s="125"/>
      <c r="AU99" s="125"/>
      <c r="AV99" s="125"/>
      <c r="AW99" s="125"/>
      <c r="AX99" s="125"/>
      <c r="AY99" s="125"/>
      <c r="AZ99" s="125"/>
      <c r="BA99" s="125"/>
      <c r="BB99" s="125"/>
      <c r="BC99" s="125"/>
      <c r="BD99" s="125"/>
      <c r="BE99" s="125"/>
      <c r="BF99" s="125"/>
      <c r="BG99" s="125"/>
      <c r="BH99" s="125"/>
      <c r="BI99" s="125"/>
      <c r="BJ99" s="125"/>
      <c r="BK99" s="125"/>
      <c r="BL99" s="125"/>
      <c r="BM99" s="125"/>
      <c r="BN99" s="125"/>
      <c r="BO99" s="125"/>
      <c r="BP99" s="125"/>
      <c r="BQ99" s="125"/>
      <c r="BR99" s="125"/>
      <c r="BS99" s="125"/>
      <c r="BT99" s="125"/>
      <c r="BU99" s="125"/>
      <c r="BV99" s="125"/>
      <c r="BW99" s="125"/>
      <c r="BX99" s="125"/>
      <c r="BY99" s="125"/>
      <c r="BZ99" s="125"/>
      <c r="CA99" s="125"/>
      <c r="CB99" s="125"/>
      <c r="CC99" s="125"/>
      <c r="CD99" s="125"/>
      <c r="CE99" s="125"/>
      <c r="CF99" s="125"/>
      <c r="CG99" s="125"/>
      <c r="CH99" s="125"/>
      <c r="CI99" s="125"/>
      <c r="CJ99" s="125"/>
      <c r="CK99" s="125"/>
      <c r="CL99" s="125"/>
      <c r="CM99" s="125"/>
      <c r="CN99" s="125"/>
      <c r="CO99" s="125"/>
      <c r="CP99" s="125"/>
      <c r="CQ99" s="125"/>
      <c r="CR99" s="125"/>
      <c r="CS99" s="125"/>
      <c r="CT99" s="125"/>
      <c r="CU99" s="125"/>
      <c r="CV99" s="125"/>
      <c r="CW99" s="125"/>
      <c r="CX99" s="125"/>
      <c r="CY99" s="125"/>
      <c r="CZ99" s="125"/>
      <c r="DA99" s="125"/>
      <c r="DB99" s="125"/>
      <c r="DC99" s="125"/>
      <c r="DD99" s="125"/>
      <c r="DE99" s="125"/>
      <c r="DF99" s="125"/>
      <c r="DG99" s="125"/>
      <c r="DH99" s="125"/>
      <c r="DI99" s="125"/>
      <c r="DJ99" s="125"/>
      <c r="DK99" s="125"/>
      <c r="DL99" s="125"/>
      <c r="DM99" s="125"/>
      <c r="DN99" s="125"/>
      <c r="DO99" s="125"/>
      <c r="DP99" s="125"/>
      <c r="DQ99" s="125"/>
      <c r="DR99" s="125"/>
      <c r="DS99" s="125"/>
      <c r="DT99" s="125"/>
      <c r="DU99" s="125"/>
      <c r="DV99" s="125"/>
    </row>
    <row r="100" ht="15.75" customHeight="1">
      <c r="A100" s="206"/>
      <c r="B100" s="207" t="s">
        <v>535</v>
      </c>
      <c r="C100" s="208">
        <v>0.0</v>
      </c>
      <c r="D100" s="207" t="s">
        <v>449</v>
      </c>
      <c r="E100" s="209">
        <v>5000000.0</v>
      </c>
      <c r="F100" s="207">
        <f t="shared" si="40"/>
        <v>0</v>
      </c>
      <c r="G100" s="210"/>
      <c r="H100" s="210"/>
      <c r="I100" s="210"/>
      <c r="J100" s="210"/>
      <c r="K100" s="210">
        <f t="shared" ref="K100:K101" si="41">F100</f>
        <v>0</v>
      </c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210"/>
      <c r="AB100" s="210"/>
      <c r="AC100" s="210"/>
      <c r="AD100" s="210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  <c r="AU100" s="125"/>
      <c r="AV100" s="125"/>
      <c r="AW100" s="125"/>
      <c r="AX100" s="125"/>
      <c r="AY100" s="125"/>
      <c r="AZ100" s="125"/>
      <c r="BA100" s="125"/>
      <c r="BB100" s="125"/>
      <c r="BC100" s="125"/>
      <c r="BD100" s="125"/>
      <c r="BE100" s="125"/>
      <c r="BF100" s="125"/>
      <c r="BG100" s="125"/>
      <c r="BH100" s="125"/>
      <c r="BI100" s="125"/>
      <c r="BJ100" s="125"/>
      <c r="BK100" s="125"/>
      <c r="BL100" s="125"/>
      <c r="BM100" s="125"/>
      <c r="BN100" s="125"/>
      <c r="BO100" s="125"/>
      <c r="BP100" s="125"/>
      <c r="BQ100" s="125"/>
      <c r="BR100" s="125"/>
      <c r="BS100" s="125"/>
      <c r="BT100" s="125"/>
      <c r="BU100" s="125"/>
      <c r="BV100" s="125"/>
      <c r="BW100" s="125"/>
      <c r="BX100" s="125"/>
      <c r="BY100" s="125"/>
      <c r="BZ100" s="125"/>
      <c r="CA100" s="125"/>
      <c r="CB100" s="125"/>
      <c r="CC100" s="125"/>
      <c r="CD100" s="125"/>
      <c r="CE100" s="125"/>
      <c r="CF100" s="125"/>
      <c r="CG100" s="125"/>
      <c r="CH100" s="125"/>
      <c r="CI100" s="125"/>
      <c r="CJ100" s="125"/>
      <c r="CK100" s="125"/>
      <c r="CL100" s="125"/>
      <c r="CM100" s="125"/>
      <c r="CN100" s="125"/>
      <c r="CO100" s="125"/>
      <c r="CP100" s="125"/>
      <c r="CQ100" s="125"/>
      <c r="CR100" s="125"/>
      <c r="CS100" s="125"/>
      <c r="CT100" s="125"/>
      <c r="CU100" s="125"/>
      <c r="CV100" s="125"/>
      <c r="CW100" s="125"/>
      <c r="CX100" s="125"/>
      <c r="CY100" s="125"/>
      <c r="CZ100" s="125"/>
      <c r="DA100" s="125"/>
      <c r="DB100" s="125"/>
      <c r="DC100" s="125"/>
      <c r="DD100" s="125"/>
      <c r="DE100" s="125"/>
      <c r="DF100" s="125"/>
      <c r="DG100" s="125"/>
      <c r="DH100" s="125"/>
      <c r="DI100" s="125"/>
      <c r="DJ100" s="125"/>
      <c r="DK100" s="125"/>
      <c r="DL100" s="125"/>
      <c r="DM100" s="125"/>
      <c r="DN100" s="125"/>
      <c r="DO100" s="125"/>
      <c r="DP100" s="125"/>
      <c r="DQ100" s="125"/>
      <c r="DR100" s="125"/>
      <c r="DS100" s="125"/>
      <c r="DT100" s="125"/>
      <c r="DU100" s="125"/>
      <c r="DV100" s="125"/>
    </row>
    <row r="101" ht="15.75" customHeight="1">
      <c r="A101" s="206"/>
      <c r="B101" s="207" t="s">
        <v>536</v>
      </c>
      <c r="C101" s="208">
        <v>1.0</v>
      </c>
      <c r="D101" s="207" t="s">
        <v>449</v>
      </c>
      <c r="E101" s="209">
        <v>500000.0</v>
      </c>
      <c r="F101" s="207">
        <f t="shared" si="40"/>
        <v>500000</v>
      </c>
      <c r="G101" s="210"/>
      <c r="H101" s="210"/>
      <c r="I101" s="210"/>
      <c r="J101" s="210"/>
      <c r="K101" s="210">
        <f t="shared" si="41"/>
        <v>500000</v>
      </c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210"/>
      <c r="AB101" s="210"/>
      <c r="AC101" s="210"/>
      <c r="AD101" s="210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125"/>
      <c r="BA101" s="125"/>
      <c r="BB101" s="125"/>
      <c r="BC101" s="125"/>
      <c r="BD101" s="125"/>
      <c r="BE101" s="125"/>
      <c r="BF101" s="125"/>
      <c r="BG101" s="125"/>
      <c r="BH101" s="125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  <c r="CS101" s="125"/>
      <c r="CT101" s="125"/>
      <c r="CU101" s="125"/>
      <c r="CV101" s="125"/>
      <c r="CW101" s="125"/>
      <c r="CX101" s="125"/>
      <c r="CY101" s="125"/>
      <c r="CZ101" s="125"/>
      <c r="DA101" s="125"/>
      <c r="DB101" s="125"/>
      <c r="DC101" s="125"/>
      <c r="DD101" s="125"/>
      <c r="DE101" s="125"/>
      <c r="DF101" s="125"/>
      <c r="DG101" s="125"/>
      <c r="DH101" s="125"/>
      <c r="DI101" s="125"/>
      <c r="DJ101" s="125"/>
      <c r="DK101" s="125"/>
      <c r="DL101" s="125"/>
      <c r="DM101" s="125"/>
      <c r="DN101" s="125"/>
      <c r="DO101" s="125"/>
      <c r="DP101" s="125"/>
      <c r="DQ101" s="125"/>
      <c r="DR101" s="125"/>
      <c r="DS101" s="125"/>
      <c r="DT101" s="125"/>
      <c r="DU101" s="125"/>
      <c r="DV101" s="125"/>
    </row>
    <row r="102" ht="15.75" customHeight="1">
      <c r="A102" s="206">
        <v>5.0</v>
      </c>
      <c r="B102" s="207" t="s">
        <v>519</v>
      </c>
      <c r="C102" s="208">
        <v>1.0</v>
      </c>
      <c r="D102" s="208" t="s">
        <v>451</v>
      </c>
      <c r="E102" s="208">
        <v>5000000.0</v>
      </c>
      <c r="F102" s="208">
        <f>E102*C102</f>
        <v>5000000</v>
      </c>
      <c r="G102" s="210"/>
      <c r="H102" s="210"/>
      <c r="I102" s="210"/>
      <c r="J102" s="210"/>
      <c r="K102" s="210"/>
      <c r="L102" s="210">
        <f>F102</f>
        <v>5000000</v>
      </c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  <c r="AA102" s="210"/>
      <c r="AB102" s="210"/>
      <c r="AC102" s="210"/>
      <c r="AD102" s="210"/>
      <c r="AE102" s="125"/>
      <c r="AF102" s="125"/>
      <c r="AG102" s="125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5"/>
      <c r="AZ102" s="125"/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  <c r="BM102" s="125"/>
      <c r="BN102" s="125"/>
      <c r="BO102" s="125"/>
      <c r="BP102" s="125"/>
      <c r="BQ102" s="125"/>
      <c r="BR102" s="125"/>
      <c r="BS102" s="125"/>
      <c r="BT102" s="125"/>
      <c r="BU102" s="125"/>
      <c r="BV102" s="125"/>
      <c r="BW102" s="125"/>
      <c r="BX102" s="125"/>
      <c r="BY102" s="125"/>
      <c r="BZ102" s="125"/>
      <c r="CA102" s="125"/>
      <c r="CB102" s="125"/>
      <c r="CC102" s="125"/>
      <c r="CD102" s="125"/>
      <c r="CE102" s="125"/>
      <c r="CF102" s="125"/>
      <c r="CG102" s="125"/>
      <c r="CH102" s="125"/>
      <c r="CI102" s="125"/>
      <c r="CJ102" s="125"/>
      <c r="CK102" s="125"/>
      <c r="CL102" s="125"/>
      <c r="CM102" s="125"/>
      <c r="CN102" s="125"/>
      <c r="CO102" s="125"/>
      <c r="CP102" s="125"/>
      <c r="CQ102" s="125"/>
      <c r="CR102" s="125"/>
      <c r="CS102" s="125"/>
      <c r="CT102" s="125"/>
      <c r="CU102" s="125"/>
      <c r="CV102" s="125"/>
      <c r="CW102" s="125"/>
      <c r="CX102" s="125"/>
      <c r="CY102" s="125"/>
      <c r="CZ102" s="125"/>
      <c r="DA102" s="125"/>
      <c r="DB102" s="125"/>
      <c r="DC102" s="125"/>
      <c r="DD102" s="125"/>
      <c r="DE102" s="125"/>
      <c r="DF102" s="125"/>
      <c r="DG102" s="125"/>
      <c r="DH102" s="125"/>
      <c r="DI102" s="125"/>
      <c r="DJ102" s="125"/>
      <c r="DK102" s="125"/>
      <c r="DL102" s="125"/>
      <c r="DM102" s="125"/>
      <c r="DN102" s="125"/>
      <c r="DO102" s="125"/>
      <c r="DP102" s="125"/>
      <c r="DQ102" s="125"/>
      <c r="DR102" s="125"/>
      <c r="DS102" s="125"/>
      <c r="DT102" s="125"/>
      <c r="DU102" s="125"/>
      <c r="DV102" s="125"/>
    </row>
    <row r="103" ht="15.75" customHeight="1">
      <c r="A103" s="211"/>
      <c r="B103" s="212" t="s">
        <v>537</v>
      </c>
      <c r="C103" s="213"/>
      <c r="D103" s="214"/>
      <c r="E103" s="215"/>
      <c r="F103" s="215">
        <f t="shared" ref="F103:BB103" si="42">SUM(F95:F102)</f>
        <v>32750000</v>
      </c>
      <c r="G103" s="218">
        <f t="shared" si="42"/>
        <v>2000000</v>
      </c>
      <c r="H103" s="216">
        <f t="shared" si="42"/>
        <v>2000000</v>
      </c>
      <c r="I103" s="216">
        <f t="shared" si="42"/>
        <v>4000000</v>
      </c>
      <c r="J103" s="216">
        <f t="shared" si="42"/>
        <v>3250000</v>
      </c>
      <c r="K103" s="216">
        <f t="shared" si="42"/>
        <v>2500000</v>
      </c>
      <c r="L103" s="216">
        <f t="shared" si="42"/>
        <v>7000000</v>
      </c>
      <c r="M103" s="216">
        <f t="shared" si="42"/>
        <v>2000000</v>
      </c>
      <c r="N103" s="216">
        <f t="shared" si="42"/>
        <v>2000000</v>
      </c>
      <c r="O103" s="216">
        <f t="shared" si="42"/>
        <v>2000000</v>
      </c>
      <c r="P103" s="216">
        <f t="shared" si="42"/>
        <v>2000000</v>
      </c>
      <c r="Q103" s="216">
        <f t="shared" si="42"/>
        <v>2000000</v>
      </c>
      <c r="R103" s="216">
        <f t="shared" si="42"/>
        <v>2000000</v>
      </c>
      <c r="S103" s="216">
        <f t="shared" si="42"/>
        <v>0</v>
      </c>
      <c r="T103" s="216">
        <f t="shared" si="42"/>
        <v>0</v>
      </c>
      <c r="U103" s="216">
        <f t="shared" si="42"/>
        <v>0</v>
      </c>
      <c r="V103" s="216">
        <f t="shared" si="42"/>
        <v>0</v>
      </c>
      <c r="W103" s="216">
        <f t="shared" si="42"/>
        <v>0</v>
      </c>
      <c r="X103" s="216">
        <f t="shared" si="42"/>
        <v>0</v>
      </c>
      <c r="Y103" s="216">
        <f t="shared" si="42"/>
        <v>0</v>
      </c>
      <c r="Z103" s="216">
        <f t="shared" si="42"/>
        <v>0</v>
      </c>
      <c r="AA103" s="216">
        <f t="shared" si="42"/>
        <v>0</v>
      </c>
      <c r="AB103" s="216">
        <f t="shared" si="42"/>
        <v>0</v>
      </c>
      <c r="AC103" s="216">
        <f t="shared" si="42"/>
        <v>0</v>
      </c>
      <c r="AD103" s="216">
        <f t="shared" si="42"/>
        <v>0</v>
      </c>
      <c r="AE103" s="216">
        <f t="shared" si="42"/>
        <v>0</v>
      </c>
      <c r="AF103" s="216">
        <f t="shared" si="42"/>
        <v>0</v>
      </c>
      <c r="AG103" s="216">
        <f t="shared" si="42"/>
        <v>0</v>
      </c>
      <c r="AH103" s="216">
        <f t="shared" si="42"/>
        <v>0</v>
      </c>
      <c r="AI103" s="216">
        <f t="shared" si="42"/>
        <v>0</v>
      </c>
      <c r="AJ103" s="216">
        <f t="shared" si="42"/>
        <v>0</v>
      </c>
      <c r="AK103" s="216">
        <f t="shared" si="42"/>
        <v>0</v>
      </c>
      <c r="AL103" s="216">
        <f t="shared" si="42"/>
        <v>0</v>
      </c>
      <c r="AM103" s="216">
        <f t="shared" si="42"/>
        <v>0</v>
      </c>
      <c r="AN103" s="216">
        <f t="shared" si="42"/>
        <v>0</v>
      </c>
      <c r="AO103" s="216">
        <f t="shared" si="42"/>
        <v>0</v>
      </c>
      <c r="AP103" s="216">
        <f t="shared" si="42"/>
        <v>0</v>
      </c>
      <c r="AQ103" s="216">
        <f t="shared" si="42"/>
        <v>0</v>
      </c>
      <c r="AR103" s="216">
        <f t="shared" si="42"/>
        <v>0</v>
      </c>
      <c r="AS103" s="216">
        <f t="shared" si="42"/>
        <v>0</v>
      </c>
      <c r="AT103" s="216">
        <f t="shared" si="42"/>
        <v>0</v>
      </c>
      <c r="AU103" s="216">
        <f t="shared" si="42"/>
        <v>0</v>
      </c>
      <c r="AV103" s="216">
        <f t="shared" si="42"/>
        <v>0</v>
      </c>
      <c r="AW103" s="216">
        <f t="shared" si="42"/>
        <v>0</v>
      </c>
      <c r="AX103" s="216">
        <f t="shared" si="42"/>
        <v>0</v>
      </c>
      <c r="AY103" s="216">
        <f t="shared" si="42"/>
        <v>0</v>
      </c>
      <c r="AZ103" s="216">
        <f t="shared" si="42"/>
        <v>0</v>
      </c>
      <c r="BA103" s="216">
        <f t="shared" si="42"/>
        <v>0</v>
      </c>
      <c r="BB103" s="216">
        <f t="shared" si="42"/>
        <v>0</v>
      </c>
      <c r="BC103" s="219"/>
      <c r="BD103" s="219"/>
      <c r="BE103" s="219"/>
      <c r="BF103" s="219"/>
      <c r="BG103" s="219"/>
      <c r="BH103" s="219"/>
      <c r="BI103" s="219"/>
      <c r="BJ103" s="219"/>
      <c r="BK103" s="219"/>
      <c r="BL103" s="219"/>
      <c r="BM103" s="219"/>
      <c r="BN103" s="219"/>
      <c r="BO103" s="219"/>
      <c r="BP103" s="219"/>
      <c r="BQ103" s="219"/>
      <c r="BR103" s="219"/>
      <c r="BS103" s="219"/>
      <c r="BT103" s="219"/>
      <c r="BU103" s="219"/>
      <c r="BV103" s="219"/>
      <c r="BW103" s="219"/>
      <c r="BX103" s="219"/>
      <c r="BY103" s="219"/>
      <c r="BZ103" s="219"/>
      <c r="CA103" s="219"/>
      <c r="CB103" s="219"/>
      <c r="CC103" s="219"/>
      <c r="CD103" s="219"/>
      <c r="CE103" s="219"/>
      <c r="CF103" s="219"/>
      <c r="CG103" s="219"/>
      <c r="CH103" s="219"/>
      <c r="CI103" s="219"/>
      <c r="CJ103" s="219"/>
      <c r="CK103" s="219"/>
      <c r="CL103" s="219"/>
      <c r="CM103" s="219"/>
      <c r="CN103" s="219"/>
      <c r="CO103" s="219"/>
      <c r="CP103" s="219"/>
      <c r="CQ103" s="219"/>
      <c r="CR103" s="219"/>
      <c r="CS103" s="219"/>
      <c r="CT103" s="219"/>
      <c r="CU103" s="219"/>
      <c r="CV103" s="219"/>
      <c r="CW103" s="219"/>
      <c r="CX103" s="219"/>
      <c r="CY103" s="219"/>
      <c r="CZ103" s="219"/>
      <c r="DA103" s="219"/>
      <c r="DB103" s="219"/>
      <c r="DC103" s="219"/>
      <c r="DD103" s="219"/>
      <c r="DE103" s="219"/>
      <c r="DF103" s="219"/>
      <c r="DG103" s="219"/>
      <c r="DH103" s="219"/>
      <c r="DI103" s="219"/>
      <c r="DJ103" s="219"/>
      <c r="DK103" s="219"/>
      <c r="DL103" s="219"/>
      <c r="DM103" s="219"/>
      <c r="DN103" s="219"/>
      <c r="DO103" s="219"/>
      <c r="DP103" s="219"/>
      <c r="DQ103" s="219"/>
      <c r="DR103" s="219"/>
      <c r="DS103" s="219"/>
      <c r="DT103" s="219"/>
      <c r="DU103" s="219"/>
      <c r="DV103" s="219"/>
    </row>
    <row r="104" ht="15.75" customHeight="1">
      <c r="A104" s="205" t="s">
        <v>538</v>
      </c>
      <c r="B104" s="4"/>
      <c r="C104" s="4"/>
      <c r="D104" s="4"/>
      <c r="E104" s="4"/>
      <c r="F104" s="5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  <c r="AD104" s="210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5"/>
      <c r="AT104" s="125"/>
      <c r="AU104" s="125"/>
      <c r="AV104" s="125"/>
      <c r="AW104" s="125"/>
      <c r="AX104" s="125"/>
      <c r="AY104" s="125"/>
      <c r="AZ104" s="125"/>
      <c r="BA104" s="125"/>
      <c r="BB104" s="125"/>
      <c r="BC104" s="125"/>
      <c r="BD104" s="125"/>
      <c r="BE104" s="125"/>
      <c r="BF104" s="125"/>
      <c r="BG104" s="125"/>
      <c r="BH104" s="125"/>
      <c r="BI104" s="125"/>
      <c r="BJ104" s="125"/>
      <c r="BK104" s="125"/>
      <c r="BL104" s="125"/>
      <c r="BM104" s="125"/>
      <c r="BN104" s="125"/>
      <c r="BO104" s="125"/>
      <c r="BP104" s="125"/>
      <c r="BQ104" s="125"/>
      <c r="BR104" s="125"/>
      <c r="BS104" s="125"/>
      <c r="BT104" s="125"/>
      <c r="BU104" s="125"/>
      <c r="BV104" s="125"/>
      <c r="BW104" s="125"/>
      <c r="BX104" s="125"/>
      <c r="BY104" s="125"/>
      <c r="BZ104" s="125"/>
      <c r="CA104" s="125"/>
      <c r="CB104" s="125"/>
      <c r="CC104" s="125"/>
      <c r="CD104" s="125"/>
      <c r="CE104" s="125"/>
      <c r="CF104" s="125"/>
      <c r="CG104" s="125"/>
      <c r="CH104" s="125"/>
      <c r="CI104" s="125"/>
      <c r="CJ104" s="125"/>
      <c r="CK104" s="125"/>
      <c r="CL104" s="125"/>
      <c r="CM104" s="125"/>
      <c r="CN104" s="125"/>
      <c r="CO104" s="125"/>
      <c r="CP104" s="125"/>
      <c r="CQ104" s="125"/>
      <c r="CR104" s="125"/>
      <c r="CS104" s="125"/>
      <c r="CT104" s="125"/>
      <c r="CU104" s="125"/>
      <c r="CV104" s="125"/>
      <c r="CW104" s="125"/>
      <c r="CX104" s="125"/>
      <c r="CY104" s="125"/>
      <c r="CZ104" s="125"/>
      <c r="DA104" s="125"/>
      <c r="DB104" s="125"/>
      <c r="DC104" s="125"/>
      <c r="DD104" s="125"/>
      <c r="DE104" s="125"/>
      <c r="DF104" s="125"/>
      <c r="DG104" s="125"/>
      <c r="DH104" s="125"/>
      <c r="DI104" s="125"/>
      <c r="DJ104" s="125"/>
      <c r="DK104" s="125"/>
      <c r="DL104" s="125"/>
      <c r="DM104" s="125"/>
      <c r="DN104" s="125"/>
      <c r="DO104" s="125"/>
      <c r="DP104" s="125"/>
      <c r="DQ104" s="125"/>
      <c r="DR104" s="125"/>
      <c r="DS104" s="125"/>
      <c r="DT104" s="125"/>
      <c r="DU104" s="125"/>
      <c r="DV104" s="125"/>
    </row>
    <row r="105" ht="15.75" customHeight="1">
      <c r="A105" s="206">
        <v>1.0</v>
      </c>
      <c r="B105" s="207" t="s">
        <v>539</v>
      </c>
      <c r="C105" s="208">
        <v>12.0</v>
      </c>
      <c r="D105" s="209" t="s">
        <v>523</v>
      </c>
      <c r="E105" s="207">
        <v>500000.0</v>
      </c>
      <c r="F105" s="207">
        <f t="shared" ref="F105:F106" si="44">C105*E105</f>
        <v>6000000</v>
      </c>
      <c r="G105" s="210">
        <f t="shared" ref="G105:G106" si="45">F105/24</f>
        <v>250000</v>
      </c>
      <c r="H105" s="210">
        <f t="shared" ref="H105:AD105" si="43">G105</f>
        <v>250000</v>
      </c>
      <c r="I105" s="210">
        <f t="shared" si="43"/>
        <v>250000</v>
      </c>
      <c r="J105" s="210">
        <f t="shared" si="43"/>
        <v>250000</v>
      </c>
      <c r="K105" s="210">
        <f t="shared" si="43"/>
        <v>250000</v>
      </c>
      <c r="L105" s="210">
        <f t="shared" si="43"/>
        <v>250000</v>
      </c>
      <c r="M105" s="210">
        <f t="shared" si="43"/>
        <v>250000</v>
      </c>
      <c r="N105" s="210">
        <f t="shared" si="43"/>
        <v>250000</v>
      </c>
      <c r="O105" s="210">
        <f t="shared" si="43"/>
        <v>250000</v>
      </c>
      <c r="P105" s="210">
        <f t="shared" si="43"/>
        <v>250000</v>
      </c>
      <c r="Q105" s="210">
        <f t="shared" si="43"/>
        <v>250000</v>
      </c>
      <c r="R105" s="210">
        <f t="shared" si="43"/>
        <v>250000</v>
      </c>
      <c r="S105" s="210">
        <f t="shared" si="43"/>
        <v>250000</v>
      </c>
      <c r="T105" s="210">
        <f t="shared" si="43"/>
        <v>250000</v>
      </c>
      <c r="U105" s="210">
        <f t="shared" si="43"/>
        <v>250000</v>
      </c>
      <c r="V105" s="210">
        <f t="shared" si="43"/>
        <v>250000</v>
      </c>
      <c r="W105" s="210">
        <f t="shared" si="43"/>
        <v>250000</v>
      </c>
      <c r="X105" s="210">
        <f t="shared" si="43"/>
        <v>250000</v>
      </c>
      <c r="Y105" s="210">
        <f t="shared" si="43"/>
        <v>250000</v>
      </c>
      <c r="Z105" s="210">
        <f t="shared" si="43"/>
        <v>250000</v>
      </c>
      <c r="AA105" s="210">
        <f t="shared" si="43"/>
        <v>250000</v>
      </c>
      <c r="AB105" s="210">
        <f t="shared" si="43"/>
        <v>250000</v>
      </c>
      <c r="AC105" s="210">
        <f t="shared" si="43"/>
        <v>250000</v>
      </c>
      <c r="AD105" s="210">
        <f t="shared" si="43"/>
        <v>250000</v>
      </c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125"/>
      <c r="BD105" s="125"/>
      <c r="BE105" s="125"/>
      <c r="BF105" s="125"/>
      <c r="BG105" s="125"/>
      <c r="BH105" s="125"/>
      <c r="BI105" s="125"/>
      <c r="BJ105" s="125"/>
      <c r="BK105" s="125"/>
      <c r="BL105" s="125"/>
      <c r="BM105" s="125"/>
      <c r="BN105" s="125"/>
      <c r="BO105" s="125"/>
      <c r="BP105" s="125"/>
      <c r="BQ105" s="125"/>
      <c r="BR105" s="125"/>
      <c r="BS105" s="125"/>
      <c r="BT105" s="125"/>
      <c r="BU105" s="125"/>
      <c r="BV105" s="125"/>
      <c r="BW105" s="125"/>
      <c r="BX105" s="125"/>
      <c r="BY105" s="125"/>
      <c r="BZ105" s="125"/>
      <c r="CA105" s="125"/>
      <c r="CB105" s="125"/>
      <c r="CC105" s="125"/>
      <c r="CD105" s="125"/>
      <c r="CE105" s="125"/>
      <c r="CF105" s="125"/>
      <c r="CG105" s="125"/>
      <c r="CH105" s="125"/>
      <c r="CI105" s="125"/>
      <c r="CJ105" s="125"/>
      <c r="CK105" s="125"/>
      <c r="CL105" s="125"/>
      <c r="CM105" s="125"/>
      <c r="CN105" s="125"/>
      <c r="CO105" s="125"/>
      <c r="CP105" s="125"/>
      <c r="CQ105" s="125"/>
      <c r="CR105" s="125"/>
      <c r="CS105" s="125"/>
      <c r="CT105" s="125"/>
      <c r="CU105" s="125"/>
      <c r="CV105" s="125"/>
      <c r="CW105" s="125"/>
      <c r="CX105" s="125"/>
      <c r="CY105" s="125"/>
      <c r="CZ105" s="125"/>
      <c r="DA105" s="125"/>
      <c r="DB105" s="125"/>
      <c r="DC105" s="125"/>
      <c r="DD105" s="125"/>
      <c r="DE105" s="125"/>
      <c r="DF105" s="125"/>
      <c r="DG105" s="125"/>
      <c r="DH105" s="125"/>
      <c r="DI105" s="125"/>
      <c r="DJ105" s="125"/>
      <c r="DK105" s="125"/>
      <c r="DL105" s="125"/>
      <c r="DM105" s="125"/>
      <c r="DN105" s="125"/>
      <c r="DO105" s="125"/>
      <c r="DP105" s="125"/>
      <c r="DQ105" s="125"/>
      <c r="DR105" s="125"/>
      <c r="DS105" s="125"/>
      <c r="DT105" s="125"/>
      <c r="DU105" s="125"/>
      <c r="DV105" s="125"/>
    </row>
    <row r="106" ht="15.75" customHeight="1">
      <c r="A106" s="206">
        <v>2.0</v>
      </c>
      <c r="B106" s="207" t="s">
        <v>540</v>
      </c>
      <c r="C106" s="208">
        <v>12.0</v>
      </c>
      <c r="D106" s="209" t="s">
        <v>523</v>
      </c>
      <c r="E106" s="207">
        <v>500000.0</v>
      </c>
      <c r="F106" s="207">
        <f t="shared" si="44"/>
        <v>6000000</v>
      </c>
      <c r="G106" s="210">
        <f t="shared" si="45"/>
        <v>250000</v>
      </c>
      <c r="H106" s="210">
        <f t="shared" ref="H106:AD106" si="46">G106</f>
        <v>250000</v>
      </c>
      <c r="I106" s="210">
        <f t="shared" si="46"/>
        <v>250000</v>
      </c>
      <c r="J106" s="210">
        <f t="shared" si="46"/>
        <v>250000</v>
      </c>
      <c r="K106" s="210">
        <f t="shared" si="46"/>
        <v>250000</v>
      </c>
      <c r="L106" s="210">
        <f t="shared" si="46"/>
        <v>250000</v>
      </c>
      <c r="M106" s="210">
        <f t="shared" si="46"/>
        <v>250000</v>
      </c>
      <c r="N106" s="210">
        <f t="shared" si="46"/>
        <v>250000</v>
      </c>
      <c r="O106" s="210">
        <f t="shared" si="46"/>
        <v>250000</v>
      </c>
      <c r="P106" s="210">
        <f t="shared" si="46"/>
        <v>250000</v>
      </c>
      <c r="Q106" s="210">
        <f t="shared" si="46"/>
        <v>250000</v>
      </c>
      <c r="R106" s="210">
        <f t="shared" si="46"/>
        <v>250000</v>
      </c>
      <c r="S106" s="210">
        <f t="shared" si="46"/>
        <v>250000</v>
      </c>
      <c r="T106" s="210">
        <f t="shared" si="46"/>
        <v>250000</v>
      </c>
      <c r="U106" s="210">
        <f t="shared" si="46"/>
        <v>250000</v>
      </c>
      <c r="V106" s="210">
        <f t="shared" si="46"/>
        <v>250000</v>
      </c>
      <c r="W106" s="210">
        <f t="shared" si="46"/>
        <v>250000</v>
      </c>
      <c r="X106" s="210">
        <f t="shared" si="46"/>
        <v>250000</v>
      </c>
      <c r="Y106" s="210">
        <f t="shared" si="46"/>
        <v>250000</v>
      </c>
      <c r="Z106" s="210">
        <f t="shared" si="46"/>
        <v>250000</v>
      </c>
      <c r="AA106" s="210">
        <f t="shared" si="46"/>
        <v>250000</v>
      </c>
      <c r="AB106" s="210">
        <f t="shared" si="46"/>
        <v>250000</v>
      </c>
      <c r="AC106" s="210">
        <f t="shared" si="46"/>
        <v>250000</v>
      </c>
      <c r="AD106" s="210">
        <f t="shared" si="46"/>
        <v>250000</v>
      </c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  <c r="AS106" s="210"/>
      <c r="AT106" s="210"/>
      <c r="AU106" s="210"/>
      <c r="AV106" s="210"/>
      <c r="AW106" s="210"/>
      <c r="AX106" s="210"/>
      <c r="AY106" s="210"/>
      <c r="AZ106" s="210"/>
      <c r="BA106" s="210"/>
      <c r="BB106" s="210"/>
      <c r="BC106" s="125"/>
      <c r="BD106" s="125"/>
      <c r="BE106" s="125"/>
      <c r="BF106" s="125"/>
      <c r="BG106" s="125"/>
      <c r="BH106" s="125"/>
      <c r="BI106" s="125"/>
      <c r="BJ106" s="125"/>
      <c r="BK106" s="125"/>
      <c r="BL106" s="125"/>
      <c r="BM106" s="125"/>
      <c r="BN106" s="125"/>
      <c r="BO106" s="125"/>
      <c r="BP106" s="125"/>
      <c r="BQ106" s="125"/>
      <c r="BR106" s="125"/>
      <c r="BS106" s="125"/>
      <c r="BT106" s="125"/>
      <c r="BU106" s="125"/>
      <c r="BV106" s="125"/>
      <c r="BW106" s="125"/>
      <c r="BX106" s="125"/>
      <c r="BY106" s="125"/>
      <c r="BZ106" s="125"/>
      <c r="CA106" s="125"/>
      <c r="CB106" s="125"/>
      <c r="CC106" s="125"/>
      <c r="CD106" s="125"/>
      <c r="CE106" s="125"/>
      <c r="CF106" s="125"/>
      <c r="CG106" s="125"/>
      <c r="CH106" s="125"/>
      <c r="CI106" s="125"/>
      <c r="CJ106" s="125"/>
      <c r="CK106" s="125"/>
      <c r="CL106" s="125"/>
      <c r="CM106" s="125"/>
      <c r="CN106" s="125"/>
      <c r="CO106" s="125"/>
      <c r="CP106" s="125"/>
      <c r="CQ106" s="125"/>
      <c r="CR106" s="125"/>
      <c r="CS106" s="125"/>
      <c r="CT106" s="125"/>
      <c r="CU106" s="125"/>
      <c r="CV106" s="125"/>
      <c r="CW106" s="125"/>
      <c r="CX106" s="125"/>
      <c r="CY106" s="125"/>
      <c r="CZ106" s="125"/>
      <c r="DA106" s="125"/>
      <c r="DB106" s="125"/>
      <c r="DC106" s="125"/>
      <c r="DD106" s="125"/>
      <c r="DE106" s="125"/>
      <c r="DF106" s="125"/>
      <c r="DG106" s="125"/>
      <c r="DH106" s="125"/>
      <c r="DI106" s="125"/>
      <c r="DJ106" s="125"/>
      <c r="DK106" s="125"/>
      <c r="DL106" s="125"/>
      <c r="DM106" s="125"/>
      <c r="DN106" s="125"/>
      <c r="DO106" s="125"/>
      <c r="DP106" s="125"/>
      <c r="DQ106" s="125"/>
      <c r="DR106" s="125"/>
      <c r="DS106" s="125"/>
      <c r="DT106" s="125"/>
      <c r="DU106" s="125"/>
      <c r="DV106" s="125"/>
    </row>
    <row r="107" ht="15.75" customHeight="1">
      <c r="A107" s="206">
        <v>3.0</v>
      </c>
      <c r="B107" s="207" t="s">
        <v>541</v>
      </c>
      <c r="C107" s="208">
        <v>24.0</v>
      </c>
      <c r="D107" s="209" t="s">
        <v>523</v>
      </c>
      <c r="E107" s="207">
        <v>1200000.0</v>
      </c>
      <c r="F107" s="207">
        <f>E107*C107</f>
        <v>28800000</v>
      </c>
      <c r="G107" s="210">
        <f t="shared" ref="G107:AD107" si="47">$E107</f>
        <v>1200000</v>
      </c>
      <c r="H107" s="210">
        <f t="shared" si="47"/>
        <v>1200000</v>
      </c>
      <c r="I107" s="210">
        <f t="shared" si="47"/>
        <v>1200000</v>
      </c>
      <c r="J107" s="210">
        <f t="shared" si="47"/>
        <v>1200000</v>
      </c>
      <c r="K107" s="210">
        <f t="shared" si="47"/>
        <v>1200000</v>
      </c>
      <c r="L107" s="210">
        <f t="shared" si="47"/>
        <v>1200000</v>
      </c>
      <c r="M107" s="210">
        <f t="shared" si="47"/>
        <v>1200000</v>
      </c>
      <c r="N107" s="210">
        <f t="shared" si="47"/>
        <v>1200000</v>
      </c>
      <c r="O107" s="210">
        <f t="shared" si="47"/>
        <v>1200000</v>
      </c>
      <c r="P107" s="210">
        <f t="shared" si="47"/>
        <v>1200000</v>
      </c>
      <c r="Q107" s="210">
        <f t="shared" si="47"/>
        <v>1200000</v>
      </c>
      <c r="R107" s="210">
        <f t="shared" si="47"/>
        <v>1200000</v>
      </c>
      <c r="S107" s="210">
        <f t="shared" si="47"/>
        <v>1200000</v>
      </c>
      <c r="T107" s="210">
        <f t="shared" si="47"/>
        <v>1200000</v>
      </c>
      <c r="U107" s="210">
        <f t="shared" si="47"/>
        <v>1200000</v>
      </c>
      <c r="V107" s="210">
        <f t="shared" si="47"/>
        <v>1200000</v>
      </c>
      <c r="W107" s="210">
        <f t="shared" si="47"/>
        <v>1200000</v>
      </c>
      <c r="X107" s="210">
        <f t="shared" si="47"/>
        <v>1200000</v>
      </c>
      <c r="Y107" s="210">
        <f t="shared" si="47"/>
        <v>1200000</v>
      </c>
      <c r="Z107" s="210">
        <f t="shared" si="47"/>
        <v>1200000</v>
      </c>
      <c r="AA107" s="210">
        <f t="shared" si="47"/>
        <v>1200000</v>
      </c>
      <c r="AB107" s="210">
        <f t="shared" si="47"/>
        <v>1200000</v>
      </c>
      <c r="AC107" s="210">
        <f t="shared" si="47"/>
        <v>1200000</v>
      </c>
      <c r="AD107" s="210">
        <f t="shared" si="47"/>
        <v>1200000</v>
      </c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  <c r="AS107" s="210"/>
      <c r="AT107" s="210"/>
      <c r="AU107" s="210"/>
      <c r="AV107" s="210"/>
      <c r="AW107" s="210"/>
      <c r="AX107" s="210"/>
      <c r="AY107" s="210"/>
      <c r="AZ107" s="210"/>
      <c r="BA107" s="210"/>
      <c r="BB107" s="210"/>
      <c r="BC107" s="125"/>
      <c r="BD107" s="125"/>
      <c r="BE107" s="125"/>
      <c r="BF107" s="125"/>
      <c r="BG107" s="125"/>
      <c r="BH107" s="125"/>
      <c r="BI107" s="125"/>
      <c r="BJ107" s="125"/>
      <c r="BK107" s="125"/>
      <c r="BL107" s="125"/>
      <c r="BM107" s="125"/>
      <c r="BN107" s="125"/>
      <c r="BO107" s="125"/>
      <c r="BP107" s="125"/>
      <c r="BQ107" s="125"/>
      <c r="BR107" s="125"/>
      <c r="BS107" s="125"/>
      <c r="BT107" s="125"/>
      <c r="BU107" s="125"/>
      <c r="BV107" s="125"/>
      <c r="BW107" s="125"/>
      <c r="BX107" s="125"/>
      <c r="BY107" s="125"/>
      <c r="BZ107" s="125"/>
      <c r="CA107" s="125"/>
      <c r="CB107" s="125"/>
      <c r="CC107" s="125"/>
      <c r="CD107" s="125"/>
      <c r="CE107" s="125"/>
      <c r="CF107" s="125"/>
      <c r="CG107" s="125"/>
      <c r="CH107" s="125"/>
      <c r="CI107" s="125"/>
      <c r="CJ107" s="125"/>
      <c r="CK107" s="125"/>
      <c r="CL107" s="125"/>
      <c r="CM107" s="125"/>
      <c r="CN107" s="125"/>
      <c r="CO107" s="125"/>
      <c r="CP107" s="125"/>
      <c r="CQ107" s="125"/>
      <c r="CR107" s="125"/>
      <c r="CS107" s="125"/>
      <c r="CT107" s="125"/>
      <c r="CU107" s="125"/>
      <c r="CV107" s="125"/>
      <c r="CW107" s="125"/>
      <c r="CX107" s="125"/>
      <c r="CY107" s="125"/>
      <c r="CZ107" s="125"/>
      <c r="DA107" s="125"/>
      <c r="DB107" s="125"/>
      <c r="DC107" s="125"/>
      <c r="DD107" s="125"/>
      <c r="DE107" s="125"/>
      <c r="DF107" s="125"/>
      <c r="DG107" s="125"/>
      <c r="DH107" s="125"/>
      <c r="DI107" s="125"/>
      <c r="DJ107" s="125"/>
      <c r="DK107" s="125"/>
      <c r="DL107" s="125"/>
      <c r="DM107" s="125"/>
      <c r="DN107" s="125"/>
      <c r="DO107" s="125"/>
      <c r="DP107" s="125"/>
      <c r="DQ107" s="125"/>
      <c r="DR107" s="125"/>
      <c r="DS107" s="125"/>
      <c r="DT107" s="125"/>
      <c r="DU107" s="125"/>
      <c r="DV107" s="125"/>
    </row>
    <row r="108" ht="15.75" customHeight="1">
      <c r="A108" s="206">
        <v>4.0</v>
      </c>
      <c r="B108" s="207" t="s">
        <v>542</v>
      </c>
      <c r="C108" s="208">
        <v>0.0</v>
      </c>
      <c r="D108" s="209" t="s">
        <v>523</v>
      </c>
      <c r="E108" s="207">
        <v>500000.0</v>
      </c>
      <c r="F108" s="207">
        <f t="shared" ref="F108:F109" si="49">C108*E108</f>
        <v>0</v>
      </c>
      <c r="G108" s="210">
        <f t="shared" ref="G108:G109" si="50">F108/24</f>
        <v>0</v>
      </c>
      <c r="H108" s="210">
        <f t="shared" ref="H108:AD108" si="48">G108</f>
        <v>0</v>
      </c>
      <c r="I108" s="210">
        <f t="shared" si="48"/>
        <v>0</v>
      </c>
      <c r="J108" s="210">
        <f t="shared" si="48"/>
        <v>0</v>
      </c>
      <c r="K108" s="210">
        <f t="shared" si="48"/>
        <v>0</v>
      </c>
      <c r="L108" s="210">
        <f t="shared" si="48"/>
        <v>0</v>
      </c>
      <c r="M108" s="210">
        <f t="shared" si="48"/>
        <v>0</v>
      </c>
      <c r="N108" s="210">
        <f t="shared" si="48"/>
        <v>0</v>
      </c>
      <c r="O108" s="210">
        <f t="shared" si="48"/>
        <v>0</v>
      </c>
      <c r="P108" s="210">
        <f t="shared" si="48"/>
        <v>0</v>
      </c>
      <c r="Q108" s="210">
        <f t="shared" si="48"/>
        <v>0</v>
      </c>
      <c r="R108" s="210">
        <f t="shared" si="48"/>
        <v>0</v>
      </c>
      <c r="S108" s="210">
        <f t="shared" si="48"/>
        <v>0</v>
      </c>
      <c r="T108" s="210">
        <f t="shared" si="48"/>
        <v>0</v>
      </c>
      <c r="U108" s="210">
        <f t="shared" si="48"/>
        <v>0</v>
      </c>
      <c r="V108" s="210">
        <f t="shared" si="48"/>
        <v>0</v>
      </c>
      <c r="W108" s="210">
        <f t="shared" si="48"/>
        <v>0</v>
      </c>
      <c r="X108" s="210">
        <f t="shared" si="48"/>
        <v>0</v>
      </c>
      <c r="Y108" s="210">
        <f t="shared" si="48"/>
        <v>0</v>
      </c>
      <c r="Z108" s="210">
        <f t="shared" si="48"/>
        <v>0</v>
      </c>
      <c r="AA108" s="210">
        <f t="shared" si="48"/>
        <v>0</v>
      </c>
      <c r="AB108" s="210">
        <f t="shared" si="48"/>
        <v>0</v>
      </c>
      <c r="AC108" s="210">
        <f t="shared" si="48"/>
        <v>0</v>
      </c>
      <c r="AD108" s="210">
        <f t="shared" si="48"/>
        <v>0</v>
      </c>
      <c r="AE108" s="210"/>
      <c r="AF108" s="210"/>
      <c r="AG108" s="210"/>
      <c r="AH108" s="210"/>
      <c r="AI108" s="210"/>
      <c r="AJ108" s="210"/>
      <c r="AK108" s="210"/>
      <c r="AL108" s="210"/>
      <c r="AM108" s="210"/>
      <c r="AN108" s="210"/>
      <c r="AO108" s="210"/>
      <c r="AP108" s="210"/>
      <c r="AQ108" s="210"/>
      <c r="AR108" s="210"/>
      <c r="AS108" s="210"/>
      <c r="AT108" s="210"/>
      <c r="AU108" s="210"/>
      <c r="AV108" s="210"/>
      <c r="AW108" s="210"/>
      <c r="AX108" s="210"/>
      <c r="AY108" s="210"/>
      <c r="AZ108" s="210"/>
      <c r="BA108" s="210"/>
      <c r="BB108" s="210"/>
      <c r="BC108" s="125"/>
      <c r="BD108" s="125"/>
      <c r="BE108" s="125"/>
      <c r="BF108" s="125"/>
      <c r="BG108" s="125"/>
      <c r="BH108" s="125"/>
      <c r="BI108" s="125"/>
      <c r="BJ108" s="125"/>
      <c r="BK108" s="125"/>
      <c r="BL108" s="125"/>
      <c r="BM108" s="125"/>
      <c r="BN108" s="125"/>
      <c r="BO108" s="125"/>
      <c r="BP108" s="125"/>
      <c r="BQ108" s="125"/>
      <c r="BR108" s="125"/>
      <c r="BS108" s="125"/>
      <c r="BT108" s="125"/>
      <c r="BU108" s="125"/>
      <c r="BV108" s="125"/>
      <c r="BW108" s="125"/>
      <c r="BX108" s="125"/>
      <c r="BY108" s="125"/>
      <c r="BZ108" s="125"/>
      <c r="CA108" s="125"/>
      <c r="CB108" s="125"/>
      <c r="CC108" s="125"/>
      <c r="CD108" s="125"/>
      <c r="CE108" s="125"/>
      <c r="CF108" s="125"/>
      <c r="CG108" s="125"/>
      <c r="CH108" s="125"/>
      <c r="CI108" s="125"/>
      <c r="CJ108" s="125"/>
      <c r="CK108" s="125"/>
      <c r="CL108" s="125"/>
      <c r="CM108" s="125"/>
      <c r="CN108" s="125"/>
      <c r="CO108" s="125"/>
      <c r="CP108" s="125"/>
      <c r="CQ108" s="125"/>
      <c r="CR108" s="125"/>
      <c r="CS108" s="125"/>
      <c r="CT108" s="125"/>
      <c r="CU108" s="125"/>
      <c r="CV108" s="125"/>
      <c r="CW108" s="125"/>
      <c r="CX108" s="125"/>
      <c r="CY108" s="125"/>
      <c r="CZ108" s="125"/>
      <c r="DA108" s="125"/>
      <c r="DB108" s="125"/>
      <c r="DC108" s="125"/>
      <c r="DD108" s="125"/>
      <c r="DE108" s="125"/>
      <c r="DF108" s="125"/>
      <c r="DG108" s="125"/>
      <c r="DH108" s="125"/>
      <c r="DI108" s="125"/>
      <c r="DJ108" s="125"/>
      <c r="DK108" s="125"/>
      <c r="DL108" s="125"/>
      <c r="DM108" s="125"/>
      <c r="DN108" s="125"/>
      <c r="DO108" s="125"/>
      <c r="DP108" s="125"/>
      <c r="DQ108" s="125"/>
      <c r="DR108" s="125"/>
      <c r="DS108" s="125"/>
      <c r="DT108" s="125"/>
      <c r="DU108" s="125"/>
      <c r="DV108" s="125"/>
    </row>
    <row r="109" ht="15.75" customHeight="1">
      <c r="A109" s="206">
        <v>5.0</v>
      </c>
      <c r="B109" s="207" t="s">
        <v>543</v>
      </c>
      <c r="C109" s="208">
        <v>1.0</v>
      </c>
      <c r="D109" s="209" t="s">
        <v>544</v>
      </c>
      <c r="E109" s="207">
        <v>5.0E7</v>
      </c>
      <c r="F109" s="207">
        <f t="shared" si="49"/>
        <v>50000000</v>
      </c>
      <c r="G109" s="210">
        <f t="shared" si="50"/>
        <v>2083333.333</v>
      </c>
      <c r="H109" s="210">
        <f t="shared" ref="H109:AD109" si="51">G109</f>
        <v>2083333.333</v>
      </c>
      <c r="I109" s="210">
        <f t="shared" si="51"/>
        <v>2083333.333</v>
      </c>
      <c r="J109" s="210">
        <f t="shared" si="51"/>
        <v>2083333.333</v>
      </c>
      <c r="K109" s="210">
        <f t="shared" si="51"/>
        <v>2083333.333</v>
      </c>
      <c r="L109" s="210">
        <f t="shared" si="51"/>
        <v>2083333.333</v>
      </c>
      <c r="M109" s="210">
        <f t="shared" si="51"/>
        <v>2083333.333</v>
      </c>
      <c r="N109" s="210">
        <f t="shared" si="51"/>
        <v>2083333.333</v>
      </c>
      <c r="O109" s="210">
        <f t="shared" si="51"/>
        <v>2083333.333</v>
      </c>
      <c r="P109" s="210">
        <f t="shared" si="51"/>
        <v>2083333.333</v>
      </c>
      <c r="Q109" s="210">
        <f t="shared" si="51"/>
        <v>2083333.333</v>
      </c>
      <c r="R109" s="210">
        <f t="shared" si="51"/>
        <v>2083333.333</v>
      </c>
      <c r="S109" s="210">
        <f t="shared" si="51"/>
        <v>2083333.333</v>
      </c>
      <c r="T109" s="210">
        <f t="shared" si="51"/>
        <v>2083333.333</v>
      </c>
      <c r="U109" s="210">
        <f t="shared" si="51"/>
        <v>2083333.333</v>
      </c>
      <c r="V109" s="210">
        <f t="shared" si="51"/>
        <v>2083333.333</v>
      </c>
      <c r="W109" s="210">
        <f t="shared" si="51"/>
        <v>2083333.333</v>
      </c>
      <c r="X109" s="210">
        <f t="shared" si="51"/>
        <v>2083333.333</v>
      </c>
      <c r="Y109" s="210">
        <f t="shared" si="51"/>
        <v>2083333.333</v>
      </c>
      <c r="Z109" s="210">
        <f t="shared" si="51"/>
        <v>2083333.333</v>
      </c>
      <c r="AA109" s="210">
        <f t="shared" si="51"/>
        <v>2083333.333</v>
      </c>
      <c r="AB109" s="210">
        <f t="shared" si="51"/>
        <v>2083333.333</v>
      </c>
      <c r="AC109" s="210">
        <f t="shared" si="51"/>
        <v>2083333.333</v>
      </c>
      <c r="AD109" s="210">
        <f t="shared" si="51"/>
        <v>2083333.333</v>
      </c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  <c r="AQ109" s="210"/>
      <c r="AR109" s="210"/>
      <c r="AS109" s="210"/>
      <c r="AT109" s="210"/>
      <c r="AU109" s="210"/>
      <c r="AV109" s="210"/>
      <c r="AW109" s="210"/>
      <c r="AX109" s="210"/>
      <c r="AY109" s="210"/>
      <c r="AZ109" s="210"/>
      <c r="BA109" s="210"/>
      <c r="BB109" s="210"/>
      <c r="BC109" s="125"/>
      <c r="BD109" s="125"/>
      <c r="BE109" s="125"/>
      <c r="BF109" s="125"/>
      <c r="BG109" s="125"/>
      <c r="BH109" s="125"/>
      <c r="BI109" s="125"/>
      <c r="BJ109" s="125"/>
      <c r="BK109" s="125"/>
      <c r="BL109" s="125"/>
      <c r="BM109" s="125"/>
      <c r="BN109" s="125"/>
      <c r="BO109" s="125"/>
      <c r="BP109" s="125"/>
      <c r="BQ109" s="125"/>
      <c r="BR109" s="125"/>
      <c r="BS109" s="125"/>
      <c r="BT109" s="125"/>
      <c r="BU109" s="125"/>
      <c r="BV109" s="125"/>
      <c r="BW109" s="125"/>
      <c r="BX109" s="125"/>
      <c r="BY109" s="125"/>
      <c r="BZ109" s="125"/>
      <c r="CA109" s="125"/>
      <c r="CB109" s="125"/>
      <c r="CC109" s="125"/>
      <c r="CD109" s="125"/>
      <c r="CE109" s="125"/>
      <c r="CF109" s="125"/>
      <c r="CG109" s="125"/>
      <c r="CH109" s="125"/>
      <c r="CI109" s="125"/>
      <c r="CJ109" s="125"/>
      <c r="CK109" s="125"/>
      <c r="CL109" s="125"/>
      <c r="CM109" s="125"/>
      <c r="CN109" s="125"/>
      <c r="CO109" s="125"/>
      <c r="CP109" s="125"/>
      <c r="CQ109" s="125"/>
      <c r="CR109" s="125"/>
      <c r="CS109" s="125"/>
      <c r="CT109" s="125"/>
      <c r="CU109" s="125"/>
      <c r="CV109" s="125"/>
      <c r="CW109" s="125"/>
      <c r="CX109" s="125"/>
      <c r="CY109" s="125"/>
      <c r="CZ109" s="125"/>
      <c r="DA109" s="125"/>
      <c r="DB109" s="125"/>
      <c r="DC109" s="125"/>
      <c r="DD109" s="125"/>
      <c r="DE109" s="125"/>
      <c r="DF109" s="125"/>
      <c r="DG109" s="125"/>
      <c r="DH109" s="125"/>
      <c r="DI109" s="125"/>
      <c r="DJ109" s="125"/>
      <c r="DK109" s="125"/>
      <c r="DL109" s="125"/>
      <c r="DM109" s="125"/>
      <c r="DN109" s="125"/>
      <c r="DO109" s="125"/>
      <c r="DP109" s="125"/>
      <c r="DQ109" s="125"/>
      <c r="DR109" s="125"/>
      <c r="DS109" s="125"/>
      <c r="DT109" s="125"/>
      <c r="DU109" s="125"/>
      <c r="DV109" s="125"/>
    </row>
    <row r="110" ht="15.75" customHeight="1">
      <c r="A110" s="211"/>
      <c r="B110" s="212" t="s">
        <v>545</v>
      </c>
      <c r="C110" s="213"/>
      <c r="D110" s="214"/>
      <c r="E110" s="215"/>
      <c r="F110" s="215">
        <f t="shared" ref="F110:G110" si="52">SUM(F105:F109)</f>
        <v>90800000</v>
      </c>
      <c r="G110" s="218">
        <f t="shared" si="52"/>
        <v>3783333.333</v>
      </c>
      <c r="H110" s="216">
        <f t="shared" ref="H110:AD110" si="53">G110</f>
        <v>3783333.333</v>
      </c>
      <c r="I110" s="216">
        <f t="shared" si="53"/>
        <v>3783333.333</v>
      </c>
      <c r="J110" s="216">
        <f t="shared" si="53"/>
        <v>3783333.333</v>
      </c>
      <c r="K110" s="216">
        <f t="shared" si="53"/>
        <v>3783333.333</v>
      </c>
      <c r="L110" s="216">
        <f t="shared" si="53"/>
        <v>3783333.333</v>
      </c>
      <c r="M110" s="216">
        <f t="shared" si="53"/>
        <v>3783333.333</v>
      </c>
      <c r="N110" s="216">
        <f t="shared" si="53"/>
        <v>3783333.333</v>
      </c>
      <c r="O110" s="216">
        <f t="shared" si="53"/>
        <v>3783333.333</v>
      </c>
      <c r="P110" s="216">
        <f t="shared" si="53"/>
        <v>3783333.333</v>
      </c>
      <c r="Q110" s="216">
        <f t="shared" si="53"/>
        <v>3783333.333</v>
      </c>
      <c r="R110" s="216">
        <f t="shared" si="53"/>
        <v>3783333.333</v>
      </c>
      <c r="S110" s="216">
        <f t="shared" si="53"/>
        <v>3783333.333</v>
      </c>
      <c r="T110" s="216">
        <f t="shared" si="53"/>
        <v>3783333.333</v>
      </c>
      <c r="U110" s="216">
        <f t="shared" si="53"/>
        <v>3783333.333</v>
      </c>
      <c r="V110" s="216">
        <f t="shared" si="53"/>
        <v>3783333.333</v>
      </c>
      <c r="W110" s="216">
        <f t="shared" si="53"/>
        <v>3783333.333</v>
      </c>
      <c r="X110" s="216">
        <f t="shared" si="53"/>
        <v>3783333.333</v>
      </c>
      <c r="Y110" s="216">
        <f t="shared" si="53"/>
        <v>3783333.333</v>
      </c>
      <c r="Z110" s="216">
        <f t="shared" si="53"/>
        <v>3783333.333</v>
      </c>
      <c r="AA110" s="216">
        <f t="shared" si="53"/>
        <v>3783333.333</v>
      </c>
      <c r="AB110" s="216">
        <f t="shared" si="53"/>
        <v>3783333.333</v>
      </c>
      <c r="AC110" s="216">
        <f t="shared" si="53"/>
        <v>3783333.333</v>
      </c>
      <c r="AD110" s="216">
        <f t="shared" si="53"/>
        <v>3783333.333</v>
      </c>
      <c r="AE110" s="216">
        <f t="shared" ref="AE110:BB110" si="54">SUM(AE105:AE109)</f>
        <v>0</v>
      </c>
      <c r="AF110" s="216">
        <f t="shared" si="54"/>
        <v>0</v>
      </c>
      <c r="AG110" s="216">
        <f t="shared" si="54"/>
        <v>0</v>
      </c>
      <c r="AH110" s="216">
        <f t="shared" si="54"/>
        <v>0</v>
      </c>
      <c r="AI110" s="216">
        <f t="shared" si="54"/>
        <v>0</v>
      </c>
      <c r="AJ110" s="216">
        <f t="shared" si="54"/>
        <v>0</v>
      </c>
      <c r="AK110" s="216">
        <f t="shared" si="54"/>
        <v>0</v>
      </c>
      <c r="AL110" s="216">
        <f t="shared" si="54"/>
        <v>0</v>
      </c>
      <c r="AM110" s="216">
        <f t="shared" si="54"/>
        <v>0</v>
      </c>
      <c r="AN110" s="216">
        <f t="shared" si="54"/>
        <v>0</v>
      </c>
      <c r="AO110" s="216">
        <f t="shared" si="54"/>
        <v>0</v>
      </c>
      <c r="AP110" s="216">
        <f t="shared" si="54"/>
        <v>0</v>
      </c>
      <c r="AQ110" s="216">
        <f t="shared" si="54"/>
        <v>0</v>
      </c>
      <c r="AR110" s="216">
        <f t="shared" si="54"/>
        <v>0</v>
      </c>
      <c r="AS110" s="216">
        <f t="shared" si="54"/>
        <v>0</v>
      </c>
      <c r="AT110" s="216">
        <f t="shared" si="54"/>
        <v>0</v>
      </c>
      <c r="AU110" s="216">
        <f t="shared" si="54"/>
        <v>0</v>
      </c>
      <c r="AV110" s="216">
        <f t="shared" si="54"/>
        <v>0</v>
      </c>
      <c r="AW110" s="216">
        <f t="shared" si="54"/>
        <v>0</v>
      </c>
      <c r="AX110" s="216">
        <f t="shared" si="54"/>
        <v>0</v>
      </c>
      <c r="AY110" s="216">
        <f t="shared" si="54"/>
        <v>0</v>
      </c>
      <c r="AZ110" s="216">
        <f t="shared" si="54"/>
        <v>0</v>
      </c>
      <c r="BA110" s="216">
        <f t="shared" si="54"/>
        <v>0</v>
      </c>
      <c r="BB110" s="216">
        <f t="shared" si="54"/>
        <v>0</v>
      </c>
      <c r="BC110" s="219"/>
      <c r="BD110" s="219"/>
      <c r="BE110" s="219"/>
      <c r="BF110" s="219"/>
      <c r="BG110" s="219"/>
      <c r="BH110" s="219"/>
      <c r="BI110" s="219"/>
      <c r="BJ110" s="219"/>
      <c r="BK110" s="219"/>
      <c r="BL110" s="219"/>
      <c r="BM110" s="219"/>
      <c r="BN110" s="219"/>
      <c r="BO110" s="219"/>
      <c r="BP110" s="219"/>
      <c r="BQ110" s="219"/>
      <c r="BR110" s="219"/>
      <c r="BS110" s="219"/>
      <c r="BT110" s="219"/>
      <c r="BU110" s="219"/>
      <c r="BV110" s="219"/>
      <c r="BW110" s="219"/>
      <c r="BX110" s="219"/>
      <c r="BY110" s="219"/>
      <c r="BZ110" s="219"/>
      <c r="CA110" s="219"/>
      <c r="CB110" s="219"/>
      <c r="CC110" s="219"/>
      <c r="CD110" s="219"/>
      <c r="CE110" s="219"/>
      <c r="CF110" s="219"/>
      <c r="CG110" s="219"/>
      <c r="CH110" s="219"/>
      <c r="CI110" s="219"/>
      <c r="CJ110" s="219"/>
      <c r="CK110" s="219"/>
      <c r="CL110" s="219"/>
      <c r="CM110" s="219"/>
      <c r="CN110" s="219"/>
      <c r="CO110" s="219"/>
      <c r="CP110" s="219"/>
      <c r="CQ110" s="219"/>
      <c r="CR110" s="219"/>
      <c r="CS110" s="219"/>
      <c r="CT110" s="219"/>
      <c r="CU110" s="219"/>
      <c r="CV110" s="219"/>
      <c r="CW110" s="219"/>
      <c r="CX110" s="219"/>
      <c r="CY110" s="219"/>
      <c r="CZ110" s="219"/>
      <c r="DA110" s="219"/>
      <c r="DB110" s="219"/>
      <c r="DC110" s="219"/>
      <c r="DD110" s="219"/>
      <c r="DE110" s="219"/>
      <c r="DF110" s="219"/>
      <c r="DG110" s="219"/>
      <c r="DH110" s="219"/>
      <c r="DI110" s="219"/>
      <c r="DJ110" s="219"/>
      <c r="DK110" s="219"/>
      <c r="DL110" s="219"/>
      <c r="DM110" s="219"/>
      <c r="DN110" s="219"/>
      <c r="DO110" s="219"/>
      <c r="DP110" s="219"/>
      <c r="DQ110" s="219"/>
      <c r="DR110" s="219"/>
      <c r="DS110" s="219"/>
      <c r="DT110" s="219"/>
      <c r="DU110" s="219"/>
      <c r="DV110" s="219"/>
    </row>
    <row r="111" ht="15.75" customHeight="1">
      <c r="A111" s="205" t="s">
        <v>546</v>
      </c>
      <c r="B111" s="4"/>
      <c r="C111" s="4"/>
      <c r="D111" s="4"/>
      <c r="E111" s="4"/>
      <c r="F111" s="5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125"/>
      <c r="AF111" s="125"/>
      <c r="AG111" s="125"/>
      <c r="AH111" s="125"/>
      <c r="AI111" s="125"/>
      <c r="AJ111" s="125"/>
      <c r="AK111" s="125"/>
      <c r="AL111" s="125"/>
      <c r="AM111" s="125"/>
      <c r="AN111" s="125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125"/>
      <c r="AY111" s="125"/>
      <c r="AZ111" s="125"/>
      <c r="BA111" s="125"/>
      <c r="BB111" s="125"/>
      <c r="BC111" s="125"/>
      <c r="BD111" s="125"/>
      <c r="BE111" s="125"/>
      <c r="BF111" s="125"/>
      <c r="BG111" s="125"/>
      <c r="BH111" s="125"/>
      <c r="BI111" s="125"/>
      <c r="BJ111" s="125"/>
      <c r="BK111" s="125"/>
      <c r="BL111" s="125"/>
      <c r="BM111" s="125"/>
      <c r="BN111" s="125"/>
      <c r="BO111" s="125"/>
      <c r="BP111" s="125"/>
      <c r="BQ111" s="125"/>
      <c r="BR111" s="125"/>
      <c r="BS111" s="125"/>
      <c r="BT111" s="125"/>
      <c r="BU111" s="125"/>
      <c r="BV111" s="125"/>
      <c r="BW111" s="125"/>
      <c r="BX111" s="125"/>
      <c r="BY111" s="125"/>
      <c r="BZ111" s="125"/>
      <c r="CA111" s="125"/>
      <c r="CB111" s="125"/>
      <c r="CC111" s="125"/>
      <c r="CD111" s="125"/>
      <c r="CE111" s="125"/>
      <c r="CF111" s="125"/>
      <c r="CG111" s="125"/>
      <c r="CH111" s="125"/>
      <c r="CI111" s="125"/>
      <c r="CJ111" s="125"/>
      <c r="CK111" s="125"/>
      <c r="CL111" s="125"/>
      <c r="CM111" s="125"/>
      <c r="CN111" s="125"/>
      <c r="CO111" s="125"/>
      <c r="CP111" s="125"/>
      <c r="CQ111" s="125"/>
      <c r="CR111" s="125"/>
      <c r="CS111" s="125"/>
      <c r="CT111" s="125"/>
      <c r="CU111" s="125"/>
      <c r="CV111" s="125"/>
      <c r="CW111" s="125"/>
      <c r="CX111" s="125"/>
      <c r="CY111" s="125"/>
      <c r="CZ111" s="125"/>
      <c r="DA111" s="125"/>
      <c r="DB111" s="125"/>
      <c r="DC111" s="125"/>
      <c r="DD111" s="125"/>
      <c r="DE111" s="125"/>
      <c r="DF111" s="125"/>
      <c r="DG111" s="125"/>
      <c r="DH111" s="125"/>
      <c r="DI111" s="125"/>
      <c r="DJ111" s="125"/>
      <c r="DK111" s="125"/>
      <c r="DL111" s="125"/>
      <c r="DM111" s="125"/>
      <c r="DN111" s="125"/>
      <c r="DO111" s="125"/>
      <c r="DP111" s="125"/>
      <c r="DQ111" s="125"/>
      <c r="DR111" s="125"/>
      <c r="DS111" s="125"/>
      <c r="DT111" s="125"/>
      <c r="DU111" s="125"/>
      <c r="DV111" s="125"/>
    </row>
    <row r="112" ht="15.75" customHeight="1">
      <c r="A112" s="206"/>
      <c r="B112" s="254" t="s">
        <v>547</v>
      </c>
      <c r="C112" s="208">
        <v>24.0</v>
      </c>
      <c r="D112" s="209" t="s">
        <v>523</v>
      </c>
      <c r="E112" s="209">
        <v>2000000.0</v>
      </c>
      <c r="F112" s="207">
        <f t="shared" ref="F112:F113" si="56">C112*E112</f>
        <v>48000000</v>
      </c>
      <c r="G112" s="210">
        <f>E112</f>
        <v>2000000</v>
      </c>
      <c r="H112" s="210">
        <f t="shared" ref="H112:AD112" si="55">G112</f>
        <v>2000000</v>
      </c>
      <c r="I112" s="210">
        <f t="shared" si="55"/>
        <v>2000000</v>
      </c>
      <c r="J112" s="210">
        <f t="shared" si="55"/>
        <v>2000000</v>
      </c>
      <c r="K112" s="210">
        <f t="shared" si="55"/>
        <v>2000000</v>
      </c>
      <c r="L112" s="210">
        <f t="shared" si="55"/>
        <v>2000000</v>
      </c>
      <c r="M112" s="210">
        <f t="shared" si="55"/>
        <v>2000000</v>
      </c>
      <c r="N112" s="210">
        <f t="shared" si="55"/>
        <v>2000000</v>
      </c>
      <c r="O112" s="210">
        <f t="shared" si="55"/>
        <v>2000000</v>
      </c>
      <c r="P112" s="210">
        <f t="shared" si="55"/>
        <v>2000000</v>
      </c>
      <c r="Q112" s="210">
        <f t="shared" si="55"/>
        <v>2000000</v>
      </c>
      <c r="R112" s="210">
        <f t="shared" si="55"/>
        <v>2000000</v>
      </c>
      <c r="S112" s="210">
        <f t="shared" si="55"/>
        <v>2000000</v>
      </c>
      <c r="T112" s="210">
        <f t="shared" si="55"/>
        <v>2000000</v>
      </c>
      <c r="U112" s="210">
        <f t="shared" si="55"/>
        <v>2000000</v>
      </c>
      <c r="V112" s="210">
        <f t="shared" si="55"/>
        <v>2000000</v>
      </c>
      <c r="W112" s="210">
        <f t="shared" si="55"/>
        <v>2000000</v>
      </c>
      <c r="X112" s="210">
        <f t="shared" si="55"/>
        <v>2000000</v>
      </c>
      <c r="Y112" s="210">
        <f t="shared" si="55"/>
        <v>2000000</v>
      </c>
      <c r="Z112" s="210">
        <f t="shared" si="55"/>
        <v>2000000</v>
      </c>
      <c r="AA112" s="210">
        <f t="shared" si="55"/>
        <v>2000000</v>
      </c>
      <c r="AB112" s="210">
        <f t="shared" si="55"/>
        <v>2000000</v>
      </c>
      <c r="AC112" s="210">
        <f t="shared" si="55"/>
        <v>2000000</v>
      </c>
      <c r="AD112" s="210">
        <f t="shared" si="55"/>
        <v>2000000</v>
      </c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  <c r="AS112" s="210"/>
      <c r="AT112" s="210"/>
      <c r="AU112" s="210"/>
      <c r="AV112" s="210"/>
      <c r="AW112" s="210"/>
      <c r="AX112" s="210"/>
      <c r="AY112" s="210"/>
      <c r="AZ112" s="210"/>
      <c r="BA112" s="210"/>
      <c r="BB112" s="210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5"/>
      <c r="BY112" s="125"/>
      <c r="BZ112" s="125"/>
      <c r="CA112" s="125"/>
      <c r="CB112" s="125"/>
      <c r="CC112" s="125"/>
      <c r="CD112" s="125"/>
      <c r="CE112" s="125"/>
      <c r="CF112" s="125"/>
      <c r="CG112" s="125"/>
      <c r="CH112" s="125"/>
      <c r="CI112" s="125"/>
      <c r="CJ112" s="125"/>
      <c r="CK112" s="125"/>
      <c r="CL112" s="125"/>
      <c r="CM112" s="125"/>
      <c r="CN112" s="125"/>
      <c r="CO112" s="125"/>
      <c r="CP112" s="125"/>
      <c r="CQ112" s="125"/>
      <c r="CR112" s="125"/>
      <c r="CS112" s="125"/>
      <c r="CT112" s="125"/>
      <c r="CU112" s="125"/>
      <c r="CV112" s="125"/>
      <c r="CW112" s="125"/>
      <c r="CX112" s="125"/>
      <c r="CY112" s="125"/>
      <c r="CZ112" s="125"/>
      <c r="DA112" s="125"/>
      <c r="DB112" s="125"/>
      <c r="DC112" s="125"/>
      <c r="DD112" s="125"/>
      <c r="DE112" s="125"/>
      <c r="DF112" s="125"/>
      <c r="DG112" s="125"/>
      <c r="DH112" s="125"/>
      <c r="DI112" s="125"/>
      <c r="DJ112" s="125"/>
      <c r="DK112" s="125"/>
      <c r="DL112" s="125"/>
      <c r="DM112" s="125"/>
      <c r="DN112" s="125"/>
      <c r="DO112" s="125"/>
      <c r="DP112" s="125"/>
      <c r="DQ112" s="125"/>
      <c r="DR112" s="125"/>
      <c r="DS112" s="125"/>
      <c r="DT112" s="125"/>
      <c r="DU112" s="125"/>
      <c r="DV112" s="125"/>
    </row>
    <row r="113" ht="15.75" customHeight="1">
      <c r="A113" s="206"/>
      <c r="B113" s="254" t="s">
        <v>548</v>
      </c>
      <c r="C113" s="208">
        <f>120-24</f>
        <v>96</v>
      </c>
      <c r="D113" s="209" t="s">
        <v>523</v>
      </c>
      <c r="E113" s="209">
        <v>2000000.0</v>
      </c>
      <c r="F113" s="207">
        <f t="shared" si="56"/>
        <v>192000000</v>
      </c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>
        <f>E113</f>
        <v>2000000</v>
      </c>
      <c r="AF113" s="210">
        <f t="shared" ref="AF113:BB113" si="57">AE113</f>
        <v>2000000</v>
      </c>
      <c r="AG113" s="210">
        <f t="shared" si="57"/>
        <v>2000000</v>
      </c>
      <c r="AH113" s="210">
        <f t="shared" si="57"/>
        <v>2000000</v>
      </c>
      <c r="AI113" s="210">
        <f t="shared" si="57"/>
        <v>2000000</v>
      </c>
      <c r="AJ113" s="210">
        <f t="shared" si="57"/>
        <v>2000000</v>
      </c>
      <c r="AK113" s="210">
        <f t="shared" si="57"/>
        <v>2000000</v>
      </c>
      <c r="AL113" s="210">
        <f t="shared" si="57"/>
        <v>2000000</v>
      </c>
      <c r="AM113" s="210">
        <f t="shared" si="57"/>
        <v>2000000</v>
      </c>
      <c r="AN113" s="210">
        <f t="shared" si="57"/>
        <v>2000000</v>
      </c>
      <c r="AO113" s="210">
        <f t="shared" si="57"/>
        <v>2000000</v>
      </c>
      <c r="AP113" s="210">
        <f t="shared" si="57"/>
        <v>2000000</v>
      </c>
      <c r="AQ113" s="210">
        <f t="shared" si="57"/>
        <v>2000000</v>
      </c>
      <c r="AR113" s="210">
        <f t="shared" si="57"/>
        <v>2000000</v>
      </c>
      <c r="AS113" s="210">
        <f t="shared" si="57"/>
        <v>2000000</v>
      </c>
      <c r="AT113" s="210">
        <f t="shared" si="57"/>
        <v>2000000</v>
      </c>
      <c r="AU113" s="210">
        <f t="shared" si="57"/>
        <v>2000000</v>
      </c>
      <c r="AV113" s="210">
        <f t="shared" si="57"/>
        <v>2000000</v>
      </c>
      <c r="AW113" s="210">
        <f t="shared" si="57"/>
        <v>2000000</v>
      </c>
      <c r="AX113" s="210">
        <f t="shared" si="57"/>
        <v>2000000</v>
      </c>
      <c r="AY113" s="210">
        <f t="shared" si="57"/>
        <v>2000000</v>
      </c>
      <c r="AZ113" s="210">
        <f t="shared" si="57"/>
        <v>2000000</v>
      </c>
      <c r="BA113" s="210">
        <f t="shared" si="57"/>
        <v>2000000</v>
      </c>
      <c r="BB113" s="210">
        <f t="shared" si="57"/>
        <v>2000000</v>
      </c>
      <c r="BC113" s="125"/>
      <c r="BD113" s="125"/>
      <c r="BE113" s="125"/>
      <c r="BF113" s="125"/>
      <c r="BG113" s="125"/>
      <c r="BH113" s="125"/>
      <c r="BI113" s="125"/>
      <c r="BJ113" s="125"/>
      <c r="BK113" s="125"/>
      <c r="BL113" s="125"/>
      <c r="BM113" s="125"/>
      <c r="BN113" s="125"/>
      <c r="BO113" s="125"/>
      <c r="BP113" s="125"/>
      <c r="BQ113" s="125"/>
      <c r="BR113" s="125"/>
      <c r="BS113" s="125"/>
      <c r="BT113" s="125"/>
      <c r="BU113" s="125"/>
      <c r="BV113" s="125"/>
      <c r="BW113" s="125"/>
      <c r="BX113" s="125"/>
      <c r="BY113" s="125"/>
      <c r="BZ113" s="125"/>
      <c r="CA113" s="125"/>
      <c r="CB113" s="125"/>
      <c r="CC113" s="125"/>
      <c r="CD113" s="125"/>
      <c r="CE113" s="125"/>
      <c r="CF113" s="125"/>
      <c r="CG113" s="125"/>
      <c r="CH113" s="125"/>
      <c r="CI113" s="125"/>
      <c r="CJ113" s="125"/>
      <c r="CK113" s="125"/>
      <c r="CL113" s="125"/>
      <c r="CM113" s="125"/>
      <c r="CN113" s="125"/>
      <c r="CO113" s="125"/>
      <c r="CP113" s="125"/>
      <c r="CQ113" s="125"/>
      <c r="CR113" s="125"/>
      <c r="CS113" s="125"/>
      <c r="CT113" s="125"/>
      <c r="CU113" s="125"/>
      <c r="CV113" s="125"/>
      <c r="CW113" s="125"/>
      <c r="CX113" s="125"/>
      <c r="CY113" s="125"/>
      <c r="CZ113" s="125"/>
      <c r="DA113" s="125"/>
      <c r="DB113" s="125"/>
      <c r="DC113" s="125"/>
      <c r="DD113" s="125"/>
      <c r="DE113" s="125"/>
      <c r="DF113" s="125"/>
      <c r="DG113" s="125"/>
      <c r="DH113" s="125"/>
      <c r="DI113" s="125"/>
      <c r="DJ113" s="125"/>
      <c r="DK113" s="125"/>
      <c r="DL113" s="125"/>
      <c r="DM113" s="125"/>
      <c r="DN113" s="125"/>
      <c r="DO113" s="125"/>
      <c r="DP113" s="125"/>
      <c r="DQ113" s="125"/>
      <c r="DR113" s="125"/>
      <c r="DS113" s="125"/>
      <c r="DT113" s="125"/>
      <c r="DU113" s="125"/>
      <c r="DV113" s="125"/>
    </row>
    <row r="114" ht="15.75" customHeight="1">
      <c r="A114" s="206"/>
      <c r="B114" s="212" t="s">
        <v>549</v>
      </c>
      <c r="C114" s="255"/>
      <c r="D114" s="255"/>
      <c r="E114" s="215"/>
      <c r="F114" s="215">
        <f t="shared" ref="F114:BB114" si="58">SUM(F112:F113)</f>
        <v>240000000</v>
      </c>
      <c r="G114" s="218">
        <f t="shared" si="58"/>
        <v>2000000</v>
      </c>
      <c r="H114" s="216">
        <f t="shared" si="58"/>
        <v>2000000</v>
      </c>
      <c r="I114" s="216">
        <f t="shared" si="58"/>
        <v>2000000</v>
      </c>
      <c r="J114" s="216">
        <f t="shared" si="58"/>
        <v>2000000</v>
      </c>
      <c r="K114" s="216">
        <f t="shared" si="58"/>
        <v>2000000</v>
      </c>
      <c r="L114" s="216">
        <f t="shared" si="58"/>
        <v>2000000</v>
      </c>
      <c r="M114" s="216">
        <f t="shared" si="58"/>
        <v>2000000</v>
      </c>
      <c r="N114" s="216">
        <f t="shared" si="58"/>
        <v>2000000</v>
      </c>
      <c r="O114" s="216">
        <f t="shared" si="58"/>
        <v>2000000</v>
      </c>
      <c r="P114" s="216">
        <f t="shared" si="58"/>
        <v>2000000</v>
      </c>
      <c r="Q114" s="216">
        <f t="shared" si="58"/>
        <v>2000000</v>
      </c>
      <c r="R114" s="216">
        <f t="shared" si="58"/>
        <v>2000000</v>
      </c>
      <c r="S114" s="216">
        <f t="shared" si="58"/>
        <v>2000000</v>
      </c>
      <c r="T114" s="216">
        <f t="shared" si="58"/>
        <v>2000000</v>
      </c>
      <c r="U114" s="216">
        <f t="shared" si="58"/>
        <v>2000000</v>
      </c>
      <c r="V114" s="216">
        <f t="shared" si="58"/>
        <v>2000000</v>
      </c>
      <c r="W114" s="216">
        <f t="shared" si="58"/>
        <v>2000000</v>
      </c>
      <c r="X114" s="216">
        <f t="shared" si="58"/>
        <v>2000000</v>
      </c>
      <c r="Y114" s="216">
        <f t="shared" si="58"/>
        <v>2000000</v>
      </c>
      <c r="Z114" s="216">
        <f t="shared" si="58"/>
        <v>2000000</v>
      </c>
      <c r="AA114" s="216">
        <f t="shared" si="58"/>
        <v>2000000</v>
      </c>
      <c r="AB114" s="216">
        <f t="shared" si="58"/>
        <v>2000000</v>
      </c>
      <c r="AC114" s="216">
        <f t="shared" si="58"/>
        <v>2000000</v>
      </c>
      <c r="AD114" s="216">
        <f t="shared" si="58"/>
        <v>2000000</v>
      </c>
      <c r="AE114" s="216">
        <f t="shared" si="58"/>
        <v>2000000</v>
      </c>
      <c r="AF114" s="216">
        <f t="shared" si="58"/>
        <v>2000000</v>
      </c>
      <c r="AG114" s="216">
        <f t="shared" si="58"/>
        <v>2000000</v>
      </c>
      <c r="AH114" s="216">
        <f t="shared" si="58"/>
        <v>2000000</v>
      </c>
      <c r="AI114" s="216">
        <f t="shared" si="58"/>
        <v>2000000</v>
      </c>
      <c r="AJ114" s="216">
        <f t="shared" si="58"/>
        <v>2000000</v>
      </c>
      <c r="AK114" s="216">
        <f t="shared" si="58"/>
        <v>2000000</v>
      </c>
      <c r="AL114" s="216">
        <f t="shared" si="58"/>
        <v>2000000</v>
      </c>
      <c r="AM114" s="216">
        <f t="shared" si="58"/>
        <v>2000000</v>
      </c>
      <c r="AN114" s="216">
        <f t="shared" si="58"/>
        <v>2000000</v>
      </c>
      <c r="AO114" s="216">
        <f t="shared" si="58"/>
        <v>2000000</v>
      </c>
      <c r="AP114" s="216">
        <f t="shared" si="58"/>
        <v>2000000</v>
      </c>
      <c r="AQ114" s="216">
        <f t="shared" si="58"/>
        <v>2000000</v>
      </c>
      <c r="AR114" s="216">
        <f t="shared" si="58"/>
        <v>2000000</v>
      </c>
      <c r="AS114" s="216">
        <f t="shared" si="58"/>
        <v>2000000</v>
      </c>
      <c r="AT114" s="216">
        <f t="shared" si="58"/>
        <v>2000000</v>
      </c>
      <c r="AU114" s="216">
        <f t="shared" si="58"/>
        <v>2000000</v>
      </c>
      <c r="AV114" s="216">
        <f t="shared" si="58"/>
        <v>2000000</v>
      </c>
      <c r="AW114" s="216">
        <f t="shared" si="58"/>
        <v>2000000</v>
      </c>
      <c r="AX114" s="216">
        <f t="shared" si="58"/>
        <v>2000000</v>
      </c>
      <c r="AY114" s="216">
        <f t="shared" si="58"/>
        <v>2000000</v>
      </c>
      <c r="AZ114" s="216">
        <f t="shared" si="58"/>
        <v>2000000</v>
      </c>
      <c r="BA114" s="216">
        <f t="shared" si="58"/>
        <v>2000000</v>
      </c>
      <c r="BB114" s="216">
        <f t="shared" si="58"/>
        <v>2000000</v>
      </c>
      <c r="BC114" s="125"/>
      <c r="BD114" s="125"/>
      <c r="BE114" s="125"/>
      <c r="BF114" s="125"/>
      <c r="BG114" s="125"/>
      <c r="BH114" s="125"/>
      <c r="BI114" s="125"/>
      <c r="BJ114" s="125"/>
      <c r="BK114" s="125"/>
      <c r="BL114" s="125"/>
      <c r="BM114" s="125"/>
      <c r="BN114" s="125"/>
      <c r="BO114" s="125"/>
      <c r="BP114" s="125"/>
      <c r="BQ114" s="125"/>
      <c r="BR114" s="125"/>
      <c r="BS114" s="125"/>
      <c r="BT114" s="125"/>
      <c r="BU114" s="125"/>
      <c r="BV114" s="125"/>
      <c r="BW114" s="125"/>
      <c r="BX114" s="125"/>
      <c r="BY114" s="125"/>
      <c r="BZ114" s="125"/>
      <c r="CA114" s="125"/>
      <c r="CB114" s="125"/>
      <c r="CC114" s="125"/>
      <c r="CD114" s="125"/>
      <c r="CE114" s="125"/>
      <c r="CF114" s="125"/>
      <c r="CG114" s="125"/>
      <c r="CH114" s="125"/>
      <c r="CI114" s="125"/>
      <c r="CJ114" s="125"/>
      <c r="CK114" s="125"/>
      <c r="CL114" s="125"/>
      <c r="CM114" s="125"/>
      <c r="CN114" s="125"/>
      <c r="CO114" s="125"/>
      <c r="CP114" s="125"/>
      <c r="CQ114" s="125"/>
      <c r="CR114" s="125"/>
      <c r="CS114" s="125"/>
      <c r="CT114" s="125"/>
      <c r="CU114" s="125"/>
      <c r="CV114" s="125"/>
      <c r="CW114" s="125"/>
      <c r="CX114" s="125"/>
      <c r="CY114" s="125"/>
      <c r="CZ114" s="125"/>
      <c r="DA114" s="125"/>
      <c r="DB114" s="125"/>
      <c r="DC114" s="125"/>
      <c r="DD114" s="125"/>
      <c r="DE114" s="125"/>
      <c r="DF114" s="125"/>
      <c r="DG114" s="125"/>
      <c r="DH114" s="125"/>
      <c r="DI114" s="125"/>
      <c r="DJ114" s="125"/>
      <c r="DK114" s="125"/>
      <c r="DL114" s="125"/>
      <c r="DM114" s="125"/>
      <c r="DN114" s="125"/>
      <c r="DO114" s="125"/>
      <c r="DP114" s="125"/>
      <c r="DQ114" s="125"/>
      <c r="DR114" s="125"/>
      <c r="DS114" s="125"/>
      <c r="DT114" s="125"/>
      <c r="DU114" s="125"/>
      <c r="DV114" s="125"/>
    </row>
    <row r="115" ht="15.75" customHeight="1">
      <c r="A115" s="205" t="s">
        <v>550</v>
      </c>
      <c r="B115" s="4"/>
      <c r="C115" s="4"/>
      <c r="D115" s="4"/>
      <c r="E115" s="4"/>
      <c r="F115" s="5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125"/>
      <c r="AY115" s="125"/>
      <c r="AZ115" s="125"/>
      <c r="BA115" s="125"/>
      <c r="BB115" s="125"/>
      <c r="BC115" s="125"/>
      <c r="BD115" s="125"/>
      <c r="BE115" s="125"/>
      <c r="BF115" s="125"/>
      <c r="BG115" s="125"/>
      <c r="BH115" s="125"/>
      <c r="BI115" s="125"/>
      <c r="BJ115" s="125"/>
      <c r="BK115" s="125"/>
      <c r="BL115" s="125"/>
      <c r="BM115" s="125"/>
      <c r="BN115" s="125"/>
      <c r="BO115" s="125"/>
      <c r="BP115" s="125"/>
      <c r="BQ115" s="125"/>
      <c r="BR115" s="125"/>
      <c r="BS115" s="125"/>
      <c r="BT115" s="125"/>
      <c r="BU115" s="125"/>
      <c r="BV115" s="125"/>
      <c r="BW115" s="125"/>
      <c r="BX115" s="125"/>
      <c r="BY115" s="125"/>
      <c r="BZ115" s="125"/>
      <c r="CA115" s="125"/>
      <c r="CB115" s="125"/>
      <c r="CC115" s="125"/>
      <c r="CD115" s="125"/>
      <c r="CE115" s="125"/>
      <c r="CF115" s="125"/>
      <c r="CG115" s="125"/>
      <c r="CH115" s="125"/>
      <c r="CI115" s="125"/>
      <c r="CJ115" s="125"/>
      <c r="CK115" s="125"/>
      <c r="CL115" s="125"/>
      <c r="CM115" s="125"/>
      <c r="CN115" s="125"/>
      <c r="CO115" s="125"/>
      <c r="CP115" s="125"/>
      <c r="CQ115" s="125"/>
      <c r="CR115" s="125"/>
      <c r="CS115" s="125"/>
      <c r="CT115" s="125"/>
      <c r="CU115" s="125"/>
      <c r="CV115" s="125"/>
      <c r="CW115" s="125"/>
      <c r="CX115" s="125"/>
      <c r="CY115" s="125"/>
      <c r="CZ115" s="125"/>
      <c r="DA115" s="125"/>
      <c r="DB115" s="125"/>
      <c r="DC115" s="125"/>
      <c r="DD115" s="125"/>
      <c r="DE115" s="125"/>
      <c r="DF115" s="125"/>
      <c r="DG115" s="125"/>
      <c r="DH115" s="125"/>
      <c r="DI115" s="125"/>
      <c r="DJ115" s="125"/>
      <c r="DK115" s="125"/>
      <c r="DL115" s="125"/>
      <c r="DM115" s="125"/>
      <c r="DN115" s="125"/>
      <c r="DO115" s="125"/>
      <c r="DP115" s="125"/>
      <c r="DQ115" s="125"/>
      <c r="DR115" s="125"/>
      <c r="DS115" s="125"/>
      <c r="DT115" s="125"/>
      <c r="DU115" s="125"/>
      <c r="DV115" s="125"/>
    </row>
    <row r="116" ht="15.75" customHeight="1">
      <c r="A116" s="206">
        <v>1.0</v>
      </c>
      <c r="B116" s="207" t="s">
        <v>551</v>
      </c>
      <c r="C116" s="208">
        <v>6.0</v>
      </c>
      <c r="D116" s="209" t="s">
        <v>552</v>
      </c>
      <c r="E116" s="207">
        <v>500000.0</v>
      </c>
      <c r="F116" s="207">
        <f t="shared" ref="F116:F122" si="60">C116*E116</f>
        <v>3000000</v>
      </c>
      <c r="G116" s="210">
        <f>F116/C116</f>
        <v>500000</v>
      </c>
      <c r="H116" s="210">
        <f t="shared" ref="H116:L116" si="59">G116</f>
        <v>500000</v>
      </c>
      <c r="I116" s="210">
        <f t="shared" si="59"/>
        <v>500000</v>
      </c>
      <c r="J116" s="210">
        <f t="shared" si="59"/>
        <v>500000</v>
      </c>
      <c r="K116" s="210">
        <f t="shared" si="59"/>
        <v>500000</v>
      </c>
      <c r="L116" s="210">
        <f t="shared" si="59"/>
        <v>500000</v>
      </c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125"/>
      <c r="AY116" s="125"/>
      <c r="AZ116" s="125"/>
      <c r="BA116" s="125"/>
      <c r="BB116" s="125"/>
      <c r="BC116" s="125"/>
      <c r="BD116" s="125"/>
      <c r="BE116" s="125"/>
      <c r="BF116" s="125"/>
      <c r="BG116" s="125"/>
      <c r="BH116" s="125"/>
      <c r="BI116" s="125"/>
      <c r="BJ116" s="125"/>
      <c r="BK116" s="125"/>
      <c r="BL116" s="125"/>
      <c r="BM116" s="125"/>
      <c r="BN116" s="125"/>
      <c r="BO116" s="125"/>
      <c r="BP116" s="125"/>
      <c r="BQ116" s="125"/>
      <c r="BR116" s="125"/>
      <c r="BS116" s="125"/>
      <c r="BT116" s="125"/>
      <c r="BU116" s="125"/>
      <c r="BV116" s="125"/>
      <c r="BW116" s="125"/>
      <c r="BX116" s="125"/>
      <c r="BY116" s="125"/>
      <c r="BZ116" s="125"/>
      <c r="CA116" s="125"/>
      <c r="CB116" s="125"/>
      <c r="CC116" s="125"/>
      <c r="CD116" s="125"/>
      <c r="CE116" s="125"/>
      <c r="CF116" s="125"/>
      <c r="CG116" s="125"/>
      <c r="CH116" s="125"/>
      <c r="CI116" s="125"/>
      <c r="CJ116" s="125"/>
      <c r="CK116" s="125"/>
      <c r="CL116" s="125"/>
      <c r="CM116" s="125"/>
      <c r="CN116" s="125"/>
      <c r="CO116" s="125"/>
      <c r="CP116" s="125"/>
      <c r="CQ116" s="125"/>
      <c r="CR116" s="125"/>
      <c r="CS116" s="125"/>
      <c r="CT116" s="125"/>
      <c r="CU116" s="125"/>
      <c r="CV116" s="125"/>
      <c r="CW116" s="125"/>
      <c r="CX116" s="125"/>
      <c r="CY116" s="125"/>
      <c r="CZ116" s="125"/>
      <c r="DA116" s="125"/>
      <c r="DB116" s="125"/>
      <c r="DC116" s="125"/>
      <c r="DD116" s="125"/>
      <c r="DE116" s="125"/>
      <c r="DF116" s="125"/>
      <c r="DG116" s="125"/>
      <c r="DH116" s="125"/>
      <c r="DI116" s="125"/>
      <c r="DJ116" s="125"/>
      <c r="DK116" s="125"/>
      <c r="DL116" s="125"/>
      <c r="DM116" s="125"/>
      <c r="DN116" s="125"/>
      <c r="DO116" s="125"/>
      <c r="DP116" s="125"/>
      <c r="DQ116" s="125"/>
      <c r="DR116" s="125"/>
      <c r="DS116" s="125"/>
      <c r="DT116" s="125"/>
      <c r="DU116" s="125"/>
      <c r="DV116" s="125"/>
    </row>
    <row r="117" ht="15.75" customHeight="1">
      <c r="A117" s="206">
        <v>2.0</v>
      </c>
      <c r="B117" s="207" t="s">
        <v>553</v>
      </c>
      <c r="C117" s="208">
        <v>0.0</v>
      </c>
      <c r="D117" s="209" t="s">
        <v>449</v>
      </c>
      <c r="E117" s="207">
        <v>1.0E7</v>
      </c>
      <c r="F117" s="207">
        <f t="shared" si="60"/>
        <v>0</v>
      </c>
      <c r="G117" s="210"/>
      <c r="H117" s="210"/>
      <c r="I117" s="210"/>
      <c r="J117" s="210"/>
      <c r="K117" s="210"/>
      <c r="L117" s="210"/>
      <c r="M117" s="210">
        <f>F117</f>
        <v>0</v>
      </c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  <c r="BG117" s="125"/>
      <c r="BH117" s="125"/>
      <c r="BI117" s="125"/>
      <c r="BJ117" s="125"/>
      <c r="BK117" s="125"/>
      <c r="BL117" s="125"/>
      <c r="BM117" s="125"/>
      <c r="BN117" s="125"/>
      <c r="BO117" s="125"/>
      <c r="BP117" s="125"/>
      <c r="BQ117" s="125"/>
      <c r="BR117" s="125"/>
      <c r="BS117" s="125"/>
      <c r="BT117" s="125"/>
      <c r="BU117" s="125"/>
      <c r="BV117" s="125"/>
      <c r="BW117" s="125"/>
      <c r="BX117" s="125"/>
      <c r="BY117" s="125"/>
      <c r="BZ117" s="125"/>
      <c r="CA117" s="125"/>
      <c r="CB117" s="125"/>
      <c r="CC117" s="125"/>
      <c r="CD117" s="125"/>
      <c r="CE117" s="125"/>
      <c r="CF117" s="125"/>
      <c r="CG117" s="125"/>
      <c r="CH117" s="125"/>
      <c r="CI117" s="125"/>
      <c r="CJ117" s="125"/>
      <c r="CK117" s="125"/>
      <c r="CL117" s="125"/>
      <c r="CM117" s="125"/>
      <c r="CN117" s="125"/>
      <c r="CO117" s="125"/>
      <c r="CP117" s="125"/>
      <c r="CQ117" s="125"/>
      <c r="CR117" s="125"/>
      <c r="CS117" s="125"/>
      <c r="CT117" s="125"/>
      <c r="CU117" s="125"/>
      <c r="CV117" s="125"/>
      <c r="CW117" s="125"/>
      <c r="CX117" s="125"/>
      <c r="CY117" s="125"/>
      <c r="CZ117" s="125"/>
      <c r="DA117" s="125"/>
      <c r="DB117" s="125"/>
      <c r="DC117" s="125"/>
      <c r="DD117" s="125"/>
      <c r="DE117" s="125"/>
      <c r="DF117" s="125"/>
      <c r="DG117" s="125"/>
      <c r="DH117" s="125"/>
      <c r="DI117" s="125"/>
      <c r="DJ117" s="125"/>
      <c r="DK117" s="125"/>
      <c r="DL117" s="125"/>
      <c r="DM117" s="125"/>
      <c r="DN117" s="125"/>
      <c r="DO117" s="125"/>
      <c r="DP117" s="125"/>
      <c r="DQ117" s="125"/>
      <c r="DR117" s="125"/>
      <c r="DS117" s="125"/>
      <c r="DT117" s="125"/>
      <c r="DU117" s="125"/>
      <c r="DV117" s="125"/>
    </row>
    <row r="118" ht="15.75" customHeight="1">
      <c r="A118" s="206">
        <v>3.0</v>
      </c>
      <c r="B118" s="207" t="s">
        <v>554</v>
      </c>
      <c r="C118" s="208">
        <v>1.0</v>
      </c>
      <c r="D118" s="209" t="s">
        <v>555</v>
      </c>
      <c r="E118" s="207">
        <v>5000000.0</v>
      </c>
      <c r="F118" s="207">
        <f t="shared" si="60"/>
        <v>5000000</v>
      </c>
      <c r="G118" s="210"/>
      <c r="H118" s="210"/>
      <c r="I118" s="210">
        <f>F118</f>
        <v>5000000</v>
      </c>
      <c r="J118" s="210"/>
      <c r="K118" s="125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125"/>
      <c r="AF118" s="125"/>
      <c r="AG118" s="125"/>
      <c r="AH118" s="125"/>
      <c r="AI118" s="125"/>
      <c r="AJ118" s="125"/>
      <c r="AK118" s="125"/>
      <c r="AL118" s="125"/>
      <c r="AM118" s="125"/>
      <c r="AN118" s="125"/>
      <c r="AO118" s="125"/>
      <c r="AP118" s="125"/>
      <c r="AQ118" s="125"/>
      <c r="AR118" s="125"/>
      <c r="AS118" s="125"/>
      <c r="AT118" s="125"/>
      <c r="AU118" s="125"/>
      <c r="AV118" s="125"/>
      <c r="AW118" s="125"/>
      <c r="AX118" s="125"/>
      <c r="AY118" s="125"/>
      <c r="AZ118" s="125"/>
      <c r="BA118" s="125"/>
      <c r="BB118" s="125"/>
      <c r="BC118" s="125"/>
      <c r="BD118" s="125"/>
      <c r="BE118" s="125"/>
      <c r="BF118" s="125"/>
      <c r="BG118" s="125"/>
      <c r="BH118" s="125"/>
      <c r="BI118" s="125"/>
      <c r="BJ118" s="125"/>
      <c r="BK118" s="125"/>
      <c r="BL118" s="125"/>
      <c r="BM118" s="125"/>
      <c r="BN118" s="125"/>
      <c r="BO118" s="125"/>
      <c r="BP118" s="125"/>
      <c r="BQ118" s="125"/>
      <c r="BR118" s="125"/>
      <c r="BS118" s="125"/>
      <c r="BT118" s="125"/>
      <c r="BU118" s="125"/>
      <c r="BV118" s="125"/>
      <c r="BW118" s="125"/>
      <c r="BX118" s="125"/>
      <c r="BY118" s="125"/>
      <c r="BZ118" s="125"/>
      <c r="CA118" s="125"/>
      <c r="CB118" s="125"/>
      <c r="CC118" s="125"/>
      <c r="CD118" s="125"/>
      <c r="CE118" s="125"/>
      <c r="CF118" s="125"/>
      <c r="CG118" s="125"/>
      <c r="CH118" s="125"/>
      <c r="CI118" s="125"/>
      <c r="CJ118" s="125"/>
      <c r="CK118" s="125"/>
      <c r="CL118" s="125"/>
      <c r="CM118" s="125"/>
      <c r="CN118" s="125"/>
      <c r="CO118" s="125"/>
      <c r="CP118" s="125"/>
      <c r="CQ118" s="125"/>
      <c r="CR118" s="125"/>
      <c r="CS118" s="125"/>
      <c r="CT118" s="125"/>
      <c r="CU118" s="125"/>
      <c r="CV118" s="125"/>
      <c r="CW118" s="125"/>
      <c r="CX118" s="125"/>
      <c r="CY118" s="125"/>
      <c r="CZ118" s="125"/>
      <c r="DA118" s="125"/>
      <c r="DB118" s="125"/>
      <c r="DC118" s="125"/>
      <c r="DD118" s="125"/>
      <c r="DE118" s="125"/>
      <c r="DF118" s="125"/>
      <c r="DG118" s="125"/>
      <c r="DH118" s="125"/>
      <c r="DI118" s="125"/>
      <c r="DJ118" s="125"/>
      <c r="DK118" s="125"/>
      <c r="DL118" s="125"/>
      <c r="DM118" s="125"/>
      <c r="DN118" s="125"/>
      <c r="DO118" s="125"/>
      <c r="DP118" s="125"/>
      <c r="DQ118" s="125"/>
      <c r="DR118" s="125"/>
      <c r="DS118" s="125"/>
      <c r="DT118" s="125"/>
      <c r="DU118" s="125"/>
      <c r="DV118" s="125"/>
    </row>
    <row r="119" ht="15.75" customHeight="1">
      <c r="A119" s="206">
        <v>4.0</v>
      </c>
      <c r="B119" s="207" t="s">
        <v>556</v>
      </c>
      <c r="C119" s="208">
        <v>1.0</v>
      </c>
      <c r="D119" s="209" t="s">
        <v>449</v>
      </c>
      <c r="E119" s="207">
        <v>2000000.0</v>
      </c>
      <c r="F119" s="207">
        <f t="shared" si="60"/>
        <v>2000000</v>
      </c>
      <c r="G119" s="210">
        <f>F119/4</f>
        <v>500000</v>
      </c>
      <c r="H119" s="210">
        <f t="shared" ref="H119:J119" si="61">G119</f>
        <v>500000</v>
      </c>
      <c r="I119" s="210">
        <f t="shared" si="61"/>
        <v>500000</v>
      </c>
      <c r="J119" s="210">
        <f t="shared" si="61"/>
        <v>500000</v>
      </c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125"/>
      <c r="AF119" s="125"/>
      <c r="AG119" s="125"/>
      <c r="AH119" s="125"/>
      <c r="AI119" s="125"/>
      <c r="AJ119" s="125"/>
      <c r="AK119" s="125"/>
      <c r="AL119" s="125"/>
      <c r="AM119" s="125"/>
      <c r="AN119" s="125"/>
      <c r="AO119" s="125"/>
      <c r="AP119" s="125"/>
      <c r="AQ119" s="125"/>
      <c r="AR119" s="125"/>
      <c r="AS119" s="125"/>
      <c r="AT119" s="125"/>
      <c r="AU119" s="125"/>
      <c r="AV119" s="125"/>
      <c r="AW119" s="125"/>
      <c r="AX119" s="125"/>
      <c r="AY119" s="125"/>
      <c r="AZ119" s="125"/>
      <c r="BA119" s="125"/>
      <c r="BB119" s="125"/>
      <c r="BC119" s="125"/>
      <c r="BD119" s="125"/>
      <c r="BE119" s="125"/>
      <c r="BF119" s="125"/>
      <c r="BG119" s="125"/>
      <c r="BH119" s="125"/>
      <c r="BI119" s="125"/>
      <c r="BJ119" s="125"/>
      <c r="BK119" s="125"/>
      <c r="BL119" s="125"/>
      <c r="BM119" s="125"/>
      <c r="BN119" s="125"/>
      <c r="BO119" s="125"/>
      <c r="BP119" s="125"/>
      <c r="BQ119" s="125"/>
      <c r="BR119" s="125"/>
      <c r="BS119" s="125"/>
      <c r="BT119" s="125"/>
      <c r="BU119" s="125"/>
      <c r="BV119" s="125"/>
      <c r="BW119" s="125"/>
      <c r="BX119" s="125"/>
      <c r="BY119" s="125"/>
      <c r="BZ119" s="125"/>
      <c r="CA119" s="125"/>
      <c r="CB119" s="125"/>
      <c r="CC119" s="125"/>
      <c r="CD119" s="125"/>
      <c r="CE119" s="125"/>
      <c r="CF119" s="125"/>
      <c r="CG119" s="125"/>
      <c r="CH119" s="125"/>
      <c r="CI119" s="125"/>
      <c r="CJ119" s="125"/>
      <c r="CK119" s="125"/>
      <c r="CL119" s="125"/>
      <c r="CM119" s="125"/>
      <c r="CN119" s="125"/>
      <c r="CO119" s="125"/>
      <c r="CP119" s="125"/>
      <c r="CQ119" s="125"/>
      <c r="CR119" s="125"/>
      <c r="CS119" s="125"/>
      <c r="CT119" s="125"/>
      <c r="CU119" s="125"/>
      <c r="CV119" s="125"/>
      <c r="CW119" s="125"/>
      <c r="CX119" s="125"/>
      <c r="CY119" s="125"/>
      <c r="CZ119" s="125"/>
      <c r="DA119" s="125"/>
      <c r="DB119" s="125"/>
      <c r="DC119" s="125"/>
      <c r="DD119" s="125"/>
      <c r="DE119" s="125"/>
      <c r="DF119" s="125"/>
      <c r="DG119" s="125"/>
      <c r="DH119" s="125"/>
      <c r="DI119" s="125"/>
      <c r="DJ119" s="125"/>
      <c r="DK119" s="125"/>
      <c r="DL119" s="125"/>
      <c r="DM119" s="125"/>
      <c r="DN119" s="125"/>
      <c r="DO119" s="125"/>
      <c r="DP119" s="125"/>
      <c r="DQ119" s="125"/>
      <c r="DR119" s="125"/>
      <c r="DS119" s="125"/>
      <c r="DT119" s="125"/>
      <c r="DU119" s="125"/>
      <c r="DV119" s="125"/>
    </row>
    <row r="120" ht="15.75" customHeight="1">
      <c r="A120" s="206">
        <v>5.0</v>
      </c>
      <c r="B120" s="207" t="s">
        <v>557</v>
      </c>
      <c r="C120" s="208">
        <v>1.0</v>
      </c>
      <c r="D120" s="209" t="s">
        <v>555</v>
      </c>
      <c r="E120" s="207">
        <v>5000000.0</v>
      </c>
      <c r="F120" s="207">
        <f t="shared" si="60"/>
        <v>5000000</v>
      </c>
      <c r="G120" s="210"/>
      <c r="H120" s="210">
        <f t="shared" ref="H120:H121" si="62">F120</f>
        <v>5000000</v>
      </c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125"/>
      <c r="AF120" s="125"/>
      <c r="AG120" s="125"/>
      <c r="AH120" s="125"/>
      <c r="AI120" s="125"/>
      <c r="AJ120" s="125"/>
      <c r="AK120" s="125"/>
      <c r="AL120" s="125"/>
      <c r="AM120" s="125"/>
      <c r="AN120" s="125"/>
      <c r="AO120" s="125"/>
      <c r="AP120" s="125"/>
      <c r="AQ120" s="125"/>
      <c r="AR120" s="125"/>
      <c r="AS120" s="125"/>
      <c r="AT120" s="125"/>
      <c r="AU120" s="125"/>
      <c r="AV120" s="125"/>
      <c r="AW120" s="125"/>
      <c r="AX120" s="125"/>
      <c r="AY120" s="125"/>
      <c r="AZ120" s="125"/>
      <c r="BA120" s="125"/>
      <c r="BB120" s="125"/>
      <c r="BC120" s="125"/>
      <c r="BD120" s="125"/>
      <c r="BE120" s="125"/>
      <c r="BF120" s="125"/>
      <c r="BG120" s="125"/>
      <c r="BH120" s="125"/>
      <c r="BI120" s="125"/>
      <c r="BJ120" s="125"/>
      <c r="BK120" s="125"/>
      <c r="BL120" s="125"/>
      <c r="BM120" s="125"/>
      <c r="BN120" s="125"/>
      <c r="BO120" s="125"/>
      <c r="BP120" s="125"/>
      <c r="BQ120" s="125"/>
      <c r="BR120" s="125"/>
      <c r="BS120" s="125"/>
      <c r="BT120" s="125"/>
      <c r="BU120" s="125"/>
      <c r="BV120" s="125"/>
      <c r="BW120" s="125"/>
      <c r="BX120" s="125"/>
      <c r="BY120" s="125"/>
      <c r="BZ120" s="125"/>
      <c r="CA120" s="125"/>
      <c r="CB120" s="125"/>
      <c r="CC120" s="125"/>
      <c r="CD120" s="125"/>
      <c r="CE120" s="125"/>
      <c r="CF120" s="125"/>
      <c r="CG120" s="125"/>
      <c r="CH120" s="125"/>
      <c r="CI120" s="125"/>
      <c r="CJ120" s="125"/>
      <c r="CK120" s="125"/>
      <c r="CL120" s="125"/>
      <c r="CM120" s="125"/>
      <c r="CN120" s="125"/>
      <c r="CO120" s="125"/>
      <c r="CP120" s="125"/>
      <c r="CQ120" s="125"/>
      <c r="CR120" s="125"/>
      <c r="CS120" s="125"/>
      <c r="CT120" s="125"/>
      <c r="CU120" s="125"/>
      <c r="CV120" s="125"/>
      <c r="CW120" s="125"/>
      <c r="CX120" s="125"/>
      <c r="CY120" s="125"/>
      <c r="CZ120" s="125"/>
      <c r="DA120" s="125"/>
      <c r="DB120" s="125"/>
      <c r="DC120" s="125"/>
      <c r="DD120" s="125"/>
      <c r="DE120" s="125"/>
      <c r="DF120" s="125"/>
      <c r="DG120" s="125"/>
      <c r="DH120" s="125"/>
      <c r="DI120" s="125"/>
      <c r="DJ120" s="125"/>
      <c r="DK120" s="125"/>
      <c r="DL120" s="125"/>
      <c r="DM120" s="125"/>
      <c r="DN120" s="125"/>
      <c r="DO120" s="125"/>
      <c r="DP120" s="125"/>
      <c r="DQ120" s="125"/>
      <c r="DR120" s="125"/>
      <c r="DS120" s="125"/>
      <c r="DT120" s="125"/>
      <c r="DU120" s="125"/>
      <c r="DV120" s="125"/>
    </row>
    <row r="121" ht="15.75" customHeight="1">
      <c r="A121" s="206">
        <v>6.0</v>
      </c>
      <c r="B121" s="207" t="s">
        <v>558</v>
      </c>
      <c r="C121" s="208">
        <v>1.0</v>
      </c>
      <c r="D121" s="209" t="s">
        <v>449</v>
      </c>
      <c r="E121" s="207">
        <v>2000000.0</v>
      </c>
      <c r="F121" s="207">
        <f t="shared" si="60"/>
        <v>2000000</v>
      </c>
      <c r="G121" s="210"/>
      <c r="H121" s="210">
        <f t="shared" si="62"/>
        <v>2000000</v>
      </c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  <c r="AD121" s="210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5"/>
      <c r="AO121" s="125"/>
      <c r="AP121" s="125"/>
      <c r="AQ121" s="125"/>
      <c r="AR121" s="125"/>
      <c r="AS121" s="125"/>
      <c r="AT121" s="125"/>
      <c r="AU121" s="125"/>
      <c r="AV121" s="125"/>
      <c r="AW121" s="125"/>
      <c r="AX121" s="125"/>
      <c r="AY121" s="125"/>
      <c r="AZ121" s="125"/>
      <c r="BA121" s="125"/>
      <c r="BB121" s="125"/>
      <c r="BC121" s="125"/>
      <c r="BD121" s="125"/>
      <c r="BE121" s="125"/>
      <c r="BF121" s="125"/>
      <c r="BG121" s="125"/>
      <c r="BH121" s="125"/>
      <c r="BI121" s="125"/>
      <c r="BJ121" s="125"/>
      <c r="BK121" s="125"/>
      <c r="BL121" s="125"/>
      <c r="BM121" s="125"/>
      <c r="BN121" s="125"/>
      <c r="BO121" s="125"/>
      <c r="BP121" s="125"/>
      <c r="BQ121" s="125"/>
      <c r="BR121" s="125"/>
      <c r="BS121" s="125"/>
      <c r="BT121" s="125"/>
      <c r="BU121" s="125"/>
      <c r="BV121" s="125"/>
      <c r="BW121" s="125"/>
      <c r="BX121" s="125"/>
      <c r="BY121" s="125"/>
      <c r="BZ121" s="125"/>
      <c r="CA121" s="125"/>
      <c r="CB121" s="125"/>
      <c r="CC121" s="125"/>
      <c r="CD121" s="125"/>
      <c r="CE121" s="125"/>
      <c r="CF121" s="125"/>
      <c r="CG121" s="125"/>
      <c r="CH121" s="125"/>
      <c r="CI121" s="125"/>
      <c r="CJ121" s="125"/>
      <c r="CK121" s="125"/>
      <c r="CL121" s="125"/>
      <c r="CM121" s="125"/>
      <c r="CN121" s="125"/>
      <c r="CO121" s="125"/>
      <c r="CP121" s="125"/>
      <c r="CQ121" s="125"/>
      <c r="CR121" s="125"/>
      <c r="CS121" s="125"/>
      <c r="CT121" s="125"/>
      <c r="CU121" s="125"/>
      <c r="CV121" s="125"/>
      <c r="CW121" s="125"/>
      <c r="CX121" s="125"/>
      <c r="CY121" s="125"/>
      <c r="CZ121" s="125"/>
      <c r="DA121" s="125"/>
      <c r="DB121" s="125"/>
      <c r="DC121" s="125"/>
      <c r="DD121" s="125"/>
      <c r="DE121" s="125"/>
      <c r="DF121" s="125"/>
      <c r="DG121" s="125"/>
      <c r="DH121" s="125"/>
      <c r="DI121" s="125"/>
      <c r="DJ121" s="125"/>
      <c r="DK121" s="125"/>
      <c r="DL121" s="125"/>
      <c r="DM121" s="125"/>
      <c r="DN121" s="125"/>
      <c r="DO121" s="125"/>
      <c r="DP121" s="125"/>
      <c r="DQ121" s="125"/>
      <c r="DR121" s="125"/>
      <c r="DS121" s="125"/>
      <c r="DT121" s="125"/>
      <c r="DU121" s="125"/>
      <c r="DV121" s="125"/>
    </row>
    <row r="122" ht="15.75" customHeight="1">
      <c r="A122" s="206">
        <v>7.0</v>
      </c>
      <c r="B122" s="207" t="s">
        <v>559</v>
      </c>
      <c r="C122" s="208">
        <v>1.0</v>
      </c>
      <c r="D122" s="209" t="s">
        <v>449</v>
      </c>
      <c r="E122" s="207">
        <v>1.0E7</v>
      </c>
      <c r="F122" s="207">
        <f t="shared" si="60"/>
        <v>10000000</v>
      </c>
      <c r="G122" s="210">
        <f>F122/24</f>
        <v>416666.6667</v>
      </c>
      <c r="H122" s="210">
        <f t="shared" ref="H122:AD122" si="63">G122</f>
        <v>416666.6667</v>
      </c>
      <c r="I122" s="210">
        <f t="shared" si="63"/>
        <v>416666.6667</v>
      </c>
      <c r="J122" s="210">
        <f t="shared" si="63"/>
        <v>416666.6667</v>
      </c>
      <c r="K122" s="210">
        <f t="shared" si="63"/>
        <v>416666.6667</v>
      </c>
      <c r="L122" s="210">
        <f t="shared" si="63"/>
        <v>416666.6667</v>
      </c>
      <c r="M122" s="210">
        <f t="shared" si="63"/>
        <v>416666.6667</v>
      </c>
      <c r="N122" s="210">
        <f t="shared" si="63"/>
        <v>416666.6667</v>
      </c>
      <c r="O122" s="210">
        <f t="shared" si="63"/>
        <v>416666.6667</v>
      </c>
      <c r="P122" s="210">
        <f t="shared" si="63"/>
        <v>416666.6667</v>
      </c>
      <c r="Q122" s="210">
        <f t="shared" si="63"/>
        <v>416666.6667</v>
      </c>
      <c r="R122" s="210">
        <f t="shared" si="63"/>
        <v>416666.6667</v>
      </c>
      <c r="S122" s="210">
        <f t="shared" si="63"/>
        <v>416666.6667</v>
      </c>
      <c r="T122" s="210">
        <f t="shared" si="63"/>
        <v>416666.6667</v>
      </c>
      <c r="U122" s="210">
        <f t="shared" si="63"/>
        <v>416666.6667</v>
      </c>
      <c r="V122" s="210">
        <f t="shared" si="63"/>
        <v>416666.6667</v>
      </c>
      <c r="W122" s="210">
        <f t="shared" si="63"/>
        <v>416666.6667</v>
      </c>
      <c r="X122" s="210">
        <f t="shared" si="63"/>
        <v>416666.6667</v>
      </c>
      <c r="Y122" s="210">
        <f t="shared" si="63"/>
        <v>416666.6667</v>
      </c>
      <c r="Z122" s="210">
        <f t="shared" si="63"/>
        <v>416666.6667</v>
      </c>
      <c r="AA122" s="210">
        <f t="shared" si="63"/>
        <v>416666.6667</v>
      </c>
      <c r="AB122" s="210">
        <f t="shared" si="63"/>
        <v>416666.6667</v>
      </c>
      <c r="AC122" s="210">
        <f t="shared" si="63"/>
        <v>416666.6667</v>
      </c>
      <c r="AD122" s="210">
        <f t="shared" si="63"/>
        <v>416666.6667</v>
      </c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  <c r="BG122" s="125"/>
      <c r="BH122" s="125"/>
      <c r="BI122" s="125"/>
      <c r="BJ122" s="125"/>
      <c r="BK122" s="125"/>
      <c r="BL122" s="125"/>
      <c r="BM122" s="125"/>
      <c r="BN122" s="125"/>
      <c r="BO122" s="125"/>
      <c r="BP122" s="125"/>
      <c r="BQ122" s="125"/>
      <c r="BR122" s="125"/>
      <c r="BS122" s="125"/>
      <c r="BT122" s="125"/>
      <c r="BU122" s="125"/>
      <c r="BV122" s="125"/>
      <c r="BW122" s="125"/>
      <c r="BX122" s="125"/>
      <c r="BY122" s="125"/>
      <c r="BZ122" s="125"/>
      <c r="CA122" s="125"/>
      <c r="CB122" s="125"/>
      <c r="CC122" s="125"/>
      <c r="CD122" s="125"/>
      <c r="CE122" s="125"/>
      <c r="CF122" s="125"/>
      <c r="CG122" s="125"/>
      <c r="CH122" s="125"/>
      <c r="CI122" s="125"/>
      <c r="CJ122" s="125"/>
      <c r="CK122" s="125"/>
      <c r="CL122" s="125"/>
      <c r="CM122" s="125"/>
      <c r="CN122" s="125"/>
      <c r="CO122" s="125"/>
      <c r="CP122" s="125"/>
      <c r="CQ122" s="125"/>
      <c r="CR122" s="125"/>
      <c r="CS122" s="125"/>
      <c r="CT122" s="125"/>
      <c r="CU122" s="125"/>
      <c r="CV122" s="125"/>
      <c r="CW122" s="125"/>
      <c r="CX122" s="125"/>
      <c r="CY122" s="125"/>
      <c r="CZ122" s="125"/>
      <c r="DA122" s="125"/>
      <c r="DB122" s="125"/>
      <c r="DC122" s="125"/>
      <c r="DD122" s="125"/>
      <c r="DE122" s="125"/>
      <c r="DF122" s="125"/>
      <c r="DG122" s="125"/>
      <c r="DH122" s="125"/>
      <c r="DI122" s="125"/>
      <c r="DJ122" s="125"/>
      <c r="DK122" s="125"/>
      <c r="DL122" s="125"/>
      <c r="DM122" s="125"/>
      <c r="DN122" s="125"/>
      <c r="DO122" s="125"/>
      <c r="DP122" s="125"/>
      <c r="DQ122" s="125"/>
      <c r="DR122" s="125"/>
      <c r="DS122" s="125"/>
      <c r="DT122" s="125"/>
      <c r="DU122" s="125"/>
      <c r="DV122" s="125"/>
    </row>
    <row r="123" ht="15.75" customHeight="1">
      <c r="A123" s="211"/>
      <c r="B123" s="212" t="s">
        <v>560</v>
      </c>
      <c r="C123" s="213"/>
      <c r="D123" s="214"/>
      <c r="E123" s="215"/>
      <c r="F123" s="215">
        <f t="shared" ref="F123:BB123" si="64">SUM(F116:F122)</f>
        <v>27000000</v>
      </c>
      <c r="G123" s="218">
        <f t="shared" si="64"/>
        <v>1416666.667</v>
      </c>
      <c r="H123" s="216">
        <f t="shared" si="64"/>
        <v>8416666.667</v>
      </c>
      <c r="I123" s="216">
        <f t="shared" si="64"/>
        <v>6416666.667</v>
      </c>
      <c r="J123" s="216">
        <f t="shared" si="64"/>
        <v>1416666.667</v>
      </c>
      <c r="K123" s="216">
        <f t="shared" si="64"/>
        <v>916666.6667</v>
      </c>
      <c r="L123" s="216">
        <f t="shared" si="64"/>
        <v>916666.6667</v>
      </c>
      <c r="M123" s="216">
        <f t="shared" si="64"/>
        <v>416666.6667</v>
      </c>
      <c r="N123" s="216">
        <f t="shared" si="64"/>
        <v>416666.6667</v>
      </c>
      <c r="O123" s="216">
        <f t="shared" si="64"/>
        <v>416666.6667</v>
      </c>
      <c r="P123" s="216">
        <f t="shared" si="64"/>
        <v>416666.6667</v>
      </c>
      <c r="Q123" s="216">
        <f t="shared" si="64"/>
        <v>416666.6667</v>
      </c>
      <c r="R123" s="216">
        <f t="shared" si="64"/>
        <v>416666.6667</v>
      </c>
      <c r="S123" s="216">
        <f t="shared" si="64"/>
        <v>416666.6667</v>
      </c>
      <c r="T123" s="216">
        <f t="shared" si="64"/>
        <v>416666.6667</v>
      </c>
      <c r="U123" s="216">
        <f t="shared" si="64"/>
        <v>416666.6667</v>
      </c>
      <c r="V123" s="216">
        <f t="shared" si="64"/>
        <v>416666.6667</v>
      </c>
      <c r="W123" s="216">
        <f t="shared" si="64"/>
        <v>416666.6667</v>
      </c>
      <c r="X123" s="216">
        <f t="shared" si="64"/>
        <v>416666.6667</v>
      </c>
      <c r="Y123" s="216">
        <f t="shared" si="64"/>
        <v>416666.6667</v>
      </c>
      <c r="Z123" s="216">
        <f t="shared" si="64"/>
        <v>416666.6667</v>
      </c>
      <c r="AA123" s="216">
        <f t="shared" si="64"/>
        <v>416666.6667</v>
      </c>
      <c r="AB123" s="216">
        <f t="shared" si="64"/>
        <v>416666.6667</v>
      </c>
      <c r="AC123" s="216">
        <f t="shared" si="64"/>
        <v>416666.6667</v>
      </c>
      <c r="AD123" s="216">
        <f t="shared" si="64"/>
        <v>416666.6667</v>
      </c>
      <c r="AE123" s="216">
        <f t="shared" si="64"/>
        <v>0</v>
      </c>
      <c r="AF123" s="216">
        <f t="shared" si="64"/>
        <v>0</v>
      </c>
      <c r="AG123" s="216">
        <f t="shared" si="64"/>
        <v>0</v>
      </c>
      <c r="AH123" s="216">
        <f t="shared" si="64"/>
        <v>0</v>
      </c>
      <c r="AI123" s="216">
        <f t="shared" si="64"/>
        <v>0</v>
      </c>
      <c r="AJ123" s="216">
        <f t="shared" si="64"/>
        <v>0</v>
      </c>
      <c r="AK123" s="216">
        <f t="shared" si="64"/>
        <v>0</v>
      </c>
      <c r="AL123" s="216">
        <f t="shared" si="64"/>
        <v>0</v>
      </c>
      <c r="AM123" s="216">
        <f t="shared" si="64"/>
        <v>0</v>
      </c>
      <c r="AN123" s="216">
        <f t="shared" si="64"/>
        <v>0</v>
      </c>
      <c r="AO123" s="216">
        <f t="shared" si="64"/>
        <v>0</v>
      </c>
      <c r="AP123" s="216">
        <f t="shared" si="64"/>
        <v>0</v>
      </c>
      <c r="AQ123" s="216">
        <f t="shared" si="64"/>
        <v>0</v>
      </c>
      <c r="AR123" s="216">
        <f t="shared" si="64"/>
        <v>0</v>
      </c>
      <c r="AS123" s="216">
        <f t="shared" si="64"/>
        <v>0</v>
      </c>
      <c r="AT123" s="216">
        <f t="shared" si="64"/>
        <v>0</v>
      </c>
      <c r="AU123" s="216">
        <f t="shared" si="64"/>
        <v>0</v>
      </c>
      <c r="AV123" s="216">
        <f t="shared" si="64"/>
        <v>0</v>
      </c>
      <c r="AW123" s="216">
        <f t="shared" si="64"/>
        <v>0</v>
      </c>
      <c r="AX123" s="216">
        <f t="shared" si="64"/>
        <v>0</v>
      </c>
      <c r="AY123" s="216">
        <f t="shared" si="64"/>
        <v>0</v>
      </c>
      <c r="AZ123" s="216">
        <f t="shared" si="64"/>
        <v>0</v>
      </c>
      <c r="BA123" s="216">
        <f t="shared" si="64"/>
        <v>0</v>
      </c>
      <c r="BB123" s="216">
        <f t="shared" si="64"/>
        <v>0</v>
      </c>
      <c r="BC123" s="125"/>
      <c r="BD123" s="125"/>
      <c r="BE123" s="125"/>
      <c r="BF123" s="125"/>
      <c r="BG123" s="125"/>
      <c r="BH123" s="125"/>
      <c r="BI123" s="125"/>
      <c r="BJ123" s="125"/>
      <c r="BK123" s="125"/>
      <c r="BL123" s="125"/>
      <c r="BM123" s="125"/>
      <c r="BN123" s="125"/>
      <c r="BO123" s="125"/>
      <c r="BP123" s="125"/>
      <c r="BQ123" s="125"/>
      <c r="BR123" s="125"/>
      <c r="BS123" s="125"/>
      <c r="BT123" s="125"/>
      <c r="BU123" s="125"/>
      <c r="BV123" s="125"/>
      <c r="BW123" s="125"/>
      <c r="BX123" s="125"/>
      <c r="BY123" s="125"/>
      <c r="BZ123" s="125"/>
      <c r="CA123" s="125"/>
      <c r="CB123" s="125"/>
      <c r="CC123" s="125"/>
      <c r="CD123" s="125"/>
      <c r="CE123" s="125"/>
      <c r="CF123" s="125"/>
      <c r="CG123" s="125"/>
      <c r="CH123" s="125"/>
      <c r="CI123" s="125"/>
      <c r="CJ123" s="125"/>
      <c r="CK123" s="125"/>
      <c r="CL123" s="125"/>
      <c r="CM123" s="125"/>
      <c r="CN123" s="125"/>
      <c r="CO123" s="125"/>
      <c r="CP123" s="125"/>
      <c r="CQ123" s="125"/>
      <c r="CR123" s="125"/>
      <c r="CS123" s="125"/>
      <c r="CT123" s="125"/>
      <c r="CU123" s="125"/>
      <c r="CV123" s="125"/>
      <c r="CW123" s="125"/>
      <c r="CX123" s="125"/>
      <c r="CY123" s="125"/>
      <c r="CZ123" s="125"/>
      <c r="DA123" s="125"/>
      <c r="DB123" s="125"/>
      <c r="DC123" s="125"/>
      <c r="DD123" s="125"/>
      <c r="DE123" s="125"/>
      <c r="DF123" s="125"/>
      <c r="DG123" s="125"/>
      <c r="DH123" s="125"/>
      <c r="DI123" s="125"/>
      <c r="DJ123" s="125"/>
      <c r="DK123" s="125"/>
      <c r="DL123" s="125"/>
      <c r="DM123" s="125"/>
      <c r="DN123" s="125"/>
      <c r="DO123" s="125"/>
      <c r="DP123" s="125"/>
      <c r="DQ123" s="125"/>
      <c r="DR123" s="125"/>
      <c r="DS123" s="125"/>
      <c r="DT123" s="125"/>
      <c r="DU123" s="125"/>
      <c r="DV123" s="125"/>
    </row>
    <row r="124" ht="15.75" customHeight="1">
      <c r="A124" s="205" t="s">
        <v>561</v>
      </c>
      <c r="B124" s="4"/>
      <c r="C124" s="4"/>
      <c r="D124" s="4"/>
      <c r="E124" s="4"/>
      <c r="F124" s="5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  <c r="AE124" s="125"/>
      <c r="AF124" s="125"/>
      <c r="AG124" s="125"/>
      <c r="AH124" s="125"/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25"/>
      <c r="BC124" s="125"/>
      <c r="BD124" s="125"/>
      <c r="BE124" s="125"/>
      <c r="BF124" s="125"/>
      <c r="BG124" s="125"/>
      <c r="BH124" s="125"/>
      <c r="BI124" s="125"/>
      <c r="BJ124" s="125"/>
      <c r="BK124" s="125"/>
      <c r="BL124" s="125"/>
      <c r="BM124" s="125"/>
      <c r="BN124" s="125"/>
      <c r="BO124" s="125"/>
      <c r="BP124" s="125"/>
      <c r="BQ124" s="125"/>
      <c r="BR124" s="125"/>
      <c r="BS124" s="125"/>
      <c r="BT124" s="125"/>
      <c r="BU124" s="125"/>
      <c r="BV124" s="125"/>
      <c r="BW124" s="125"/>
      <c r="BX124" s="125"/>
      <c r="BY124" s="125"/>
      <c r="BZ124" s="125"/>
      <c r="CA124" s="125"/>
      <c r="CB124" s="125"/>
      <c r="CC124" s="125"/>
      <c r="CD124" s="125"/>
      <c r="CE124" s="125"/>
      <c r="CF124" s="125"/>
      <c r="CG124" s="125"/>
      <c r="CH124" s="125"/>
      <c r="CI124" s="125"/>
      <c r="CJ124" s="125"/>
      <c r="CK124" s="125"/>
      <c r="CL124" s="125"/>
      <c r="CM124" s="125"/>
      <c r="CN124" s="125"/>
      <c r="CO124" s="125"/>
      <c r="CP124" s="125"/>
      <c r="CQ124" s="125"/>
      <c r="CR124" s="125"/>
      <c r="CS124" s="125"/>
      <c r="CT124" s="125"/>
      <c r="CU124" s="125"/>
      <c r="CV124" s="125"/>
      <c r="CW124" s="125"/>
      <c r="CX124" s="125"/>
      <c r="CY124" s="125"/>
      <c r="CZ124" s="125"/>
      <c r="DA124" s="125"/>
      <c r="DB124" s="125"/>
      <c r="DC124" s="125"/>
      <c r="DD124" s="125"/>
      <c r="DE124" s="125"/>
      <c r="DF124" s="125"/>
      <c r="DG124" s="125"/>
      <c r="DH124" s="125"/>
      <c r="DI124" s="125"/>
      <c r="DJ124" s="125"/>
      <c r="DK124" s="125"/>
      <c r="DL124" s="125"/>
      <c r="DM124" s="125"/>
      <c r="DN124" s="125"/>
      <c r="DO124" s="125"/>
      <c r="DP124" s="125"/>
      <c r="DQ124" s="125"/>
      <c r="DR124" s="125"/>
      <c r="DS124" s="125"/>
      <c r="DT124" s="125"/>
      <c r="DU124" s="125"/>
      <c r="DV124" s="125"/>
    </row>
    <row r="125" ht="15.75" customHeight="1">
      <c r="A125" s="206">
        <v>1.0</v>
      </c>
      <c r="B125" s="207" t="s">
        <v>562</v>
      </c>
      <c r="C125" s="208">
        <v>1.0</v>
      </c>
      <c r="D125" s="209" t="s">
        <v>449</v>
      </c>
      <c r="E125" s="207">
        <v>1.5E7</v>
      </c>
      <c r="F125" s="207">
        <f t="shared" ref="F125:F126" si="65">C125*E125</f>
        <v>15000000</v>
      </c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210"/>
      <c r="AB125" s="210"/>
      <c r="AC125" s="210"/>
      <c r="AD125" s="210">
        <f>F125</f>
        <v>15000000</v>
      </c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25"/>
      <c r="BH125" s="125"/>
      <c r="BI125" s="125"/>
      <c r="BJ125" s="125"/>
      <c r="BK125" s="125"/>
      <c r="BL125" s="125"/>
      <c r="BM125" s="125"/>
      <c r="BN125" s="125"/>
      <c r="BO125" s="125"/>
      <c r="BP125" s="125"/>
      <c r="BQ125" s="125"/>
      <c r="BR125" s="125"/>
      <c r="BS125" s="125"/>
      <c r="BT125" s="125"/>
      <c r="BU125" s="125"/>
      <c r="BV125" s="125"/>
      <c r="BW125" s="125"/>
      <c r="BX125" s="125"/>
      <c r="BY125" s="125"/>
      <c r="BZ125" s="125"/>
      <c r="CA125" s="125"/>
      <c r="CB125" s="125"/>
      <c r="CC125" s="125"/>
      <c r="CD125" s="125"/>
      <c r="CE125" s="125"/>
      <c r="CF125" s="125"/>
      <c r="CG125" s="125"/>
      <c r="CH125" s="125"/>
      <c r="CI125" s="125"/>
      <c r="CJ125" s="125"/>
      <c r="CK125" s="125"/>
      <c r="CL125" s="125"/>
      <c r="CM125" s="125"/>
      <c r="CN125" s="125"/>
      <c r="CO125" s="125"/>
      <c r="CP125" s="125"/>
      <c r="CQ125" s="125"/>
      <c r="CR125" s="125"/>
      <c r="CS125" s="125"/>
      <c r="CT125" s="125"/>
      <c r="CU125" s="125"/>
      <c r="CV125" s="125"/>
      <c r="CW125" s="125"/>
      <c r="CX125" s="125"/>
      <c r="CY125" s="125"/>
      <c r="CZ125" s="125"/>
      <c r="DA125" s="125"/>
      <c r="DB125" s="125"/>
      <c r="DC125" s="125"/>
      <c r="DD125" s="125"/>
      <c r="DE125" s="125"/>
      <c r="DF125" s="125"/>
      <c r="DG125" s="125"/>
      <c r="DH125" s="125"/>
      <c r="DI125" s="125"/>
      <c r="DJ125" s="125"/>
      <c r="DK125" s="125"/>
      <c r="DL125" s="125"/>
      <c r="DM125" s="125"/>
      <c r="DN125" s="125"/>
      <c r="DO125" s="125"/>
      <c r="DP125" s="125"/>
      <c r="DQ125" s="125"/>
      <c r="DR125" s="125"/>
      <c r="DS125" s="125"/>
      <c r="DT125" s="125"/>
      <c r="DU125" s="125"/>
      <c r="DV125" s="125"/>
    </row>
    <row r="126" ht="15.75" customHeight="1">
      <c r="A126" s="206">
        <v>2.0</v>
      </c>
      <c r="B126" s="207" t="s">
        <v>563</v>
      </c>
      <c r="C126" s="208">
        <v>24.0</v>
      </c>
      <c r="D126" s="209" t="s">
        <v>523</v>
      </c>
      <c r="E126" s="207">
        <v>500000.0</v>
      </c>
      <c r="F126" s="207">
        <f t="shared" si="65"/>
        <v>12000000</v>
      </c>
      <c r="G126" s="210">
        <f>F126/24</f>
        <v>500000</v>
      </c>
      <c r="H126" s="210">
        <f t="shared" ref="H126:AD126" si="66">G126</f>
        <v>500000</v>
      </c>
      <c r="I126" s="210">
        <f t="shared" si="66"/>
        <v>500000</v>
      </c>
      <c r="J126" s="210">
        <f t="shared" si="66"/>
        <v>500000</v>
      </c>
      <c r="K126" s="210">
        <f t="shared" si="66"/>
        <v>500000</v>
      </c>
      <c r="L126" s="210">
        <f t="shared" si="66"/>
        <v>500000</v>
      </c>
      <c r="M126" s="210">
        <f t="shared" si="66"/>
        <v>500000</v>
      </c>
      <c r="N126" s="210">
        <f t="shared" si="66"/>
        <v>500000</v>
      </c>
      <c r="O126" s="210">
        <f t="shared" si="66"/>
        <v>500000</v>
      </c>
      <c r="P126" s="210">
        <f t="shared" si="66"/>
        <v>500000</v>
      </c>
      <c r="Q126" s="210">
        <f t="shared" si="66"/>
        <v>500000</v>
      </c>
      <c r="R126" s="210">
        <f t="shared" si="66"/>
        <v>500000</v>
      </c>
      <c r="S126" s="210">
        <f t="shared" si="66"/>
        <v>500000</v>
      </c>
      <c r="T126" s="210">
        <f t="shared" si="66"/>
        <v>500000</v>
      </c>
      <c r="U126" s="210">
        <f t="shared" si="66"/>
        <v>500000</v>
      </c>
      <c r="V126" s="210">
        <f t="shared" si="66"/>
        <v>500000</v>
      </c>
      <c r="W126" s="210">
        <f t="shared" si="66"/>
        <v>500000</v>
      </c>
      <c r="X126" s="210">
        <f t="shared" si="66"/>
        <v>500000</v>
      </c>
      <c r="Y126" s="210">
        <f t="shared" si="66"/>
        <v>500000</v>
      </c>
      <c r="Z126" s="210">
        <f t="shared" si="66"/>
        <v>500000</v>
      </c>
      <c r="AA126" s="210">
        <f t="shared" si="66"/>
        <v>500000</v>
      </c>
      <c r="AB126" s="210">
        <f t="shared" si="66"/>
        <v>500000</v>
      </c>
      <c r="AC126" s="210">
        <f t="shared" si="66"/>
        <v>500000</v>
      </c>
      <c r="AD126" s="210">
        <f t="shared" si="66"/>
        <v>500000</v>
      </c>
      <c r="AE126" s="125"/>
      <c r="AF126" s="125"/>
      <c r="AG126" s="125"/>
      <c r="AH126" s="125"/>
      <c r="AI126" s="125"/>
      <c r="AJ126" s="125"/>
      <c r="AK126" s="125"/>
      <c r="AL126" s="125"/>
      <c r="AM126" s="125"/>
      <c r="AN126" s="125"/>
      <c r="AO126" s="125"/>
      <c r="AP126" s="125"/>
      <c r="AQ126" s="125"/>
      <c r="AR126" s="125"/>
      <c r="AS126" s="125"/>
      <c r="AT126" s="125"/>
      <c r="AU126" s="125"/>
      <c r="AV126" s="125"/>
      <c r="AW126" s="125"/>
      <c r="AX126" s="125"/>
      <c r="AY126" s="125"/>
      <c r="AZ126" s="125"/>
      <c r="BA126" s="125"/>
      <c r="BB126" s="125"/>
      <c r="BC126" s="125"/>
      <c r="BD126" s="125"/>
      <c r="BE126" s="125"/>
      <c r="BF126" s="125"/>
      <c r="BG126" s="125"/>
      <c r="BH126" s="125"/>
      <c r="BI126" s="125"/>
      <c r="BJ126" s="125"/>
      <c r="BK126" s="125"/>
      <c r="BL126" s="125"/>
      <c r="BM126" s="125"/>
      <c r="BN126" s="125"/>
      <c r="BO126" s="125"/>
      <c r="BP126" s="125"/>
      <c r="BQ126" s="125"/>
      <c r="BR126" s="125"/>
      <c r="BS126" s="125"/>
      <c r="BT126" s="125"/>
      <c r="BU126" s="125"/>
      <c r="BV126" s="125"/>
      <c r="BW126" s="125"/>
      <c r="BX126" s="125"/>
      <c r="BY126" s="125"/>
      <c r="BZ126" s="125"/>
      <c r="CA126" s="125"/>
      <c r="CB126" s="125"/>
      <c r="CC126" s="125"/>
      <c r="CD126" s="125"/>
      <c r="CE126" s="125"/>
      <c r="CF126" s="125"/>
      <c r="CG126" s="125"/>
      <c r="CH126" s="125"/>
      <c r="CI126" s="125"/>
      <c r="CJ126" s="125"/>
      <c r="CK126" s="125"/>
      <c r="CL126" s="125"/>
      <c r="CM126" s="125"/>
      <c r="CN126" s="125"/>
      <c r="CO126" s="125"/>
      <c r="CP126" s="125"/>
      <c r="CQ126" s="125"/>
      <c r="CR126" s="125"/>
      <c r="CS126" s="125"/>
      <c r="CT126" s="125"/>
      <c r="CU126" s="125"/>
      <c r="CV126" s="125"/>
      <c r="CW126" s="125"/>
      <c r="CX126" s="125"/>
      <c r="CY126" s="125"/>
      <c r="CZ126" s="125"/>
      <c r="DA126" s="125"/>
      <c r="DB126" s="125"/>
      <c r="DC126" s="125"/>
      <c r="DD126" s="125"/>
      <c r="DE126" s="125"/>
      <c r="DF126" s="125"/>
      <c r="DG126" s="125"/>
      <c r="DH126" s="125"/>
      <c r="DI126" s="125"/>
      <c r="DJ126" s="125"/>
      <c r="DK126" s="125"/>
      <c r="DL126" s="125"/>
      <c r="DM126" s="125"/>
      <c r="DN126" s="125"/>
      <c r="DO126" s="125"/>
      <c r="DP126" s="125"/>
      <c r="DQ126" s="125"/>
      <c r="DR126" s="125"/>
      <c r="DS126" s="125"/>
      <c r="DT126" s="125"/>
      <c r="DU126" s="125"/>
      <c r="DV126" s="125"/>
    </row>
    <row r="127" ht="15.75" customHeight="1">
      <c r="A127" s="211"/>
      <c r="B127" s="212" t="s">
        <v>564</v>
      </c>
      <c r="C127" s="213"/>
      <c r="D127" s="214"/>
      <c r="E127" s="215"/>
      <c r="F127" s="215">
        <f t="shared" ref="F127:BB127" si="67">SUM(F125:F126)</f>
        <v>27000000</v>
      </c>
      <c r="G127" s="218">
        <f t="shared" si="67"/>
        <v>500000</v>
      </c>
      <c r="H127" s="216">
        <f t="shared" si="67"/>
        <v>500000</v>
      </c>
      <c r="I127" s="216">
        <f t="shared" si="67"/>
        <v>500000</v>
      </c>
      <c r="J127" s="216">
        <f t="shared" si="67"/>
        <v>500000</v>
      </c>
      <c r="K127" s="216">
        <f t="shared" si="67"/>
        <v>500000</v>
      </c>
      <c r="L127" s="216">
        <f t="shared" si="67"/>
        <v>500000</v>
      </c>
      <c r="M127" s="216">
        <f t="shared" si="67"/>
        <v>500000</v>
      </c>
      <c r="N127" s="216">
        <f t="shared" si="67"/>
        <v>500000</v>
      </c>
      <c r="O127" s="216">
        <f t="shared" si="67"/>
        <v>500000</v>
      </c>
      <c r="P127" s="216">
        <f t="shared" si="67"/>
        <v>500000</v>
      </c>
      <c r="Q127" s="216">
        <f t="shared" si="67"/>
        <v>500000</v>
      </c>
      <c r="R127" s="216">
        <f t="shared" si="67"/>
        <v>500000</v>
      </c>
      <c r="S127" s="216">
        <f t="shared" si="67"/>
        <v>500000</v>
      </c>
      <c r="T127" s="216">
        <f t="shared" si="67"/>
        <v>500000</v>
      </c>
      <c r="U127" s="216">
        <f t="shared" si="67"/>
        <v>500000</v>
      </c>
      <c r="V127" s="216">
        <f t="shared" si="67"/>
        <v>500000</v>
      </c>
      <c r="W127" s="216">
        <f t="shared" si="67"/>
        <v>500000</v>
      </c>
      <c r="X127" s="216">
        <f t="shared" si="67"/>
        <v>500000</v>
      </c>
      <c r="Y127" s="216">
        <f t="shared" si="67"/>
        <v>500000</v>
      </c>
      <c r="Z127" s="216">
        <f t="shared" si="67"/>
        <v>500000</v>
      </c>
      <c r="AA127" s="216">
        <f t="shared" si="67"/>
        <v>500000</v>
      </c>
      <c r="AB127" s="216">
        <f t="shared" si="67"/>
        <v>500000</v>
      </c>
      <c r="AC127" s="216">
        <f t="shared" si="67"/>
        <v>500000</v>
      </c>
      <c r="AD127" s="216">
        <f t="shared" si="67"/>
        <v>15500000</v>
      </c>
      <c r="AE127" s="216">
        <f t="shared" si="67"/>
        <v>0</v>
      </c>
      <c r="AF127" s="216">
        <f t="shared" si="67"/>
        <v>0</v>
      </c>
      <c r="AG127" s="216">
        <f t="shared" si="67"/>
        <v>0</v>
      </c>
      <c r="AH127" s="216">
        <f t="shared" si="67"/>
        <v>0</v>
      </c>
      <c r="AI127" s="216">
        <f t="shared" si="67"/>
        <v>0</v>
      </c>
      <c r="AJ127" s="216">
        <f t="shared" si="67"/>
        <v>0</v>
      </c>
      <c r="AK127" s="216">
        <f t="shared" si="67"/>
        <v>0</v>
      </c>
      <c r="AL127" s="216">
        <f t="shared" si="67"/>
        <v>0</v>
      </c>
      <c r="AM127" s="216">
        <f t="shared" si="67"/>
        <v>0</v>
      </c>
      <c r="AN127" s="216">
        <f t="shared" si="67"/>
        <v>0</v>
      </c>
      <c r="AO127" s="216">
        <f t="shared" si="67"/>
        <v>0</v>
      </c>
      <c r="AP127" s="216">
        <f t="shared" si="67"/>
        <v>0</v>
      </c>
      <c r="AQ127" s="216">
        <f t="shared" si="67"/>
        <v>0</v>
      </c>
      <c r="AR127" s="216">
        <f t="shared" si="67"/>
        <v>0</v>
      </c>
      <c r="AS127" s="216">
        <f t="shared" si="67"/>
        <v>0</v>
      </c>
      <c r="AT127" s="216">
        <f t="shared" si="67"/>
        <v>0</v>
      </c>
      <c r="AU127" s="216">
        <f t="shared" si="67"/>
        <v>0</v>
      </c>
      <c r="AV127" s="216">
        <f t="shared" si="67"/>
        <v>0</v>
      </c>
      <c r="AW127" s="216">
        <f t="shared" si="67"/>
        <v>0</v>
      </c>
      <c r="AX127" s="216">
        <f t="shared" si="67"/>
        <v>0</v>
      </c>
      <c r="AY127" s="216">
        <f t="shared" si="67"/>
        <v>0</v>
      </c>
      <c r="AZ127" s="216">
        <f t="shared" si="67"/>
        <v>0</v>
      </c>
      <c r="BA127" s="216">
        <f t="shared" si="67"/>
        <v>0</v>
      </c>
      <c r="BB127" s="216">
        <f t="shared" si="67"/>
        <v>0</v>
      </c>
      <c r="BC127" s="125"/>
      <c r="BD127" s="125"/>
      <c r="BE127" s="125"/>
      <c r="BF127" s="125"/>
      <c r="BG127" s="125"/>
      <c r="BH127" s="125"/>
      <c r="BI127" s="125"/>
      <c r="BJ127" s="125"/>
      <c r="BK127" s="125"/>
      <c r="BL127" s="125"/>
      <c r="BM127" s="125"/>
      <c r="BN127" s="125"/>
      <c r="BO127" s="125"/>
      <c r="BP127" s="125"/>
      <c r="BQ127" s="125"/>
      <c r="BR127" s="125"/>
      <c r="BS127" s="125"/>
      <c r="BT127" s="125"/>
      <c r="BU127" s="125"/>
      <c r="BV127" s="125"/>
      <c r="BW127" s="125"/>
      <c r="BX127" s="125"/>
      <c r="BY127" s="125"/>
      <c r="BZ127" s="125"/>
      <c r="CA127" s="125"/>
      <c r="CB127" s="125"/>
      <c r="CC127" s="125"/>
      <c r="CD127" s="125"/>
      <c r="CE127" s="125"/>
      <c r="CF127" s="125"/>
      <c r="CG127" s="125"/>
      <c r="CH127" s="125"/>
      <c r="CI127" s="125"/>
      <c r="CJ127" s="125"/>
      <c r="CK127" s="125"/>
      <c r="CL127" s="125"/>
      <c r="CM127" s="125"/>
      <c r="CN127" s="125"/>
      <c r="CO127" s="125"/>
      <c r="CP127" s="125"/>
      <c r="CQ127" s="125"/>
      <c r="CR127" s="125"/>
      <c r="CS127" s="125"/>
      <c r="CT127" s="125"/>
      <c r="CU127" s="125"/>
      <c r="CV127" s="125"/>
      <c r="CW127" s="125"/>
      <c r="CX127" s="125"/>
      <c r="CY127" s="125"/>
      <c r="CZ127" s="125"/>
      <c r="DA127" s="125"/>
      <c r="DB127" s="125"/>
      <c r="DC127" s="125"/>
      <c r="DD127" s="125"/>
      <c r="DE127" s="125"/>
      <c r="DF127" s="125"/>
      <c r="DG127" s="125"/>
      <c r="DH127" s="125"/>
      <c r="DI127" s="125"/>
      <c r="DJ127" s="125"/>
      <c r="DK127" s="125"/>
      <c r="DL127" s="125"/>
      <c r="DM127" s="125"/>
      <c r="DN127" s="125"/>
      <c r="DO127" s="125"/>
      <c r="DP127" s="125"/>
      <c r="DQ127" s="125"/>
      <c r="DR127" s="125"/>
      <c r="DS127" s="125"/>
      <c r="DT127" s="125"/>
      <c r="DU127" s="125"/>
      <c r="DV127" s="125"/>
    </row>
    <row r="128" ht="15.75" customHeight="1">
      <c r="A128" s="256"/>
      <c r="B128" s="222" t="s">
        <v>565</v>
      </c>
      <c r="C128" s="223"/>
      <c r="D128" s="224"/>
      <c r="E128" s="225"/>
      <c r="F128" s="251">
        <f>F127+F123+F114+F110+F103</f>
        <v>417550000</v>
      </c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  <c r="AA128" s="227"/>
      <c r="AB128" s="227"/>
      <c r="AC128" s="227"/>
      <c r="AD128" s="227"/>
    </row>
    <row r="129" ht="15.75" customHeight="1">
      <c r="A129" s="257"/>
      <c r="B129" s="229" t="s">
        <v>566</v>
      </c>
      <c r="C129" s="230"/>
      <c r="D129" s="231"/>
      <c r="E129" s="258" t="s">
        <v>19</v>
      </c>
      <c r="F129" s="253">
        <f>F128/F7</f>
        <v>331388.8889</v>
      </c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  <c r="AA129" s="227"/>
      <c r="AB129" s="227"/>
      <c r="AC129" s="227"/>
      <c r="AD129" s="227"/>
    </row>
    <row r="130" ht="15.75" customHeight="1">
      <c r="A130" s="193"/>
      <c r="B130" s="193"/>
      <c r="C130" s="234"/>
      <c r="D130" s="235"/>
      <c r="E130" s="193"/>
      <c r="F130" s="193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  <c r="AA130" s="227"/>
      <c r="AB130" s="227"/>
      <c r="AC130" s="227"/>
      <c r="AD130" s="227"/>
    </row>
    <row r="131" ht="15.75" customHeight="1">
      <c r="A131" s="259" t="s">
        <v>567</v>
      </c>
      <c r="B131" s="260" t="s">
        <v>568</v>
      </c>
      <c r="C131" s="261"/>
      <c r="D131" s="261"/>
      <c r="E131" s="262"/>
      <c r="F131" s="262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  <c r="AA131" s="227"/>
      <c r="AB131" s="227"/>
      <c r="AC131" s="227"/>
      <c r="AD131" s="227"/>
    </row>
    <row r="132" ht="15.75" customHeight="1">
      <c r="A132" s="107" t="s">
        <v>569</v>
      </c>
      <c r="D132" s="263"/>
      <c r="E132" s="264"/>
      <c r="F132" s="262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  <c r="AA132" s="227"/>
      <c r="AB132" s="227"/>
      <c r="AC132" s="227"/>
      <c r="AD132" s="227"/>
    </row>
    <row r="133" ht="15.75" customHeight="1">
      <c r="A133" s="199" t="s">
        <v>570</v>
      </c>
      <c r="B133" s="199" t="s">
        <v>443</v>
      </c>
      <c r="C133" s="199" t="s">
        <v>444</v>
      </c>
      <c r="D133" s="199" t="s">
        <v>445</v>
      </c>
      <c r="E133" s="199" t="s">
        <v>40</v>
      </c>
      <c r="F133" s="199" t="s">
        <v>446</v>
      </c>
      <c r="G133" s="200">
        <v>1.0</v>
      </c>
      <c r="H133" s="201">
        <f t="shared" ref="H133:DV133" si="68">G133+1</f>
        <v>2</v>
      </c>
      <c r="I133" s="201">
        <f t="shared" si="68"/>
        <v>3</v>
      </c>
      <c r="J133" s="201">
        <f t="shared" si="68"/>
        <v>4</v>
      </c>
      <c r="K133" s="201">
        <f t="shared" si="68"/>
        <v>5</v>
      </c>
      <c r="L133" s="201">
        <f t="shared" si="68"/>
        <v>6</v>
      </c>
      <c r="M133" s="201">
        <f t="shared" si="68"/>
        <v>7</v>
      </c>
      <c r="N133" s="201">
        <f t="shared" si="68"/>
        <v>8</v>
      </c>
      <c r="O133" s="201">
        <f t="shared" si="68"/>
        <v>9</v>
      </c>
      <c r="P133" s="201">
        <f t="shared" si="68"/>
        <v>10</v>
      </c>
      <c r="Q133" s="201">
        <f t="shared" si="68"/>
        <v>11</v>
      </c>
      <c r="R133" s="201">
        <f t="shared" si="68"/>
        <v>12</v>
      </c>
      <c r="S133" s="201">
        <f t="shared" si="68"/>
        <v>13</v>
      </c>
      <c r="T133" s="201">
        <f t="shared" si="68"/>
        <v>14</v>
      </c>
      <c r="U133" s="201">
        <f t="shared" si="68"/>
        <v>15</v>
      </c>
      <c r="V133" s="201">
        <f t="shared" si="68"/>
        <v>16</v>
      </c>
      <c r="W133" s="201">
        <f t="shared" si="68"/>
        <v>17</v>
      </c>
      <c r="X133" s="201">
        <f t="shared" si="68"/>
        <v>18</v>
      </c>
      <c r="Y133" s="201">
        <f t="shared" si="68"/>
        <v>19</v>
      </c>
      <c r="Z133" s="201">
        <f t="shared" si="68"/>
        <v>20</v>
      </c>
      <c r="AA133" s="201">
        <f t="shared" si="68"/>
        <v>21</v>
      </c>
      <c r="AB133" s="201">
        <f t="shared" si="68"/>
        <v>22</v>
      </c>
      <c r="AC133" s="201">
        <f t="shared" si="68"/>
        <v>23</v>
      </c>
      <c r="AD133" s="201">
        <f t="shared" si="68"/>
        <v>24</v>
      </c>
      <c r="AE133" s="201">
        <f t="shared" si="68"/>
        <v>25</v>
      </c>
      <c r="AF133" s="201">
        <f t="shared" si="68"/>
        <v>26</v>
      </c>
      <c r="AG133" s="201">
        <f t="shared" si="68"/>
        <v>27</v>
      </c>
      <c r="AH133" s="201">
        <f t="shared" si="68"/>
        <v>28</v>
      </c>
      <c r="AI133" s="201">
        <f t="shared" si="68"/>
        <v>29</v>
      </c>
      <c r="AJ133" s="201">
        <f t="shared" si="68"/>
        <v>30</v>
      </c>
      <c r="AK133" s="201">
        <f t="shared" si="68"/>
        <v>31</v>
      </c>
      <c r="AL133" s="201">
        <f t="shared" si="68"/>
        <v>32</v>
      </c>
      <c r="AM133" s="201">
        <f t="shared" si="68"/>
        <v>33</v>
      </c>
      <c r="AN133" s="201">
        <f t="shared" si="68"/>
        <v>34</v>
      </c>
      <c r="AO133" s="201">
        <f t="shared" si="68"/>
        <v>35</v>
      </c>
      <c r="AP133" s="201">
        <f t="shared" si="68"/>
        <v>36</v>
      </c>
      <c r="AQ133" s="201">
        <f t="shared" si="68"/>
        <v>37</v>
      </c>
      <c r="AR133" s="201">
        <f t="shared" si="68"/>
        <v>38</v>
      </c>
      <c r="AS133" s="201">
        <f t="shared" si="68"/>
        <v>39</v>
      </c>
      <c r="AT133" s="201">
        <f t="shared" si="68"/>
        <v>40</v>
      </c>
      <c r="AU133" s="201">
        <f t="shared" si="68"/>
        <v>41</v>
      </c>
      <c r="AV133" s="201">
        <f t="shared" si="68"/>
        <v>42</v>
      </c>
      <c r="AW133" s="201">
        <f t="shared" si="68"/>
        <v>43</v>
      </c>
      <c r="AX133" s="201">
        <f t="shared" si="68"/>
        <v>44</v>
      </c>
      <c r="AY133" s="201">
        <f t="shared" si="68"/>
        <v>45</v>
      </c>
      <c r="AZ133" s="201">
        <f t="shared" si="68"/>
        <v>46</v>
      </c>
      <c r="BA133" s="201">
        <f t="shared" si="68"/>
        <v>47</v>
      </c>
      <c r="BB133" s="201">
        <f t="shared" si="68"/>
        <v>48</v>
      </c>
      <c r="BC133" s="201">
        <f t="shared" si="68"/>
        <v>49</v>
      </c>
      <c r="BD133" s="201">
        <f t="shared" si="68"/>
        <v>50</v>
      </c>
      <c r="BE133" s="201">
        <f t="shared" si="68"/>
        <v>51</v>
      </c>
      <c r="BF133" s="201">
        <f t="shared" si="68"/>
        <v>52</v>
      </c>
      <c r="BG133" s="201">
        <f t="shared" si="68"/>
        <v>53</v>
      </c>
      <c r="BH133" s="201">
        <f t="shared" si="68"/>
        <v>54</v>
      </c>
      <c r="BI133" s="201">
        <f t="shared" si="68"/>
        <v>55</v>
      </c>
      <c r="BJ133" s="201">
        <f t="shared" si="68"/>
        <v>56</v>
      </c>
      <c r="BK133" s="201">
        <f t="shared" si="68"/>
        <v>57</v>
      </c>
      <c r="BL133" s="201">
        <f t="shared" si="68"/>
        <v>58</v>
      </c>
      <c r="BM133" s="201">
        <f t="shared" si="68"/>
        <v>59</v>
      </c>
      <c r="BN133" s="201">
        <f t="shared" si="68"/>
        <v>60</v>
      </c>
      <c r="BO133" s="201">
        <f t="shared" si="68"/>
        <v>61</v>
      </c>
      <c r="BP133" s="201">
        <f t="shared" si="68"/>
        <v>62</v>
      </c>
      <c r="BQ133" s="201">
        <f t="shared" si="68"/>
        <v>63</v>
      </c>
      <c r="BR133" s="201">
        <f t="shared" si="68"/>
        <v>64</v>
      </c>
      <c r="BS133" s="201">
        <f t="shared" si="68"/>
        <v>65</v>
      </c>
      <c r="BT133" s="201">
        <f t="shared" si="68"/>
        <v>66</v>
      </c>
      <c r="BU133" s="201">
        <f t="shared" si="68"/>
        <v>67</v>
      </c>
      <c r="BV133" s="201">
        <f t="shared" si="68"/>
        <v>68</v>
      </c>
      <c r="BW133" s="201">
        <f t="shared" si="68"/>
        <v>69</v>
      </c>
      <c r="BX133" s="201">
        <f t="shared" si="68"/>
        <v>70</v>
      </c>
      <c r="BY133" s="201">
        <f t="shared" si="68"/>
        <v>71</v>
      </c>
      <c r="BZ133" s="201">
        <f t="shared" si="68"/>
        <v>72</v>
      </c>
      <c r="CA133" s="201">
        <f t="shared" si="68"/>
        <v>73</v>
      </c>
      <c r="CB133" s="201">
        <f t="shared" si="68"/>
        <v>74</v>
      </c>
      <c r="CC133" s="201">
        <f t="shared" si="68"/>
        <v>75</v>
      </c>
      <c r="CD133" s="201">
        <f t="shared" si="68"/>
        <v>76</v>
      </c>
      <c r="CE133" s="201">
        <f t="shared" si="68"/>
        <v>77</v>
      </c>
      <c r="CF133" s="201">
        <f t="shared" si="68"/>
        <v>78</v>
      </c>
      <c r="CG133" s="201">
        <f t="shared" si="68"/>
        <v>79</v>
      </c>
      <c r="CH133" s="201">
        <f t="shared" si="68"/>
        <v>80</v>
      </c>
      <c r="CI133" s="201">
        <f t="shared" si="68"/>
        <v>81</v>
      </c>
      <c r="CJ133" s="201">
        <f t="shared" si="68"/>
        <v>82</v>
      </c>
      <c r="CK133" s="201">
        <f t="shared" si="68"/>
        <v>83</v>
      </c>
      <c r="CL133" s="201">
        <f t="shared" si="68"/>
        <v>84</v>
      </c>
      <c r="CM133" s="201">
        <f t="shared" si="68"/>
        <v>85</v>
      </c>
      <c r="CN133" s="201">
        <f t="shared" si="68"/>
        <v>86</v>
      </c>
      <c r="CO133" s="201">
        <f t="shared" si="68"/>
        <v>87</v>
      </c>
      <c r="CP133" s="201">
        <f t="shared" si="68"/>
        <v>88</v>
      </c>
      <c r="CQ133" s="201">
        <f t="shared" si="68"/>
        <v>89</v>
      </c>
      <c r="CR133" s="201">
        <f t="shared" si="68"/>
        <v>90</v>
      </c>
      <c r="CS133" s="201">
        <f t="shared" si="68"/>
        <v>91</v>
      </c>
      <c r="CT133" s="201">
        <f t="shared" si="68"/>
        <v>92</v>
      </c>
      <c r="CU133" s="201">
        <f t="shared" si="68"/>
        <v>93</v>
      </c>
      <c r="CV133" s="201">
        <f t="shared" si="68"/>
        <v>94</v>
      </c>
      <c r="CW133" s="201">
        <f t="shared" si="68"/>
        <v>95</v>
      </c>
      <c r="CX133" s="201">
        <f t="shared" si="68"/>
        <v>96</v>
      </c>
      <c r="CY133" s="201">
        <f t="shared" si="68"/>
        <v>97</v>
      </c>
      <c r="CZ133" s="201">
        <f t="shared" si="68"/>
        <v>98</v>
      </c>
      <c r="DA133" s="201">
        <f t="shared" si="68"/>
        <v>99</v>
      </c>
      <c r="DB133" s="201">
        <f t="shared" si="68"/>
        <v>100</v>
      </c>
      <c r="DC133" s="201">
        <f t="shared" si="68"/>
        <v>101</v>
      </c>
      <c r="DD133" s="201">
        <f t="shared" si="68"/>
        <v>102</v>
      </c>
      <c r="DE133" s="201">
        <f t="shared" si="68"/>
        <v>103</v>
      </c>
      <c r="DF133" s="201">
        <f t="shared" si="68"/>
        <v>104</v>
      </c>
      <c r="DG133" s="201">
        <f t="shared" si="68"/>
        <v>105</v>
      </c>
      <c r="DH133" s="201">
        <f t="shared" si="68"/>
        <v>106</v>
      </c>
      <c r="DI133" s="201">
        <f t="shared" si="68"/>
        <v>107</v>
      </c>
      <c r="DJ133" s="201">
        <f t="shared" si="68"/>
        <v>108</v>
      </c>
      <c r="DK133" s="201">
        <f t="shared" si="68"/>
        <v>109</v>
      </c>
      <c r="DL133" s="201">
        <f t="shared" si="68"/>
        <v>110</v>
      </c>
      <c r="DM133" s="201">
        <f t="shared" si="68"/>
        <v>111</v>
      </c>
      <c r="DN133" s="201">
        <f t="shared" si="68"/>
        <v>112</v>
      </c>
      <c r="DO133" s="201">
        <f t="shared" si="68"/>
        <v>113</v>
      </c>
      <c r="DP133" s="201">
        <f t="shared" si="68"/>
        <v>114</v>
      </c>
      <c r="DQ133" s="201">
        <f t="shared" si="68"/>
        <v>115</v>
      </c>
      <c r="DR133" s="201">
        <f t="shared" si="68"/>
        <v>116</v>
      </c>
      <c r="DS133" s="201">
        <f t="shared" si="68"/>
        <v>117</v>
      </c>
      <c r="DT133" s="201">
        <f t="shared" si="68"/>
        <v>118</v>
      </c>
      <c r="DU133" s="201">
        <f t="shared" si="68"/>
        <v>119</v>
      </c>
      <c r="DV133" s="201">
        <f t="shared" si="68"/>
        <v>120</v>
      </c>
    </row>
    <row r="134" ht="15.75" customHeight="1">
      <c r="A134" s="202"/>
      <c r="B134" s="202"/>
      <c r="C134" s="202"/>
      <c r="D134" s="202"/>
      <c r="E134" s="202"/>
      <c r="F134" s="202"/>
      <c r="G134" s="203" t="s">
        <v>152</v>
      </c>
      <c r="H134" s="204" t="s">
        <v>153</v>
      </c>
      <c r="I134" s="204" t="s">
        <v>154</v>
      </c>
      <c r="J134" s="204" t="s">
        <v>155</v>
      </c>
      <c r="K134" s="204" t="s">
        <v>156</v>
      </c>
      <c r="L134" s="204" t="s">
        <v>157</v>
      </c>
      <c r="M134" s="204" t="s">
        <v>158</v>
      </c>
      <c r="N134" s="204" t="s">
        <v>159</v>
      </c>
      <c r="O134" s="204" t="s">
        <v>160</v>
      </c>
      <c r="P134" s="204" t="s">
        <v>161</v>
      </c>
      <c r="Q134" s="204" t="s">
        <v>162</v>
      </c>
      <c r="R134" s="204" t="s">
        <v>163</v>
      </c>
      <c r="S134" s="204" t="s">
        <v>164</v>
      </c>
      <c r="T134" s="204" t="s">
        <v>165</v>
      </c>
      <c r="U134" s="204" t="s">
        <v>166</v>
      </c>
      <c r="V134" s="204" t="s">
        <v>167</v>
      </c>
      <c r="W134" s="204" t="s">
        <v>168</v>
      </c>
      <c r="X134" s="204" t="s">
        <v>169</v>
      </c>
      <c r="Y134" s="204" t="s">
        <v>170</v>
      </c>
      <c r="Z134" s="204" t="s">
        <v>171</v>
      </c>
      <c r="AA134" s="204" t="s">
        <v>172</v>
      </c>
      <c r="AB134" s="204" t="s">
        <v>173</v>
      </c>
      <c r="AC134" s="204" t="s">
        <v>174</v>
      </c>
      <c r="AD134" s="204" t="s">
        <v>175</v>
      </c>
      <c r="AE134" s="204" t="s">
        <v>176</v>
      </c>
      <c r="AF134" s="204" t="s">
        <v>177</v>
      </c>
      <c r="AG134" s="204" t="s">
        <v>178</v>
      </c>
      <c r="AH134" s="204" t="s">
        <v>179</v>
      </c>
      <c r="AI134" s="204" t="s">
        <v>180</v>
      </c>
      <c r="AJ134" s="204" t="s">
        <v>181</v>
      </c>
      <c r="AK134" s="204" t="s">
        <v>182</v>
      </c>
      <c r="AL134" s="204" t="s">
        <v>183</v>
      </c>
      <c r="AM134" s="204" t="s">
        <v>184</v>
      </c>
      <c r="AN134" s="204" t="s">
        <v>185</v>
      </c>
      <c r="AO134" s="204" t="s">
        <v>186</v>
      </c>
      <c r="AP134" s="204" t="s">
        <v>187</v>
      </c>
      <c r="AQ134" s="204" t="s">
        <v>188</v>
      </c>
      <c r="AR134" s="204" t="s">
        <v>189</v>
      </c>
      <c r="AS134" s="204" t="s">
        <v>190</v>
      </c>
      <c r="AT134" s="204" t="s">
        <v>191</v>
      </c>
      <c r="AU134" s="204" t="s">
        <v>192</v>
      </c>
      <c r="AV134" s="204" t="s">
        <v>193</v>
      </c>
      <c r="AW134" s="204" t="s">
        <v>194</v>
      </c>
      <c r="AX134" s="204" t="s">
        <v>195</v>
      </c>
      <c r="AY134" s="204" t="s">
        <v>196</v>
      </c>
      <c r="AZ134" s="204" t="s">
        <v>197</v>
      </c>
      <c r="BA134" s="204" t="s">
        <v>198</v>
      </c>
      <c r="BB134" s="204" t="s">
        <v>199</v>
      </c>
      <c r="BC134" s="204" t="s">
        <v>200</v>
      </c>
      <c r="BD134" s="204" t="s">
        <v>201</v>
      </c>
      <c r="BE134" s="204" t="s">
        <v>202</v>
      </c>
      <c r="BF134" s="204" t="s">
        <v>203</v>
      </c>
      <c r="BG134" s="204" t="s">
        <v>204</v>
      </c>
      <c r="BH134" s="204" t="s">
        <v>205</v>
      </c>
      <c r="BI134" s="204" t="s">
        <v>206</v>
      </c>
      <c r="BJ134" s="204" t="s">
        <v>207</v>
      </c>
      <c r="BK134" s="204" t="s">
        <v>208</v>
      </c>
      <c r="BL134" s="204" t="s">
        <v>209</v>
      </c>
      <c r="BM134" s="204" t="s">
        <v>210</v>
      </c>
      <c r="BN134" s="204" t="s">
        <v>211</v>
      </c>
      <c r="BO134" s="204" t="s">
        <v>212</v>
      </c>
      <c r="BP134" s="204" t="s">
        <v>213</v>
      </c>
      <c r="BQ134" s="204" t="s">
        <v>214</v>
      </c>
      <c r="BR134" s="204" t="s">
        <v>215</v>
      </c>
      <c r="BS134" s="204" t="s">
        <v>216</v>
      </c>
      <c r="BT134" s="204" t="s">
        <v>217</v>
      </c>
      <c r="BU134" s="204" t="s">
        <v>218</v>
      </c>
      <c r="BV134" s="204" t="s">
        <v>219</v>
      </c>
      <c r="BW134" s="204" t="s">
        <v>220</v>
      </c>
      <c r="BX134" s="204" t="s">
        <v>221</v>
      </c>
      <c r="BY134" s="204" t="s">
        <v>222</v>
      </c>
      <c r="BZ134" s="204" t="s">
        <v>223</v>
      </c>
      <c r="CA134" s="204" t="s">
        <v>224</v>
      </c>
      <c r="CB134" s="204" t="s">
        <v>225</v>
      </c>
      <c r="CC134" s="204" t="s">
        <v>226</v>
      </c>
      <c r="CD134" s="204" t="s">
        <v>227</v>
      </c>
      <c r="CE134" s="204" t="s">
        <v>228</v>
      </c>
      <c r="CF134" s="204" t="s">
        <v>229</v>
      </c>
      <c r="CG134" s="204" t="s">
        <v>230</v>
      </c>
      <c r="CH134" s="204" t="s">
        <v>231</v>
      </c>
      <c r="CI134" s="204" t="s">
        <v>232</v>
      </c>
      <c r="CJ134" s="204" t="s">
        <v>233</v>
      </c>
      <c r="CK134" s="204" t="s">
        <v>234</v>
      </c>
      <c r="CL134" s="204" t="s">
        <v>235</v>
      </c>
      <c r="CM134" s="204" t="s">
        <v>236</v>
      </c>
      <c r="CN134" s="204" t="s">
        <v>237</v>
      </c>
      <c r="CO134" s="204" t="s">
        <v>238</v>
      </c>
      <c r="CP134" s="204" t="s">
        <v>239</v>
      </c>
      <c r="CQ134" s="204" t="s">
        <v>240</v>
      </c>
      <c r="CR134" s="204" t="s">
        <v>241</v>
      </c>
      <c r="CS134" s="204" t="s">
        <v>242</v>
      </c>
      <c r="CT134" s="204" t="s">
        <v>243</v>
      </c>
      <c r="CU134" s="204" t="s">
        <v>244</v>
      </c>
      <c r="CV134" s="204" t="s">
        <v>245</v>
      </c>
      <c r="CW134" s="204" t="s">
        <v>246</v>
      </c>
      <c r="CX134" s="204" t="s">
        <v>247</v>
      </c>
      <c r="CY134" s="204" t="s">
        <v>248</v>
      </c>
      <c r="CZ134" s="204" t="s">
        <v>249</v>
      </c>
      <c r="DA134" s="204" t="s">
        <v>250</v>
      </c>
      <c r="DB134" s="204" t="s">
        <v>251</v>
      </c>
      <c r="DC134" s="204" t="s">
        <v>252</v>
      </c>
      <c r="DD134" s="204" t="s">
        <v>253</v>
      </c>
      <c r="DE134" s="204" t="s">
        <v>254</v>
      </c>
      <c r="DF134" s="204" t="s">
        <v>255</v>
      </c>
      <c r="DG134" s="204" t="s">
        <v>256</v>
      </c>
      <c r="DH134" s="204" t="s">
        <v>257</v>
      </c>
      <c r="DI134" s="204" t="s">
        <v>258</v>
      </c>
      <c r="DJ134" s="204" t="s">
        <v>259</v>
      </c>
      <c r="DK134" s="204" t="s">
        <v>260</v>
      </c>
      <c r="DL134" s="204" t="s">
        <v>261</v>
      </c>
      <c r="DM134" s="204" t="s">
        <v>262</v>
      </c>
      <c r="DN134" s="204" t="s">
        <v>263</v>
      </c>
      <c r="DO134" s="204" t="s">
        <v>264</v>
      </c>
      <c r="DP134" s="204" t="s">
        <v>265</v>
      </c>
      <c r="DQ134" s="204" t="s">
        <v>266</v>
      </c>
      <c r="DR134" s="204" t="s">
        <v>267</v>
      </c>
      <c r="DS134" s="204" t="s">
        <v>268</v>
      </c>
      <c r="DT134" s="204" t="s">
        <v>269</v>
      </c>
      <c r="DU134" s="204" t="s">
        <v>270</v>
      </c>
      <c r="DV134" s="204" t="s">
        <v>271</v>
      </c>
    </row>
    <row r="135" ht="15.75" customHeight="1">
      <c r="A135" s="265">
        <v>36.0</v>
      </c>
      <c r="B135" s="266" t="s">
        <v>571</v>
      </c>
      <c r="C135" s="209">
        <v>1.0</v>
      </c>
      <c r="D135" s="208" t="s">
        <v>478</v>
      </c>
      <c r="E135" s="267">
        <v>3000000.0</v>
      </c>
      <c r="F135" s="209">
        <f t="shared" ref="F135:F151" si="70">A135*E135</f>
        <v>108000000</v>
      </c>
      <c r="G135" s="268"/>
      <c r="H135" s="210"/>
      <c r="I135" s="210"/>
      <c r="J135" s="210">
        <f t="shared" ref="J135:M135" si="69">$F135/4</f>
        <v>27000000</v>
      </c>
      <c r="K135" s="210">
        <f t="shared" si="69"/>
        <v>27000000</v>
      </c>
      <c r="L135" s="210">
        <f t="shared" si="69"/>
        <v>27000000</v>
      </c>
      <c r="M135" s="210">
        <f t="shared" si="69"/>
        <v>27000000</v>
      </c>
      <c r="N135" s="125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210"/>
      <c r="AB135" s="210"/>
      <c r="AC135" s="210"/>
      <c r="AD135" s="210"/>
      <c r="AE135" s="125"/>
      <c r="AF135" s="125"/>
      <c r="AG135" s="125"/>
      <c r="AH135" s="125"/>
      <c r="AI135" s="125"/>
      <c r="AJ135" s="125"/>
      <c r="AK135" s="125"/>
      <c r="AL135" s="125"/>
      <c r="AM135" s="125"/>
      <c r="AN135" s="125"/>
      <c r="AO135" s="125"/>
      <c r="AP135" s="125"/>
      <c r="AQ135" s="125"/>
      <c r="AR135" s="125"/>
      <c r="AS135" s="125"/>
      <c r="AT135" s="125"/>
      <c r="AU135" s="125"/>
      <c r="AV135" s="125"/>
      <c r="AW135" s="125"/>
      <c r="AX135" s="125"/>
      <c r="AY135" s="125"/>
      <c r="AZ135" s="125"/>
      <c r="BA135" s="125"/>
      <c r="BB135" s="125"/>
      <c r="BC135" s="125"/>
      <c r="BD135" s="125"/>
      <c r="BE135" s="125"/>
      <c r="BF135" s="125"/>
      <c r="BG135" s="125"/>
      <c r="BH135" s="125"/>
      <c r="BI135" s="125"/>
      <c r="BJ135" s="125"/>
      <c r="BK135" s="125"/>
      <c r="BL135" s="125"/>
      <c r="BM135" s="125"/>
      <c r="BN135" s="125"/>
      <c r="BO135" s="125"/>
      <c r="BP135" s="125"/>
      <c r="BQ135" s="125"/>
      <c r="BR135" s="125"/>
      <c r="BS135" s="125"/>
      <c r="BT135" s="125"/>
      <c r="BU135" s="125"/>
      <c r="BV135" s="125"/>
      <c r="BW135" s="125"/>
      <c r="BX135" s="125"/>
      <c r="BY135" s="125"/>
      <c r="BZ135" s="125"/>
      <c r="CA135" s="125"/>
      <c r="CB135" s="125"/>
      <c r="CC135" s="125"/>
      <c r="CD135" s="125"/>
      <c r="CE135" s="125"/>
      <c r="CF135" s="125"/>
      <c r="CG135" s="125"/>
      <c r="CH135" s="125"/>
      <c r="CI135" s="125"/>
      <c r="CJ135" s="125"/>
      <c r="CK135" s="125"/>
      <c r="CL135" s="125"/>
      <c r="CM135" s="125"/>
      <c r="CN135" s="125"/>
      <c r="CO135" s="125"/>
      <c r="CP135" s="125"/>
      <c r="CQ135" s="125"/>
      <c r="CR135" s="125"/>
      <c r="CS135" s="125"/>
      <c r="CT135" s="125"/>
      <c r="CU135" s="125"/>
      <c r="CV135" s="125"/>
      <c r="CW135" s="125"/>
      <c r="CX135" s="125"/>
      <c r="CY135" s="125"/>
      <c r="CZ135" s="125"/>
      <c r="DA135" s="125"/>
      <c r="DB135" s="125"/>
      <c r="DC135" s="125"/>
      <c r="DD135" s="125"/>
      <c r="DE135" s="125"/>
      <c r="DF135" s="125"/>
      <c r="DG135" s="125"/>
      <c r="DH135" s="125"/>
      <c r="DI135" s="125"/>
      <c r="DJ135" s="125"/>
      <c r="DK135" s="125"/>
      <c r="DL135" s="125"/>
      <c r="DM135" s="125"/>
      <c r="DN135" s="125"/>
      <c r="DO135" s="125"/>
      <c r="DP135" s="125"/>
      <c r="DQ135" s="125"/>
      <c r="DR135" s="125"/>
      <c r="DS135" s="125"/>
      <c r="DT135" s="125"/>
      <c r="DU135" s="125"/>
      <c r="DV135" s="125"/>
    </row>
    <row r="136" ht="15.75" customHeight="1">
      <c r="A136" s="265">
        <v>36.0</v>
      </c>
      <c r="B136" s="266" t="s">
        <v>572</v>
      </c>
      <c r="C136" s="209">
        <v>1.0</v>
      </c>
      <c r="D136" s="208" t="s">
        <v>478</v>
      </c>
      <c r="E136" s="267">
        <v>3000000.0</v>
      </c>
      <c r="F136" s="209">
        <f t="shared" si="70"/>
        <v>108000000</v>
      </c>
      <c r="G136" s="268"/>
      <c r="H136" s="210"/>
      <c r="I136" s="210"/>
      <c r="J136" s="210"/>
      <c r="K136" s="210">
        <f t="shared" ref="K136:N136" si="71">$F136/4</f>
        <v>27000000</v>
      </c>
      <c r="L136" s="210">
        <f t="shared" si="71"/>
        <v>27000000</v>
      </c>
      <c r="M136" s="210">
        <f t="shared" si="71"/>
        <v>27000000</v>
      </c>
      <c r="N136" s="210">
        <f t="shared" si="71"/>
        <v>27000000</v>
      </c>
      <c r="O136" s="125"/>
      <c r="P136" s="125"/>
      <c r="Q136" s="125"/>
      <c r="R136" s="125"/>
      <c r="S136" s="210"/>
      <c r="T136" s="210"/>
      <c r="U136" s="210"/>
      <c r="V136" s="210"/>
      <c r="W136" s="210"/>
      <c r="X136" s="210"/>
      <c r="Y136" s="210"/>
      <c r="Z136" s="210"/>
      <c r="AA136" s="210"/>
      <c r="AB136" s="210"/>
      <c r="AC136" s="210"/>
      <c r="AD136" s="210"/>
      <c r="AE136" s="125"/>
      <c r="AF136" s="125"/>
      <c r="AG136" s="125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  <c r="AX136" s="125"/>
      <c r="AY136" s="125"/>
      <c r="AZ136" s="125"/>
      <c r="BA136" s="125"/>
      <c r="BB136" s="125"/>
      <c r="BC136" s="125"/>
      <c r="BD136" s="125"/>
      <c r="BE136" s="125"/>
      <c r="BF136" s="125"/>
      <c r="BG136" s="125"/>
      <c r="BH136" s="125"/>
      <c r="BI136" s="125"/>
      <c r="BJ136" s="125"/>
      <c r="BK136" s="125"/>
      <c r="BL136" s="125"/>
      <c r="BM136" s="125"/>
      <c r="BN136" s="125"/>
      <c r="BO136" s="125"/>
      <c r="BP136" s="125"/>
      <c r="BQ136" s="125"/>
      <c r="BR136" s="125"/>
      <c r="BS136" s="125"/>
      <c r="BT136" s="125"/>
      <c r="BU136" s="125"/>
      <c r="BV136" s="125"/>
      <c r="BW136" s="125"/>
      <c r="BX136" s="125"/>
      <c r="BY136" s="125"/>
      <c r="BZ136" s="125"/>
      <c r="CA136" s="125"/>
      <c r="CB136" s="125"/>
      <c r="CC136" s="125"/>
      <c r="CD136" s="125"/>
      <c r="CE136" s="125"/>
      <c r="CF136" s="125"/>
      <c r="CG136" s="125"/>
      <c r="CH136" s="125"/>
      <c r="CI136" s="125"/>
      <c r="CJ136" s="125"/>
      <c r="CK136" s="125"/>
      <c r="CL136" s="125"/>
      <c r="CM136" s="125"/>
      <c r="CN136" s="125"/>
      <c r="CO136" s="125"/>
      <c r="CP136" s="125"/>
      <c r="CQ136" s="125"/>
      <c r="CR136" s="125"/>
      <c r="CS136" s="125"/>
      <c r="CT136" s="125"/>
      <c r="CU136" s="125"/>
      <c r="CV136" s="125"/>
      <c r="CW136" s="125"/>
      <c r="CX136" s="125"/>
      <c r="CY136" s="125"/>
      <c r="CZ136" s="125"/>
      <c r="DA136" s="125"/>
      <c r="DB136" s="125"/>
      <c r="DC136" s="125"/>
      <c r="DD136" s="125"/>
      <c r="DE136" s="125"/>
      <c r="DF136" s="125"/>
      <c r="DG136" s="125"/>
      <c r="DH136" s="125"/>
      <c r="DI136" s="125"/>
      <c r="DJ136" s="125"/>
      <c r="DK136" s="125"/>
      <c r="DL136" s="125"/>
      <c r="DM136" s="125"/>
      <c r="DN136" s="125"/>
      <c r="DO136" s="125"/>
      <c r="DP136" s="125"/>
      <c r="DQ136" s="125"/>
      <c r="DR136" s="125"/>
      <c r="DS136" s="125"/>
      <c r="DT136" s="125"/>
      <c r="DU136" s="125"/>
      <c r="DV136" s="125"/>
    </row>
    <row r="137" ht="15.75" customHeight="1">
      <c r="A137" s="265">
        <v>36.0</v>
      </c>
      <c r="B137" s="266" t="s">
        <v>573</v>
      </c>
      <c r="C137" s="209">
        <v>1.0</v>
      </c>
      <c r="D137" s="208" t="s">
        <v>478</v>
      </c>
      <c r="E137" s="267">
        <v>3000000.0</v>
      </c>
      <c r="F137" s="209">
        <f t="shared" si="70"/>
        <v>108000000</v>
      </c>
      <c r="G137" s="268"/>
      <c r="H137" s="210"/>
      <c r="I137" s="210"/>
      <c r="J137" s="210"/>
      <c r="K137" s="210">
        <f t="shared" ref="K137:N137" si="72">$F137/4</f>
        <v>27000000</v>
      </c>
      <c r="L137" s="210">
        <f t="shared" si="72"/>
        <v>27000000</v>
      </c>
      <c r="M137" s="210">
        <f t="shared" si="72"/>
        <v>27000000</v>
      </c>
      <c r="N137" s="210">
        <f t="shared" si="72"/>
        <v>27000000</v>
      </c>
      <c r="O137" s="125"/>
      <c r="P137" s="125"/>
      <c r="Q137" s="125"/>
      <c r="R137" s="125"/>
      <c r="S137" s="210"/>
      <c r="T137" s="210"/>
      <c r="U137" s="210"/>
      <c r="V137" s="210"/>
      <c r="W137" s="210"/>
      <c r="X137" s="210"/>
      <c r="Y137" s="210"/>
      <c r="Z137" s="210"/>
      <c r="AA137" s="210"/>
      <c r="AB137" s="210"/>
      <c r="AC137" s="210"/>
      <c r="AD137" s="210"/>
      <c r="AE137" s="125"/>
      <c r="AF137" s="125"/>
      <c r="AG137" s="125"/>
      <c r="AH137" s="125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  <c r="AX137" s="125"/>
      <c r="AY137" s="125"/>
      <c r="AZ137" s="125"/>
      <c r="BA137" s="125"/>
      <c r="BB137" s="125"/>
      <c r="BC137" s="125"/>
      <c r="BD137" s="125"/>
      <c r="BE137" s="125"/>
      <c r="BF137" s="125"/>
      <c r="BG137" s="125"/>
      <c r="BH137" s="125"/>
      <c r="BI137" s="125"/>
      <c r="BJ137" s="125"/>
      <c r="BK137" s="125"/>
      <c r="BL137" s="125"/>
      <c r="BM137" s="125"/>
      <c r="BN137" s="125"/>
      <c r="BO137" s="125"/>
      <c r="BP137" s="125"/>
      <c r="BQ137" s="125"/>
      <c r="BR137" s="125"/>
      <c r="BS137" s="125"/>
      <c r="BT137" s="125"/>
      <c r="BU137" s="125"/>
      <c r="BV137" s="125"/>
      <c r="BW137" s="125"/>
      <c r="BX137" s="125"/>
      <c r="BY137" s="125"/>
      <c r="BZ137" s="125"/>
      <c r="CA137" s="125"/>
      <c r="CB137" s="125"/>
      <c r="CC137" s="125"/>
      <c r="CD137" s="125"/>
      <c r="CE137" s="125"/>
      <c r="CF137" s="125"/>
      <c r="CG137" s="125"/>
      <c r="CH137" s="125"/>
      <c r="CI137" s="125"/>
      <c r="CJ137" s="125"/>
      <c r="CK137" s="125"/>
      <c r="CL137" s="125"/>
      <c r="CM137" s="125"/>
      <c r="CN137" s="125"/>
      <c r="CO137" s="125"/>
      <c r="CP137" s="125"/>
      <c r="CQ137" s="125"/>
      <c r="CR137" s="125"/>
      <c r="CS137" s="125"/>
      <c r="CT137" s="125"/>
      <c r="CU137" s="125"/>
      <c r="CV137" s="125"/>
      <c r="CW137" s="125"/>
      <c r="CX137" s="125"/>
      <c r="CY137" s="125"/>
      <c r="CZ137" s="125"/>
      <c r="DA137" s="125"/>
      <c r="DB137" s="125"/>
      <c r="DC137" s="125"/>
      <c r="DD137" s="125"/>
      <c r="DE137" s="125"/>
      <c r="DF137" s="125"/>
      <c r="DG137" s="125"/>
      <c r="DH137" s="125"/>
      <c r="DI137" s="125"/>
      <c r="DJ137" s="125"/>
      <c r="DK137" s="125"/>
      <c r="DL137" s="125"/>
      <c r="DM137" s="125"/>
      <c r="DN137" s="125"/>
      <c r="DO137" s="125"/>
      <c r="DP137" s="125"/>
      <c r="DQ137" s="125"/>
      <c r="DR137" s="125"/>
      <c r="DS137" s="125"/>
      <c r="DT137" s="125"/>
      <c r="DU137" s="125"/>
      <c r="DV137" s="125"/>
    </row>
    <row r="138" ht="15.75" customHeight="1">
      <c r="A138" s="265">
        <v>36.0</v>
      </c>
      <c r="B138" s="266" t="s">
        <v>574</v>
      </c>
      <c r="C138" s="209">
        <v>1.0</v>
      </c>
      <c r="D138" s="208" t="s">
        <v>478</v>
      </c>
      <c r="E138" s="267">
        <v>3000000.0</v>
      </c>
      <c r="F138" s="209">
        <f t="shared" si="70"/>
        <v>108000000</v>
      </c>
      <c r="G138" s="268"/>
      <c r="H138" s="210"/>
      <c r="I138" s="210"/>
      <c r="J138" s="210"/>
      <c r="K138" s="210"/>
      <c r="L138" s="210"/>
      <c r="M138" s="210"/>
      <c r="N138" s="210">
        <f t="shared" ref="N138:Q138" si="73">$F138/4</f>
        <v>27000000</v>
      </c>
      <c r="O138" s="210">
        <f t="shared" si="73"/>
        <v>27000000</v>
      </c>
      <c r="P138" s="210">
        <f t="shared" si="73"/>
        <v>27000000</v>
      </c>
      <c r="Q138" s="210">
        <f t="shared" si="73"/>
        <v>27000000</v>
      </c>
      <c r="R138" s="210"/>
      <c r="S138" s="125"/>
      <c r="T138" s="125"/>
      <c r="U138" s="125"/>
      <c r="V138" s="125"/>
      <c r="W138" s="125"/>
      <c r="X138" s="125"/>
      <c r="Y138" s="125"/>
      <c r="Z138" s="210"/>
      <c r="AA138" s="210"/>
      <c r="AB138" s="210"/>
      <c r="AC138" s="210"/>
      <c r="AD138" s="210"/>
      <c r="AE138" s="125"/>
      <c r="AF138" s="125"/>
      <c r="AG138" s="125"/>
      <c r="AH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5"/>
      <c r="AS138" s="125"/>
      <c r="AT138" s="125"/>
      <c r="AU138" s="125"/>
      <c r="AV138" s="125"/>
      <c r="AW138" s="125"/>
      <c r="AX138" s="125"/>
      <c r="AY138" s="125"/>
      <c r="AZ138" s="125"/>
      <c r="BA138" s="125"/>
      <c r="BB138" s="125"/>
      <c r="BC138" s="125"/>
      <c r="BD138" s="125"/>
      <c r="BE138" s="125"/>
      <c r="BF138" s="125"/>
      <c r="BG138" s="125"/>
      <c r="BH138" s="125"/>
      <c r="BI138" s="125"/>
      <c r="BJ138" s="125"/>
      <c r="BK138" s="125"/>
      <c r="BL138" s="125"/>
      <c r="BM138" s="125"/>
      <c r="BN138" s="125"/>
      <c r="BO138" s="125"/>
      <c r="BP138" s="125"/>
      <c r="BQ138" s="125"/>
      <c r="BR138" s="125"/>
      <c r="BS138" s="125"/>
      <c r="BT138" s="125"/>
      <c r="BU138" s="125"/>
      <c r="BV138" s="125"/>
      <c r="BW138" s="125"/>
      <c r="BX138" s="125"/>
      <c r="BY138" s="125"/>
      <c r="BZ138" s="125"/>
      <c r="CA138" s="125"/>
      <c r="CB138" s="125"/>
      <c r="CC138" s="125"/>
      <c r="CD138" s="125"/>
      <c r="CE138" s="125"/>
      <c r="CF138" s="125"/>
      <c r="CG138" s="125"/>
      <c r="CH138" s="125"/>
      <c r="CI138" s="125"/>
      <c r="CJ138" s="125"/>
      <c r="CK138" s="125"/>
      <c r="CL138" s="125"/>
      <c r="CM138" s="125"/>
      <c r="CN138" s="125"/>
      <c r="CO138" s="125"/>
      <c r="CP138" s="125"/>
      <c r="CQ138" s="125"/>
      <c r="CR138" s="125"/>
      <c r="CS138" s="125"/>
      <c r="CT138" s="125"/>
      <c r="CU138" s="125"/>
      <c r="CV138" s="125"/>
      <c r="CW138" s="125"/>
      <c r="CX138" s="125"/>
      <c r="CY138" s="125"/>
      <c r="CZ138" s="125"/>
      <c r="DA138" s="125"/>
      <c r="DB138" s="125"/>
      <c r="DC138" s="125"/>
      <c r="DD138" s="125"/>
      <c r="DE138" s="125"/>
      <c r="DF138" s="125"/>
      <c r="DG138" s="125"/>
      <c r="DH138" s="125"/>
      <c r="DI138" s="125"/>
      <c r="DJ138" s="125"/>
      <c r="DK138" s="125"/>
      <c r="DL138" s="125"/>
      <c r="DM138" s="125"/>
      <c r="DN138" s="125"/>
      <c r="DO138" s="125"/>
      <c r="DP138" s="125"/>
      <c r="DQ138" s="125"/>
      <c r="DR138" s="125"/>
      <c r="DS138" s="125"/>
      <c r="DT138" s="125"/>
      <c r="DU138" s="125"/>
      <c r="DV138" s="125"/>
    </row>
    <row r="139" ht="15.75" customHeight="1">
      <c r="A139" s="265">
        <v>36.0</v>
      </c>
      <c r="B139" s="266" t="s">
        <v>575</v>
      </c>
      <c r="C139" s="209">
        <v>1.0</v>
      </c>
      <c r="D139" s="208" t="s">
        <v>478</v>
      </c>
      <c r="E139" s="267">
        <v>3000000.0</v>
      </c>
      <c r="F139" s="209">
        <f t="shared" si="70"/>
        <v>108000000</v>
      </c>
      <c r="G139" s="268"/>
      <c r="H139" s="210"/>
      <c r="I139" s="210"/>
      <c r="J139" s="210"/>
      <c r="K139" s="210"/>
      <c r="L139" s="210"/>
      <c r="M139" s="210"/>
      <c r="N139" s="210">
        <f t="shared" ref="N139:Q139" si="74">$F139/4</f>
        <v>27000000</v>
      </c>
      <c r="O139" s="210">
        <f t="shared" si="74"/>
        <v>27000000</v>
      </c>
      <c r="P139" s="210">
        <f t="shared" si="74"/>
        <v>27000000</v>
      </c>
      <c r="Q139" s="210">
        <f t="shared" si="74"/>
        <v>27000000</v>
      </c>
      <c r="R139" s="210"/>
      <c r="S139" s="125"/>
      <c r="T139" s="125"/>
      <c r="U139" s="125"/>
      <c r="V139" s="125"/>
      <c r="W139" s="125"/>
      <c r="X139" s="125"/>
      <c r="Y139" s="125"/>
      <c r="Z139" s="210"/>
      <c r="AA139" s="210"/>
      <c r="AB139" s="210"/>
      <c r="AC139" s="210"/>
      <c r="AD139" s="210"/>
      <c r="AE139" s="125"/>
      <c r="AF139" s="125"/>
      <c r="AG139" s="125"/>
      <c r="AH139" s="125"/>
      <c r="AI139" s="125"/>
      <c r="AJ139" s="125"/>
      <c r="AK139" s="125"/>
      <c r="AL139" s="125"/>
      <c r="AM139" s="125"/>
      <c r="AN139" s="125"/>
      <c r="AO139" s="125"/>
      <c r="AP139" s="125"/>
      <c r="AQ139" s="125"/>
      <c r="AR139" s="125"/>
      <c r="AS139" s="125"/>
      <c r="AT139" s="125"/>
      <c r="AU139" s="125"/>
      <c r="AV139" s="125"/>
      <c r="AW139" s="125"/>
      <c r="AX139" s="125"/>
      <c r="AY139" s="125"/>
      <c r="AZ139" s="125"/>
      <c r="BA139" s="125"/>
      <c r="BB139" s="125"/>
      <c r="BC139" s="125"/>
      <c r="BD139" s="125"/>
      <c r="BE139" s="125"/>
      <c r="BF139" s="125"/>
      <c r="BG139" s="125"/>
      <c r="BH139" s="125"/>
      <c r="BI139" s="125"/>
      <c r="BJ139" s="125"/>
      <c r="BK139" s="125"/>
      <c r="BL139" s="125"/>
      <c r="BM139" s="125"/>
      <c r="BN139" s="125"/>
      <c r="BO139" s="125"/>
      <c r="BP139" s="125"/>
      <c r="BQ139" s="125"/>
      <c r="BR139" s="125"/>
      <c r="BS139" s="125"/>
      <c r="BT139" s="125"/>
      <c r="BU139" s="125"/>
      <c r="BV139" s="125"/>
      <c r="BW139" s="125"/>
      <c r="BX139" s="125"/>
      <c r="BY139" s="125"/>
      <c r="BZ139" s="125"/>
      <c r="CA139" s="125"/>
      <c r="CB139" s="125"/>
      <c r="CC139" s="125"/>
      <c r="CD139" s="125"/>
      <c r="CE139" s="125"/>
      <c r="CF139" s="125"/>
      <c r="CG139" s="125"/>
      <c r="CH139" s="125"/>
      <c r="CI139" s="125"/>
      <c r="CJ139" s="125"/>
      <c r="CK139" s="125"/>
      <c r="CL139" s="125"/>
      <c r="CM139" s="125"/>
      <c r="CN139" s="125"/>
      <c r="CO139" s="125"/>
      <c r="CP139" s="125"/>
      <c r="CQ139" s="125"/>
      <c r="CR139" s="125"/>
      <c r="CS139" s="125"/>
      <c r="CT139" s="125"/>
      <c r="CU139" s="125"/>
      <c r="CV139" s="125"/>
      <c r="CW139" s="125"/>
      <c r="CX139" s="125"/>
      <c r="CY139" s="125"/>
      <c r="CZ139" s="125"/>
      <c r="DA139" s="125"/>
      <c r="DB139" s="125"/>
      <c r="DC139" s="125"/>
      <c r="DD139" s="125"/>
      <c r="DE139" s="125"/>
      <c r="DF139" s="125"/>
      <c r="DG139" s="125"/>
      <c r="DH139" s="125"/>
      <c r="DI139" s="125"/>
      <c r="DJ139" s="125"/>
      <c r="DK139" s="125"/>
      <c r="DL139" s="125"/>
      <c r="DM139" s="125"/>
      <c r="DN139" s="125"/>
      <c r="DO139" s="125"/>
      <c r="DP139" s="125"/>
      <c r="DQ139" s="125"/>
      <c r="DR139" s="125"/>
      <c r="DS139" s="125"/>
      <c r="DT139" s="125"/>
      <c r="DU139" s="125"/>
      <c r="DV139" s="125"/>
    </row>
    <row r="140" ht="15.75" customHeight="1">
      <c r="A140" s="265">
        <v>54.0</v>
      </c>
      <c r="B140" s="266" t="s">
        <v>576</v>
      </c>
      <c r="C140" s="209">
        <v>1.0</v>
      </c>
      <c r="D140" s="208" t="s">
        <v>478</v>
      </c>
      <c r="E140" s="267">
        <v>3500000.0</v>
      </c>
      <c r="F140" s="209">
        <f t="shared" si="70"/>
        <v>189000000</v>
      </c>
      <c r="G140" s="268"/>
      <c r="H140" s="210"/>
      <c r="I140" s="210"/>
      <c r="J140" s="210"/>
      <c r="K140" s="210"/>
      <c r="L140" s="210"/>
      <c r="M140" s="210"/>
      <c r="N140" s="210"/>
      <c r="O140" s="125"/>
      <c r="P140" s="210">
        <f t="shared" ref="P140:S140" si="75">$F140/4</f>
        <v>47250000</v>
      </c>
      <c r="Q140" s="210">
        <f t="shared" si="75"/>
        <v>47250000</v>
      </c>
      <c r="R140" s="210">
        <f t="shared" si="75"/>
        <v>47250000</v>
      </c>
      <c r="S140" s="210">
        <f t="shared" si="75"/>
        <v>47250000</v>
      </c>
      <c r="T140" s="210"/>
      <c r="U140" s="210"/>
      <c r="V140" s="210"/>
      <c r="W140" s="210"/>
      <c r="X140" s="210"/>
      <c r="Y140" s="210"/>
      <c r="Z140" s="210"/>
      <c r="AA140" s="210"/>
      <c r="AB140" s="210"/>
      <c r="AC140" s="210"/>
      <c r="AD140" s="210"/>
      <c r="AE140" s="125"/>
      <c r="AF140" s="125"/>
      <c r="AG140" s="125"/>
      <c r="AH140" s="125"/>
      <c r="AI140" s="125"/>
      <c r="AJ140" s="125"/>
      <c r="AK140" s="125"/>
      <c r="AL140" s="125"/>
      <c r="AM140" s="125"/>
      <c r="AN140" s="125"/>
      <c r="AO140" s="125"/>
      <c r="AP140" s="125"/>
      <c r="AQ140" s="125"/>
      <c r="AR140" s="125"/>
      <c r="AS140" s="125"/>
      <c r="AT140" s="125"/>
      <c r="AU140" s="125"/>
      <c r="AV140" s="125"/>
      <c r="AW140" s="125"/>
      <c r="AX140" s="125"/>
      <c r="AY140" s="125"/>
      <c r="AZ140" s="125"/>
      <c r="BA140" s="125"/>
      <c r="BB140" s="125"/>
      <c r="BC140" s="125"/>
      <c r="BD140" s="125"/>
      <c r="BE140" s="125"/>
      <c r="BF140" s="125"/>
      <c r="BG140" s="125"/>
      <c r="BH140" s="125"/>
      <c r="BI140" s="125"/>
      <c r="BJ140" s="125"/>
      <c r="BK140" s="125"/>
      <c r="BL140" s="125"/>
      <c r="BM140" s="125"/>
      <c r="BN140" s="125"/>
      <c r="BO140" s="125"/>
      <c r="BP140" s="125"/>
      <c r="BQ140" s="125"/>
      <c r="BR140" s="125"/>
      <c r="BS140" s="125"/>
      <c r="BT140" s="125"/>
      <c r="BU140" s="125"/>
      <c r="BV140" s="125"/>
      <c r="BW140" s="125"/>
      <c r="BX140" s="125"/>
      <c r="BY140" s="125"/>
      <c r="BZ140" s="125"/>
      <c r="CA140" s="125"/>
      <c r="CB140" s="125"/>
      <c r="CC140" s="125"/>
      <c r="CD140" s="125"/>
      <c r="CE140" s="125"/>
      <c r="CF140" s="125"/>
      <c r="CG140" s="125"/>
      <c r="CH140" s="125"/>
      <c r="CI140" s="125"/>
      <c r="CJ140" s="125"/>
      <c r="CK140" s="125"/>
      <c r="CL140" s="125"/>
      <c r="CM140" s="125"/>
      <c r="CN140" s="125"/>
      <c r="CO140" s="125"/>
      <c r="CP140" s="125"/>
      <c r="CQ140" s="125"/>
      <c r="CR140" s="125"/>
      <c r="CS140" s="125"/>
      <c r="CT140" s="125"/>
      <c r="CU140" s="125"/>
      <c r="CV140" s="125"/>
      <c r="CW140" s="125"/>
      <c r="CX140" s="125"/>
      <c r="CY140" s="125"/>
      <c r="CZ140" s="125"/>
      <c r="DA140" s="125"/>
      <c r="DB140" s="125"/>
      <c r="DC140" s="125"/>
      <c r="DD140" s="125"/>
      <c r="DE140" s="125"/>
      <c r="DF140" s="125"/>
      <c r="DG140" s="125"/>
      <c r="DH140" s="125"/>
      <c r="DI140" s="125"/>
      <c r="DJ140" s="125"/>
      <c r="DK140" s="125"/>
      <c r="DL140" s="125"/>
      <c r="DM140" s="125"/>
      <c r="DN140" s="125"/>
      <c r="DO140" s="125"/>
      <c r="DP140" s="125"/>
      <c r="DQ140" s="125"/>
      <c r="DR140" s="125"/>
      <c r="DS140" s="125"/>
      <c r="DT140" s="125"/>
      <c r="DU140" s="125"/>
      <c r="DV140" s="125"/>
    </row>
    <row r="141" ht="15.75" customHeight="1">
      <c r="A141" s="269">
        <v>54.0</v>
      </c>
      <c r="B141" s="266" t="s">
        <v>577</v>
      </c>
      <c r="C141" s="209">
        <v>1.0</v>
      </c>
      <c r="D141" s="208" t="s">
        <v>478</v>
      </c>
      <c r="E141" s="267">
        <v>3500000.0</v>
      </c>
      <c r="F141" s="209">
        <f t="shared" si="70"/>
        <v>189000000</v>
      </c>
      <c r="G141" s="268"/>
      <c r="H141" s="210"/>
      <c r="I141" s="210"/>
      <c r="J141" s="210"/>
      <c r="K141" s="210"/>
      <c r="L141" s="210"/>
      <c r="M141" s="210"/>
      <c r="N141" s="210"/>
      <c r="O141" s="210"/>
      <c r="P141" s="210">
        <f t="shared" ref="P141:S141" si="76">$F141/4</f>
        <v>47250000</v>
      </c>
      <c r="Q141" s="210">
        <f t="shared" si="76"/>
        <v>47250000</v>
      </c>
      <c r="R141" s="210">
        <f t="shared" si="76"/>
        <v>47250000</v>
      </c>
      <c r="S141" s="210">
        <f t="shared" si="76"/>
        <v>47250000</v>
      </c>
      <c r="T141" s="125"/>
      <c r="U141" s="125"/>
      <c r="V141" s="125"/>
      <c r="W141" s="125"/>
      <c r="X141" s="210"/>
      <c r="Y141" s="210"/>
      <c r="Z141" s="210"/>
      <c r="AA141" s="210"/>
      <c r="AB141" s="210"/>
      <c r="AC141" s="210"/>
      <c r="AD141" s="210"/>
      <c r="AE141" s="125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5"/>
      <c r="AP141" s="125"/>
      <c r="AQ141" s="125"/>
      <c r="AR141" s="125"/>
      <c r="AS141" s="125"/>
      <c r="AT141" s="125"/>
      <c r="AU141" s="125"/>
      <c r="AV141" s="125"/>
      <c r="AW141" s="125"/>
      <c r="AX141" s="125"/>
      <c r="AY141" s="125"/>
      <c r="AZ141" s="125"/>
      <c r="BA141" s="125"/>
      <c r="BB141" s="125"/>
      <c r="BC141" s="125"/>
      <c r="BD141" s="125"/>
      <c r="BE141" s="125"/>
      <c r="BF141" s="125"/>
      <c r="BG141" s="125"/>
      <c r="BH141" s="125"/>
      <c r="BI141" s="125"/>
      <c r="BJ141" s="125"/>
      <c r="BK141" s="125"/>
      <c r="BL141" s="125"/>
      <c r="BM141" s="125"/>
      <c r="BN141" s="125"/>
      <c r="BO141" s="125"/>
      <c r="BP141" s="125"/>
      <c r="BQ141" s="125"/>
      <c r="BR141" s="125"/>
      <c r="BS141" s="125"/>
      <c r="BT141" s="125"/>
      <c r="BU141" s="125"/>
      <c r="BV141" s="125"/>
      <c r="BW141" s="125"/>
      <c r="BX141" s="125"/>
      <c r="BY141" s="125"/>
      <c r="BZ141" s="125"/>
      <c r="CA141" s="125"/>
      <c r="CB141" s="125"/>
      <c r="CC141" s="125"/>
      <c r="CD141" s="125"/>
      <c r="CE141" s="125"/>
      <c r="CF141" s="125"/>
      <c r="CG141" s="125"/>
      <c r="CH141" s="125"/>
      <c r="CI141" s="125"/>
      <c r="CJ141" s="125"/>
      <c r="CK141" s="125"/>
      <c r="CL141" s="125"/>
      <c r="CM141" s="125"/>
      <c r="CN141" s="125"/>
      <c r="CO141" s="125"/>
      <c r="CP141" s="125"/>
      <c r="CQ141" s="125"/>
      <c r="CR141" s="125"/>
      <c r="CS141" s="125"/>
      <c r="CT141" s="125"/>
      <c r="CU141" s="125"/>
      <c r="CV141" s="125"/>
      <c r="CW141" s="125"/>
      <c r="CX141" s="125"/>
      <c r="CY141" s="125"/>
      <c r="CZ141" s="125"/>
      <c r="DA141" s="125"/>
      <c r="DB141" s="125"/>
      <c r="DC141" s="125"/>
      <c r="DD141" s="125"/>
      <c r="DE141" s="125"/>
      <c r="DF141" s="125"/>
      <c r="DG141" s="125"/>
      <c r="DH141" s="125"/>
      <c r="DI141" s="125"/>
      <c r="DJ141" s="125"/>
      <c r="DK141" s="125"/>
      <c r="DL141" s="125"/>
      <c r="DM141" s="125"/>
      <c r="DN141" s="125"/>
      <c r="DO141" s="125"/>
      <c r="DP141" s="125"/>
      <c r="DQ141" s="125"/>
      <c r="DR141" s="125"/>
      <c r="DS141" s="125"/>
      <c r="DT141" s="125"/>
      <c r="DU141" s="125"/>
      <c r="DV141" s="125"/>
    </row>
    <row r="142" ht="15.75" customHeight="1">
      <c r="A142" s="269">
        <v>54.0</v>
      </c>
      <c r="B142" s="266" t="s">
        <v>578</v>
      </c>
      <c r="C142" s="209">
        <v>1.0</v>
      </c>
      <c r="D142" s="208" t="s">
        <v>478</v>
      </c>
      <c r="E142" s="267">
        <v>3500000.0</v>
      </c>
      <c r="F142" s="209">
        <f t="shared" si="70"/>
        <v>189000000</v>
      </c>
      <c r="G142" s="268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>
        <f t="shared" ref="Q142:T142" si="77">$F142/4</f>
        <v>47250000</v>
      </c>
      <c r="R142" s="210">
        <f t="shared" si="77"/>
        <v>47250000</v>
      </c>
      <c r="S142" s="210">
        <f t="shared" si="77"/>
        <v>47250000</v>
      </c>
      <c r="T142" s="210">
        <f t="shared" si="77"/>
        <v>47250000</v>
      </c>
      <c r="U142" s="125"/>
      <c r="V142" s="125"/>
      <c r="W142" s="125"/>
      <c r="X142" s="210"/>
      <c r="Y142" s="210"/>
      <c r="Z142" s="210"/>
      <c r="AA142" s="210"/>
      <c r="AB142" s="210"/>
      <c r="AC142" s="210"/>
      <c r="AD142" s="210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  <c r="AW142" s="125"/>
      <c r="AX142" s="125"/>
      <c r="AY142" s="125"/>
      <c r="AZ142" s="125"/>
      <c r="BA142" s="125"/>
      <c r="BB142" s="125"/>
      <c r="BC142" s="125"/>
      <c r="BD142" s="125"/>
      <c r="BE142" s="125"/>
      <c r="BF142" s="125"/>
      <c r="BG142" s="125"/>
      <c r="BH142" s="125"/>
      <c r="BI142" s="125"/>
      <c r="BJ142" s="125"/>
      <c r="BK142" s="125"/>
      <c r="BL142" s="125"/>
      <c r="BM142" s="125"/>
      <c r="BN142" s="125"/>
      <c r="BO142" s="125"/>
      <c r="BP142" s="125"/>
      <c r="BQ142" s="125"/>
      <c r="BR142" s="125"/>
      <c r="BS142" s="125"/>
      <c r="BT142" s="125"/>
      <c r="BU142" s="125"/>
      <c r="BV142" s="125"/>
      <c r="BW142" s="125"/>
      <c r="BX142" s="125"/>
      <c r="BY142" s="125"/>
      <c r="BZ142" s="125"/>
      <c r="CA142" s="125"/>
      <c r="CB142" s="125"/>
      <c r="CC142" s="125"/>
      <c r="CD142" s="125"/>
      <c r="CE142" s="125"/>
      <c r="CF142" s="125"/>
      <c r="CG142" s="125"/>
      <c r="CH142" s="125"/>
      <c r="CI142" s="125"/>
      <c r="CJ142" s="125"/>
      <c r="CK142" s="125"/>
      <c r="CL142" s="125"/>
      <c r="CM142" s="125"/>
      <c r="CN142" s="125"/>
      <c r="CO142" s="125"/>
      <c r="CP142" s="125"/>
      <c r="CQ142" s="125"/>
      <c r="CR142" s="125"/>
      <c r="CS142" s="125"/>
      <c r="CT142" s="125"/>
      <c r="CU142" s="125"/>
      <c r="CV142" s="125"/>
      <c r="CW142" s="125"/>
      <c r="CX142" s="125"/>
      <c r="CY142" s="125"/>
      <c r="CZ142" s="125"/>
      <c r="DA142" s="125"/>
      <c r="DB142" s="125"/>
      <c r="DC142" s="125"/>
      <c r="DD142" s="125"/>
      <c r="DE142" s="125"/>
      <c r="DF142" s="125"/>
      <c r="DG142" s="125"/>
      <c r="DH142" s="125"/>
      <c r="DI142" s="125"/>
      <c r="DJ142" s="125"/>
      <c r="DK142" s="125"/>
      <c r="DL142" s="125"/>
      <c r="DM142" s="125"/>
      <c r="DN142" s="125"/>
      <c r="DO142" s="125"/>
      <c r="DP142" s="125"/>
      <c r="DQ142" s="125"/>
      <c r="DR142" s="125"/>
      <c r="DS142" s="125"/>
      <c r="DT142" s="125"/>
      <c r="DU142" s="125"/>
      <c r="DV142" s="125"/>
    </row>
    <row r="143" ht="15.75" customHeight="1">
      <c r="A143" s="269">
        <v>54.0</v>
      </c>
      <c r="B143" s="266" t="s">
        <v>579</v>
      </c>
      <c r="C143" s="209">
        <v>1.0</v>
      </c>
      <c r="D143" s="208" t="s">
        <v>478</v>
      </c>
      <c r="E143" s="267">
        <v>3500000.0</v>
      </c>
      <c r="F143" s="209">
        <f t="shared" si="70"/>
        <v>189000000</v>
      </c>
      <c r="G143" s="268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>
        <f t="shared" ref="Q143:T143" si="78">$F143/4</f>
        <v>47250000</v>
      </c>
      <c r="R143" s="210">
        <f t="shared" si="78"/>
        <v>47250000</v>
      </c>
      <c r="S143" s="210">
        <f t="shared" si="78"/>
        <v>47250000</v>
      </c>
      <c r="T143" s="210">
        <f t="shared" si="78"/>
        <v>47250000</v>
      </c>
      <c r="U143" s="125"/>
      <c r="V143" s="125"/>
      <c r="W143" s="125"/>
      <c r="X143" s="210"/>
      <c r="Y143" s="210"/>
      <c r="Z143" s="210"/>
      <c r="AA143" s="210"/>
      <c r="AB143" s="210"/>
      <c r="AC143" s="210"/>
      <c r="AD143" s="210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5"/>
      <c r="AW143" s="125"/>
      <c r="AX143" s="125"/>
      <c r="AY143" s="125"/>
      <c r="AZ143" s="125"/>
      <c r="BA143" s="125"/>
      <c r="BB143" s="125"/>
      <c r="BC143" s="125"/>
      <c r="BD143" s="125"/>
      <c r="BE143" s="125"/>
      <c r="BF143" s="125"/>
      <c r="BG143" s="125"/>
      <c r="BH143" s="125"/>
      <c r="BI143" s="125"/>
      <c r="BJ143" s="125"/>
      <c r="BK143" s="125"/>
      <c r="BL143" s="125"/>
      <c r="BM143" s="125"/>
      <c r="BN143" s="125"/>
      <c r="BO143" s="125"/>
      <c r="BP143" s="125"/>
      <c r="BQ143" s="125"/>
      <c r="BR143" s="125"/>
      <c r="BS143" s="125"/>
      <c r="BT143" s="125"/>
      <c r="BU143" s="125"/>
      <c r="BV143" s="125"/>
      <c r="BW143" s="125"/>
      <c r="BX143" s="125"/>
      <c r="BY143" s="125"/>
      <c r="BZ143" s="125"/>
      <c r="CA143" s="125"/>
      <c r="CB143" s="125"/>
      <c r="CC143" s="125"/>
      <c r="CD143" s="125"/>
      <c r="CE143" s="125"/>
      <c r="CF143" s="125"/>
      <c r="CG143" s="125"/>
      <c r="CH143" s="125"/>
      <c r="CI143" s="125"/>
      <c r="CJ143" s="125"/>
      <c r="CK143" s="125"/>
      <c r="CL143" s="125"/>
      <c r="CM143" s="125"/>
      <c r="CN143" s="125"/>
      <c r="CO143" s="125"/>
      <c r="CP143" s="125"/>
      <c r="CQ143" s="125"/>
      <c r="CR143" s="125"/>
      <c r="CS143" s="125"/>
      <c r="CT143" s="125"/>
      <c r="CU143" s="125"/>
      <c r="CV143" s="125"/>
      <c r="CW143" s="125"/>
      <c r="CX143" s="125"/>
      <c r="CY143" s="125"/>
      <c r="CZ143" s="125"/>
      <c r="DA143" s="125"/>
      <c r="DB143" s="125"/>
      <c r="DC143" s="125"/>
      <c r="DD143" s="125"/>
      <c r="DE143" s="125"/>
      <c r="DF143" s="125"/>
      <c r="DG143" s="125"/>
      <c r="DH143" s="125"/>
      <c r="DI143" s="125"/>
      <c r="DJ143" s="125"/>
      <c r="DK143" s="125"/>
      <c r="DL143" s="125"/>
      <c r="DM143" s="125"/>
      <c r="DN143" s="125"/>
      <c r="DO143" s="125"/>
      <c r="DP143" s="125"/>
      <c r="DQ143" s="125"/>
      <c r="DR143" s="125"/>
      <c r="DS143" s="125"/>
      <c r="DT143" s="125"/>
      <c r="DU143" s="125"/>
      <c r="DV143" s="125"/>
    </row>
    <row r="144" ht="15.75" customHeight="1">
      <c r="A144" s="269">
        <v>54.0</v>
      </c>
      <c r="B144" s="266" t="s">
        <v>580</v>
      </c>
      <c r="C144" s="209">
        <v>1.0</v>
      </c>
      <c r="D144" s="208" t="s">
        <v>478</v>
      </c>
      <c r="E144" s="267">
        <v>3500000.0</v>
      </c>
      <c r="F144" s="209">
        <f t="shared" si="70"/>
        <v>189000000</v>
      </c>
      <c r="G144" s="268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>
        <f t="shared" ref="Q144:T144" si="79">$F144/4</f>
        <v>47250000</v>
      </c>
      <c r="R144" s="210">
        <f t="shared" si="79"/>
        <v>47250000</v>
      </c>
      <c r="S144" s="210">
        <f t="shared" si="79"/>
        <v>47250000</v>
      </c>
      <c r="T144" s="210">
        <f t="shared" si="79"/>
        <v>47250000</v>
      </c>
      <c r="U144" s="125"/>
      <c r="V144" s="125"/>
      <c r="W144" s="125"/>
      <c r="X144" s="210"/>
      <c r="Y144" s="210"/>
      <c r="Z144" s="210"/>
      <c r="AA144" s="210"/>
      <c r="AB144" s="210"/>
      <c r="AC144" s="210"/>
      <c r="AD144" s="210"/>
      <c r="AE144" s="125"/>
      <c r="AF144" s="125"/>
      <c r="AG144" s="125"/>
      <c r="AH144" s="125"/>
      <c r="AI144" s="125"/>
      <c r="AJ144" s="125"/>
      <c r="AK144" s="125"/>
      <c r="AL144" s="125"/>
      <c r="AM144" s="125"/>
      <c r="AN144" s="125"/>
      <c r="AO144" s="125"/>
      <c r="AP144" s="125"/>
      <c r="AQ144" s="125"/>
      <c r="AR144" s="125"/>
      <c r="AS144" s="125"/>
      <c r="AT144" s="125"/>
      <c r="AU144" s="125"/>
      <c r="AV144" s="125"/>
      <c r="AW144" s="125"/>
      <c r="AX144" s="125"/>
      <c r="AY144" s="125"/>
      <c r="AZ144" s="125"/>
      <c r="BA144" s="125"/>
      <c r="BB144" s="125"/>
      <c r="BC144" s="125"/>
      <c r="BD144" s="125"/>
      <c r="BE144" s="125"/>
      <c r="BF144" s="125"/>
      <c r="BG144" s="125"/>
      <c r="BH144" s="125"/>
      <c r="BI144" s="125"/>
      <c r="BJ144" s="125"/>
      <c r="BK144" s="125"/>
      <c r="BL144" s="125"/>
      <c r="BM144" s="125"/>
      <c r="BN144" s="125"/>
      <c r="BO144" s="125"/>
      <c r="BP144" s="125"/>
      <c r="BQ144" s="125"/>
      <c r="BR144" s="125"/>
      <c r="BS144" s="125"/>
      <c r="BT144" s="125"/>
      <c r="BU144" s="125"/>
      <c r="BV144" s="125"/>
      <c r="BW144" s="125"/>
      <c r="BX144" s="125"/>
      <c r="BY144" s="125"/>
      <c r="BZ144" s="125"/>
      <c r="CA144" s="125"/>
      <c r="CB144" s="125"/>
      <c r="CC144" s="125"/>
      <c r="CD144" s="125"/>
      <c r="CE144" s="125"/>
      <c r="CF144" s="125"/>
      <c r="CG144" s="125"/>
      <c r="CH144" s="125"/>
      <c r="CI144" s="125"/>
      <c r="CJ144" s="125"/>
      <c r="CK144" s="125"/>
      <c r="CL144" s="125"/>
      <c r="CM144" s="125"/>
      <c r="CN144" s="125"/>
      <c r="CO144" s="125"/>
      <c r="CP144" s="125"/>
      <c r="CQ144" s="125"/>
      <c r="CR144" s="125"/>
      <c r="CS144" s="125"/>
      <c r="CT144" s="125"/>
      <c r="CU144" s="125"/>
      <c r="CV144" s="125"/>
      <c r="CW144" s="125"/>
      <c r="CX144" s="125"/>
      <c r="CY144" s="125"/>
      <c r="CZ144" s="125"/>
      <c r="DA144" s="125"/>
      <c r="DB144" s="125"/>
      <c r="DC144" s="125"/>
      <c r="DD144" s="125"/>
      <c r="DE144" s="125"/>
      <c r="DF144" s="125"/>
      <c r="DG144" s="125"/>
      <c r="DH144" s="125"/>
      <c r="DI144" s="125"/>
      <c r="DJ144" s="125"/>
      <c r="DK144" s="125"/>
      <c r="DL144" s="125"/>
      <c r="DM144" s="125"/>
      <c r="DN144" s="125"/>
      <c r="DO144" s="125"/>
      <c r="DP144" s="125"/>
      <c r="DQ144" s="125"/>
      <c r="DR144" s="125"/>
      <c r="DS144" s="125"/>
      <c r="DT144" s="125"/>
      <c r="DU144" s="125"/>
      <c r="DV144" s="125"/>
    </row>
    <row r="145" ht="15.75" customHeight="1">
      <c r="A145" s="269">
        <v>72.0</v>
      </c>
      <c r="B145" s="266" t="s">
        <v>581</v>
      </c>
      <c r="C145" s="209">
        <v>1.0</v>
      </c>
      <c r="D145" s="208" t="s">
        <v>478</v>
      </c>
      <c r="E145" s="267">
        <v>3500000.0</v>
      </c>
      <c r="F145" s="209">
        <f t="shared" si="70"/>
        <v>252000000</v>
      </c>
      <c r="G145" s="268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>
        <f t="shared" ref="R145:U145" si="80">$F145/4</f>
        <v>63000000</v>
      </c>
      <c r="S145" s="210">
        <f t="shared" si="80"/>
        <v>63000000</v>
      </c>
      <c r="T145" s="210">
        <f t="shared" si="80"/>
        <v>63000000</v>
      </c>
      <c r="U145" s="210">
        <f t="shared" si="80"/>
        <v>63000000</v>
      </c>
      <c r="V145" s="125"/>
      <c r="W145" s="125"/>
      <c r="X145" s="210"/>
      <c r="Y145" s="210"/>
      <c r="Z145" s="210"/>
      <c r="AA145" s="210"/>
      <c r="AB145" s="210"/>
      <c r="AC145" s="210"/>
      <c r="AD145" s="210"/>
      <c r="AE145" s="125"/>
      <c r="AF145" s="125"/>
      <c r="AG145" s="125"/>
      <c r="AH145" s="125"/>
      <c r="AI145" s="125"/>
      <c r="AJ145" s="125"/>
      <c r="AK145" s="125"/>
      <c r="AL145" s="125"/>
      <c r="AM145" s="125"/>
      <c r="AN145" s="125"/>
      <c r="AO145" s="125"/>
      <c r="AP145" s="125"/>
      <c r="AQ145" s="125"/>
      <c r="AR145" s="125"/>
      <c r="AS145" s="125"/>
      <c r="AT145" s="125"/>
      <c r="AU145" s="125"/>
      <c r="AV145" s="125"/>
      <c r="AW145" s="125"/>
      <c r="AX145" s="125"/>
      <c r="AY145" s="125"/>
      <c r="AZ145" s="125"/>
      <c r="BA145" s="125"/>
      <c r="BB145" s="125"/>
      <c r="BC145" s="125"/>
      <c r="BD145" s="125"/>
      <c r="BE145" s="125"/>
      <c r="BF145" s="125"/>
      <c r="BG145" s="125"/>
      <c r="BH145" s="125"/>
      <c r="BI145" s="125"/>
      <c r="BJ145" s="125"/>
      <c r="BK145" s="125"/>
      <c r="BL145" s="125"/>
      <c r="BM145" s="125"/>
      <c r="BN145" s="125"/>
      <c r="BO145" s="125"/>
      <c r="BP145" s="125"/>
      <c r="BQ145" s="125"/>
      <c r="BR145" s="125"/>
      <c r="BS145" s="125"/>
      <c r="BT145" s="125"/>
      <c r="BU145" s="125"/>
      <c r="BV145" s="125"/>
      <c r="BW145" s="125"/>
      <c r="BX145" s="125"/>
      <c r="BY145" s="125"/>
      <c r="BZ145" s="125"/>
      <c r="CA145" s="125"/>
      <c r="CB145" s="125"/>
      <c r="CC145" s="125"/>
      <c r="CD145" s="125"/>
      <c r="CE145" s="125"/>
      <c r="CF145" s="125"/>
      <c r="CG145" s="125"/>
      <c r="CH145" s="125"/>
      <c r="CI145" s="125"/>
      <c r="CJ145" s="125"/>
      <c r="CK145" s="125"/>
      <c r="CL145" s="125"/>
      <c r="CM145" s="125"/>
      <c r="CN145" s="125"/>
      <c r="CO145" s="125"/>
      <c r="CP145" s="125"/>
      <c r="CQ145" s="125"/>
      <c r="CR145" s="125"/>
      <c r="CS145" s="125"/>
      <c r="CT145" s="125"/>
      <c r="CU145" s="125"/>
      <c r="CV145" s="125"/>
      <c r="CW145" s="125"/>
      <c r="CX145" s="125"/>
      <c r="CY145" s="125"/>
      <c r="CZ145" s="125"/>
      <c r="DA145" s="125"/>
      <c r="DB145" s="125"/>
      <c r="DC145" s="125"/>
      <c r="DD145" s="125"/>
      <c r="DE145" s="125"/>
      <c r="DF145" s="125"/>
      <c r="DG145" s="125"/>
      <c r="DH145" s="125"/>
      <c r="DI145" s="125"/>
      <c r="DJ145" s="125"/>
      <c r="DK145" s="125"/>
      <c r="DL145" s="125"/>
      <c r="DM145" s="125"/>
      <c r="DN145" s="125"/>
      <c r="DO145" s="125"/>
      <c r="DP145" s="125"/>
      <c r="DQ145" s="125"/>
      <c r="DR145" s="125"/>
      <c r="DS145" s="125"/>
      <c r="DT145" s="125"/>
      <c r="DU145" s="125"/>
      <c r="DV145" s="125"/>
    </row>
    <row r="146" ht="15.75" customHeight="1">
      <c r="A146" s="269">
        <v>72.0</v>
      </c>
      <c r="B146" s="266" t="s">
        <v>582</v>
      </c>
      <c r="C146" s="209">
        <v>1.0</v>
      </c>
      <c r="D146" s="208" t="s">
        <v>478</v>
      </c>
      <c r="E146" s="267">
        <v>3500000.0</v>
      </c>
      <c r="F146" s="209">
        <f t="shared" si="70"/>
        <v>252000000</v>
      </c>
      <c r="G146" s="268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0">
        <f t="shared" ref="R146:U146" si="81">$F146/4</f>
        <v>63000000</v>
      </c>
      <c r="S146" s="210">
        <f t="shared" si="81"/>
        <v>63000000</v>
      </c>
      <c r="T146" s="210">
        <f t="shared" si="81"/>
        <v>63000000</v>
      </c>
      <c r="U146" s="210">
        <f t="shared" si="81"/>
        <v>63000000</v>
      </c>
      <c r="V146" s="125"/>
      <c r="W146" s="125"/>
      <c r="X146" s="210"/>
      <c r="Y146" s="210"/>
      <c r="Z146" s="210"/>
      <c r="AA146" s="210"/>
      <c r="AB146" s="210"/>
      <c r="AC146" s="210"/>
      <c r="AD146" s="210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5"/>
      <c r="BD146" s="125"/>
      <c r="BE146" s="125"/>
      <c r="BF146" s="125"/>
      <c r="BG146" s="125"/>
      <c r="BH146" s="125"/>
      <c r="BI146" s="125"/>
      <c r="BJ146" s="125"/>
      <c r="BK146" s="125"/>
      <c r="BL146" s="125"/>
      <c r="BM146" s="125"/>
      <c r="BN146" s="125"/>
      <c r="BO146" s="125"/>
      <c r="BP146" s="125"/>
      <c r="BQ146" s="125"/>
      <c r="BR146" s="125"/>
      <c r="BS146" s="125"/>
      <c r="BT146" s="125"/>
      <c r="BU146" s="125"/>
      <c r="BV146" s="125"/>
      <c r="BW146" s="125"/>
      <c r="BX146" s="125"/>
      <c r="BY146" s="125"/>
      <c r="BZ146" s="125"/>
      <c r="CA146" s="125"/>
      <c r="CB146" s="125"/>
      <c r="CC146" s="125"/>
      <c r="CD146" s="125"/>
      <c r="CE146" s="125"/>
      <c r="CF146" s="125"/>
      <c r="CG146" s="125"/>
      <c r="CH146" s="125"/>
      <c r="CI146" s="125"/>
      <c r="CJ146" s="125"/>
      <c r="CK146" s="125"/>
      <c r="CL146" s="125"/>
      <c r="CM146" s="125"/>
      <c r="CN146" s="125"/>
      <c r="CO146" s="125"/>
      <c r="CP146" s="125"/>
      <c r="CQ146" s="125"/>
      <c r="CR146" s="125"/>
      <c r="CS146" s="125"/>
      <c r="CT146" s="125"/>
      <c r="CU146" s="125"/>
      <c r="CV146" s="125"/>
      <c r="CW146" s="125"/>
      <c r="CX146" s="125"/>
      <c r="CY146" s="125"/>
      <c r="CZ146" s="125"/>
      <c r="DA146" s="125"/>
      <c r="DB146" s="125"/>
      <c r="DC146" s="125"/>
      <c r="DD146" s="125"/>
      <c r="DE146" s="125"/>
      <c r="DF146" s="125"/>
      <c r="DG146" s="125"/>
      <c r="DH146" s="125"/>
      <c r="DI146" s="125"/>
      <c r="DJ146" s="125"/>
      <c r="DK146" s="125"/>
      <c r="DL146" s="125"/>
      <c r="DM146" s="125"/>
      <c r="DN146" s="125"/>
      <c r="DO146" s="125"/>
      <c r="DP146" s="125"/>
      <c r="DQ146" s="125"/>
      <c r="DR146" s="125"/>
      <c r="DS146" s="125"/>
      <c r="DT146" s="125"/>
      <c r="DU146" s="125"/>
      <c r="DV146" s="125"/>
    </row>
    <row r="147" ht="15.75" customHeight="1">
      <c r="A147" s="269">
        <v>72.0</v>
      </c>
      <c r="B147" s="266" t="s">
        <v>583</v>
      </c>
      <c r="C147" s="209">
        <v>1.0</v>
      </c>
      <c r="D147" s="208" t="s">
        <v>478</v>
      </c>
      <c r="E147" s="267">
        <v>3500000.0</v>
      </c>
      <c r="F147" s="209">
        <f t="shared" si="70"/>
        <v>252000000</v>
      </c>
      <c r="G147" s="268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>
        <f t="shared" ref="R147:U147" si="82">$F147/4</f>
        <v>63000000</v>
      </c>
      <c r="S147" s="210">
        <f t="shared" si="82"/>
        <v>63000000</v>
      </c>
      <c r="T147" s="210">
        <f t="shared" si="82"/>
        <v>63000000</v>
      </c>
      <c r="U147" s="210">
        <f t="shared" si="82"/>
        <v>63000000</v>
      </c>
      <c r="V147" s="125"/>
      <c r="W147" s="125"/>
      <c r="X147" s="210"/>
      <c r="Y147" s="210"/>
      <c r="Z147" s="210"/>
      <c r="AA147" s="210"/>
      <c r="AB147" s="210"/>
      <c r="AC147" s="210"/>
      <c r="AD147" s="210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  <c r="AQ147" s="125"/>
      <c r="AR147" s="125"/>
      <c r="AS147" s="125"/>
      <c r="AT147" s="125"/>
      <c r="AU147" s="125"/>
      <c r="AV147" s="125"/>
      <c r="AW147" s="125"/>
      <c r="AX147" s="125"/>
      <c r="AY147" s="125"/>
      <c r="AZ147" s="125"/>
      <c r="BA147" s="125"/>
      <c r="BB147" s="125"/>
      <c r="BC147" s="125"/>
      <c r="BD147" s="125"/>
      <c r="BE147" s="125"/>
      <c r="BF147" s="125"/>
      <c r="BG147" s="125"/>
      <c r="BH147" s="125"/>
      <c r="BI147" s="125"/>
      <c r="BJ147" s="125"/>
      <c r="BK147" s="125"/>
      <c r="BL147" s="125"/>
      <c r="BM147" s="125"/>
      <c r="BN147" s="125"/>
      <c r="BO147" s="125"/>
      <c r="BP147" s="125"/>
      <c r="BQ147" s="125"/>
      <c r="BR147" s="125"/>
      <c r="BS147" s="125"/>
      <c r="BT147" s="125"/>
      <c r="BU147" s="125"/>
      <c r="BV147" s="125"/>
      <c r="BW147" s="125"/>
      <c r="BX147" s="125"/>
      <c r="BY147" s="125"/>
      <c r="BZ147" s="125"/>
      <c r="CA147" s="125"/>
      <c r="CB147" s="125"/>
      <c r="CC147" s="125"/>
      <c r="CD147" s="125"/>
      <c r="CE147" s="125"/>
      <c r="CF147" s="125"/>
      <c r="CG147" s="125"/>
      <c r="CH147" s="125"/>
      <c r="CI147" s="125"/>
      <c r="CJ147" s="125"/>
      <c r="CK147" s="125"/>
      <c r="CL147" s="125"/>
      <c r="CM147" s="125"/>
      <c r="CN147" s="125"/>
      <c r="CO147" s="125"/>
      <c r="CP147" s="125"/>
      <c r="CQ147" s="125"/>
      <c r="CR147" s="125"/>
      <c r="CS147" s="125"/>
      <c r="CT147" s="125"/>
      <c r="CU147" s="125"/>
      <c r="CV147" s="125"/>
      <c r="CW147" s="125"/>
      <c r="CX147" s="125"/>
      <c r="CY147" s="125"/>
      <c r="CZ147" s="125"/>
      <c r="DA147" s="125"/>
      <c r="DB147" s="125"/>
      <c r="DC147" s="125"/>
      <c r="DD147" s="125"/>
      <c r="DE147" s="125"/>
      <c r="DF147" s="125"/>
      <c r="DG147" s="125"/>
      <c r="DH147" s="125"/>
      <c r="DI147" s="125"/>
      <c r="DJ147" s="125"/>
      <c r="DK147" s="125"/>
      <c r="DL147" s="125"/>
      <c r="DM147" s="125"/>
      <c r="DN147" s="125"/>
      <c r="DO147" s="125"/>
      <c r="DP147" s="125"/>
      <c r="DQ147" s="125"/>
      <c r="DR147" s="125"/>
      <c r="DS147" s="125"/>
      <c r="DT147" s="125"/>
      <c r="DU147" s="125"/>
      <c r="DV147" s="125"/>
    </row>
    <row r="148" ht="15.75" customHeight="1">
      <c r="A148" s="269">
        <v>72.0</v>
      </c>
      <c r="B148" s="266" t="s">
        <v>584</v>
      </c>
      <c r="C148" s="209">
        <v>1.0</v>
      </c>
      <c r="D148" s="208" t="s">
        <v>478</v>
      </c>
      <c r="E148" s="267">
        <v>3500000.0</v>
      </c>
      <c r="F148" s="209">
        <f t="shared" si="70"/>
        <v>252000000</v>
      </c>
      <c r="G148" s="268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>
        <f t="shared" ref="S148:V148" si="83">$F148/4</f>
        <v>63000000</v>
      </c>
      <c r="T148" s="210">
        <f t="shared" si="83"/>
        <v>63000000</v>
      </c>
      <c r="U148" s="210">
        <f t="shared" si="83"/>
        <v>63000000</v>
      </c>
      <c r="V148" s="210">
        <f t="shared" si="83"/>
        <v>63000000</v>
      </c>
      <c r="W148" s="125"/>
      <c r="X148" s="210"/>
      <c r="Y148" s="210"/>
      <c r="Z148" s="210"/>
      <c r="AA148" s="210"/>
      <c r="AB148" s="210"/>
      <c r="AC148" s="210"/>
      <c r="AD148" s="210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125"/>
      <c r="AS148" s="125"/>
      <c r="AT148" s="125"/>
      <c r="AU148" s="125"/>
      <c r="AV148" s="125"/>
      <c r="AW148" s="125"/>
      <c r="AX148" s="125"/>
      <c r="AY148" s="125"/>
      <c r="AZ148" s="125"/>
      <c r="BA148" s="125"/>
      <c r="BB148" s="125"/>
      <c r="BC148" s="125"/>
      <c r="BD148" s="125"/>
      <c r="BE148" s="125"/>
      <c r="BF148" s="125"/>
      <c r="BG148" s="125"/>
      <c r="BH148" s="125"/>
      <c r="BI148" s="125"/>
      <c r="BJ148" s="125"/>
      <c r="BK148" s="125"/>
      <c r="BL148" s="125"/>
      <c r="BM148" s="125"/>
      <c r="BN148" s="125"/>
      <c r="BO148" s="125"/>
      <c r="BP148" s="125"/>
      <c r="BQ148" s="125"/>
      <c r="BR148" s="125"/>
      <c r="BS148" s="125"/>
      <c r="BT148" s="125"/>
      <c r="BU148" s="125"/>
      <c r="BV148" s="125"/>
      <c r="BW148" s="125"/>
      <c r="BX148" s="125"/>
      <c r="BY148" s="125"/>
      <c r="BZ148" s="125"/>
      <c r="CA148" s="125"/>
      <c r="CB148" s="125"/>
      <c r="CC148" s="125"/>
      <c r="CD148" s="125"/>
      <c r="CE148" s="125"/>
      <c r="CF148" s="125"/>
      <c r="CG148" s="125"/>
      <c r="CH148" s="125"/>
      <c r="CI148" s="125"/>
      <c r="CJ148" s="125"/>
      <c r="CK148" s="125"/>
      <c r="CL148" s="125"/>
      <c r="CM148" s="125"/>
      <c r="CN148" s="125"/>
      <c r="CO148" s="125"/>
      <c r="CP148" s="125"/>
      <c r="CQ148" s="125"/>
      <c r="CR148" s="125"/>
      <c r="CS148" s="125"/>
      <c r="CT148" s="125"/>
      <c r="CU148" s="125"/>
      <c r="CV148" s="125"/>
      <c r="CW148" s="125"/>
      <c r="CX148" s="125"/>
      <c r="CY148" s="125"/>
      <c r="CZ148" s="125"/>
      <c r="DA148" s="125"/>
      <c r="DB148" s="125"/>
      <c r="DC148" s="125"/>
      <c r="DD148" s="125"/>
      <c r="DE148" s="125"/>
      <c r="DF148" s="125"/>
      <c r="DG148" s="125"/>
      <c r="DH148" s="125"/>
      <c r="DI148" s="125"/>
      <c r="DJ148" s="125"/>
      <c r="DK148" s="125"/>
      <c r="DL148" s="125"/>
      <c r="DM148" s="125"/>
      <c r="DN148" s="125"/>
      <c r="DO148" s="125"/>
      <c r="DP148" s="125"/>
      <c r="DQ148" s="125"/>
      <c r="DR148" s="125"/>
      <c r="DS148" s="125"/>
      <c r="DT148" s="125"/>
      <c r="DU148" s="125"/>
      <c r="DV148" s="125"/>
    </row>
    <row r="149" ht="15.75" customHeight="1">
      <c r="A149" s="269">
        <v>72.0</v>
      </c>
      <c r="B149" s="266" t="s">
        <v>585</v>
      </c>
      <c r="C149" s="209">
        <v>1.0</v>
      </c>
      <c r="D149" s="208" t="s">
        <v>478</v>
      </c>
      <c r="E149" s="267">
        <v>3500000.0</v>
      </c>
      <c r="F149" s="209">
        <f t="shared" si="70"/>
        <v>252000000</v>
      </c>
      <c r="G149" s="268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>
        <f t="shared" ref="S149:V149" si="84">$F149/4</f>
        <v>63000000</v>
      </c>
      <c r="T149" s="210">
        <f t="shared" si="84"/>
        <v>63000000</v>
      </c>
      <c r="U149" s="210">
        <f t="shared" si="84"/>
        <v>63000000</v>
      </c>
      <c r="V149" s="210">
        <f t="shared" si="84"/>
        <v>63000000</v>
      </c>
      <c r="W149" s="125"/>
      <c r="X149" s="210"/>
      <c r="Y149" s="210"/>
      <c r="Z149" s="210"/>
      <c r="AA149" s="210"/>
      <c r="AB149" s="210"/>
      <c r="AC149" s="210"/>
      <c r="AD149" s="210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125"/>
      <c r="AS149" s="125"/>
      <c r="AT149" s="125"/>
      <c r="AU149" s="125"/>
      <c r="AV149" s="125"/>
      <c r="AW149" s="125"/>
      <c r="AX149" s="125"/>
      <c r="AY149" s="125"/>
      <c r="AZ149" s="125"/>
      <c r="BA149" s="125"/>
      <c r="BB149" s="125"/>
      <c r="BC149" s="125"/>
      <c r="BD149" s="125"/>
      <c r="BE149" s="125"/>
      <c r="BF149" s="125"/>
      <c r="BG149" s="125"/>
      <c r="BH149" s="125"/>
      <c r="BI149" s="125"/>
      <c r="BJ149" s="125"/>
      <c r="BK149" s="125"/>
      <c r="BL149" s="125"/>
      <c r="BM149" s="125"/>
      <c r="BN149" s="125"/>
      <c r="BO149" s="125"/>
      <c r="BP149" s="125"/>
      <c r="BQ149" s="125"/>
      <c r="BR149" s="125"/>
      <c r="BS149" s="125"/>
      <c r="BT149" s="125"/>
      <c r="BU149" s="125"/>
      <c r="BV149" s="125"/>
      <c r="BW149" s="125"/>
      <c r="BX149" s="125"/>
      <c r="BY149" s="125"/>
      <c r="BZ149" s="125"/>
      <c r="CA149" s="125"/>
      <c r="CB149" s="125"/>
      <c r="CC149" s="125"/>
      <c r="CD149" s="125"/>
      <c r="CE149" s="125"/>
      <c r="CF149" s="125"/>
      <c r="CG149" s="125"/>
      <c r="CH149" s="125"/>
      <c r="CI149" s="125"/>
      <c r="CJ149" s="125"/>
      <c r="CK149" s="125"/>
      <c r="CL149" s="125"/>
      <c r="CM149" s="125"/>
      <c r="CN149" s="125"/>
      <c r="CO149" s="125"/>
      <c r="CP149" s="125"/>
      <c r="CQ149" s="125"/>
      <c r="CR149" s="125"/>
      <c r="CS149" s="125"/>
      <c r="CT149" s="125"/>
      <c r="CU149" s="125"/>
      <c r="CV149" s="125"/>
      <c r="CW149" s="125"/>
      <c r="CX149" s="125"/>
      <c r="CY149" s="125"/>
      <c r="CZ149" s="125"/>
      <c r="DA149" s="125"/>
      <c r="DB149" s="125"/>
      <c r="DC149" s="125"/>
      <c r="DD149" s="125"/>
      <c r="DE149" s="125"/>
      <c r="DF149" s="125"/>
      <c r="DG149" s="125"/>
      <c r="DH149" s="125"/>
      <c r="DI149" s="125"/>
      <c r="DJ149" s="125"/>
      <c r="DK149" s="125"/>
      <c r="DL149" s="125"/>
      <c r="DM149" s="125"/>
      <c r="DN149" s="125"/>
      <c r="DO149" s="125"/>
      <c r="DP149" s="125"/>
      <c r="DQ149" s="125"/>
      <c r="DR149" s="125"/>
      <c r="DS149" s="125"/>
      <c r="DT149" s="125"/>
      <c r="DU149" s="125"/>
      <c r="DV149" s="125"/>
    </row>
    <row r="150" ht="15.75" customHeight="1">
      <c r="A150" s="269">
        <v>72.0</v>
      </c>
      <c r="B150" s="266" t="s">
        <v>586</v>
      </c>
      <c r="C150" s="209">
        <v>1.0</v>
      </c>
      <c r="D150" s="208" t="s">
        <v>478</v>
      </c>
      <c r="E150" s="267">
        <v>3500000.0</v>
      </c>
      <c r="F150" s="209">
        <f t="shared" si="70"/>
        <v>252000000</v>
      </c>
      <c r="G150" s="268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>
        <f t="shared" ref="S150:V150" si="85">$F150/4</f>
        <v>63000000</v>
      </c>
      <c r="T150" s="210">
        <f t="shared" si="85"/>
        <v>63000000</v>
      </c>
      <c r="U150" s="210">
        <f t="shared" si="85"/>
        <v>63000000</v>
      </c>
      <c r="V150" s="210">
        <f t="shared" si="85"/>
        <v>63000000</v>
      </c>
      <c r="W150" s="125"/>
      <c r="X150" s="210"/>
      <c r="Y150" s="210"/>
      <c r="Z150" s="210"/>
      <c r="AA150" s="210"/>
      <c r="AB150" s="210"/>
      <c r="AC150" s="210"/>
      <c r="AD150" s="210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125"/>
      <c r="AS150" s="125"/>
      <c r="AT150" s="125"/>
      <c r="AU150" s="125"/>
      <c r="AV150" s="125"/>
      <c r="AW150" s="125"/>
      <c r="AX150" s="125"/>
      <c r="AY150" s="125"/>
      <c r="AZ150" s="125"/>
      <c r="BA150" s="125"/>
      <c r="BB150" s="125"/>
      <c r="BC150" s="125"/>
      <c r="BD150" s="125"/>
      <c r="BE150" s="125"/>
      <c r="BF150" s="125"/>
      <c r="BG150" s="125"/>
      <c r="BH150" s="125"/>
      <c r="BI150" s="125"/>
      <c r="BJ150" s="125"/>
      <c r="BK150" s="125"/>
      <c r="BL150" s="125"/>
      <c r="BM150" s="125"/>
      <c r="BN150" s="125"/>
      <c r="BO150" s="125"/>
      <c r="BP150" s="125"/>
      <c r="BQ150" s="125"/>
      <c r="BR150" s="125"/>
      <c r="BS150" s="125"/>
      <c r="BT150" s="125"/>
      <c r="BU150" s="125"/>
      <c r="BV150" s="125"/>
      <c r="BW150" s="125"/>
      <c r="BX150" s="125"/>
      <c r="BY150" s="125"/>
      <c r="BZ150" s="125"/>
      <c r="CA150" s="125"/>
      <c r="CB150" s="125"/>
      <c r="CC150" s="125"/>
      <c r="CD150" s="125"/>
      <c r="CE150" s="125"/>
      <c r="CF150" s="125"/>
      <c r="CG150" s="125"/>
      <c r="CH150" s="125"/>
      <c r="CI150" s="125"/>
      <c r="CJ150" s="125"/>
      <c r="CK150" s="125"/>
      <c r="CL150" s="125"/>
      <c r="CM150" s="125"/>
      <c r="CN150" s="125"/>
      <c r="CO150" s="125"/>
      <c r="CP150" s="125"/>
      <c r="CQ150" s="125"/>
      <c r="CR150" s="125"/>
      <c r="CS150" s="125"/>
      <c r="CT150" s="125"/>
      <c r="CU150" s="125"/>
      <c r="CV150" s="125"/>
      <c r="CW150" s="125"/>
      <c r="CX150" s="125"/>
      <c r="CY150" s="125"/>
      <c r="CZ150" s="125"/>
      <c r="DA150" s="125"/>
      <c r="DB150" s="125"/>
      <c r="DC150" s="125"/>
      <c r="DD150" s="125"/>
      <c r="DE150" s="125"/>
      <c r="DF150" s="125"/>
      <c r="DG150" s="125"/>
      <c r="DH150" s="125"/>
      <c r="DI150" s="125"/>
      <c r="DJ150" s="125"/>
      <c r="DK150" s="125"/>
      <c r="DL150" s="125"/>
      <c r="DM150" s="125"/>
      <c r="DN150" s="125"/>
      <c r="DO150" s="125"/>
      <c r="DP150" s="125"/>
      <c r="DQ150" s="125"/>
      <c r="DR150" s="125"/>
      <c r="DS150" s="125"/>
      <c r="DT150" s="125"/>
      <c r="DU150" s="125"/>
      <c r="DV150" s="125"/>
    </row>
    <row r="151" ht="15.75" customHeight="1">
      <c r="A151" s="269">
        <v>72.0</v>
      </c>
      <c r="B151" s="266" t="s">
        <v>587</v>
      </c>
      <c r="C151" s="209">
        <v>1.0</v>
      </c>
      <c r="D151" s="208" t="s">
        <v>478</v>
      </c>
      <c r="E151" s="267">
        <v>3500000.0</v>
      </c>
      <c r="F151" s="209">
        <f t="shared" si="70"/>
        <v>252000000</v>
      </c>
      <c r="G151" s="268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>
        <f t="shared" ref="T151:W151" si="86">$F151/4</f>
        <v>63000000</v>
      </c>
      <c r="U151" s="210">
        <f t="shared" si="86"/>
        <v>63000000</v>
      </c>
      <c r="V151" s="210">
        <f t="shared" si="86"/>
        <v>63000000</v>
      </c>
      <c r="W151" s="210">
        <f t="shared" si="86"/>
        <v>63000000</v>
      </c>
      <c r="X151" s="210"/>
      <c r="Y151" s="210"/>
      <c r="Z151" s="210"/>
      <c r="AA151" s="210"/>
      <c r="AB151" s="210"/>
      <c r="AC151" s="210"/>
      <c r="AD151" s="210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5"/>
      <c r="AP151" s="125"/>
      <c r="AQ151" s="125"/>
      <c r="AR151" s="125"/>
      <c r="AS151" s="125"/>
      <c r="AT151" s="125"/>
      <c r="AU151" s="125"/>
      <c r="AV151" s="125"/>
      <c r="AW151" s="125"/>
      <c r="AX151" s="125"/>
      <c r="AY151" s="125"/>
      <c r="AZ151" s="125"/>
      <c r="BA151" s="125"/>
      <c r="BB151" s="125"/>
      <c r="BC151" s="125"/>
      <c r="BD151" s="125"/>
      <c r="BE151" s="125"/>
      <c r="BF151" s="125"/>
      <c r="BG151" s="125"/>
      <c r="BH151" s="125"/>
      <c r="BI151" s="125"/>
      <c r="BJ151" s="125"/>
      <c r="BK151" s="125"/>
      <c r="BL151" s="125"/>
      <c r="BM151" s="125"/>
      <c r="BN151" s="125"/>
      <c r="BO151" s="125"/>
      <c r="BP151" s="125"/>
      <c r="BQ151" s="125"/>
      <c r="BR151" s="125"/>
      <c r="BS151" s="125"/>
      <c r="BT151" s="125"/>
      <c r="BU151" s="125"/>
      <c r="BV151" s="125"/>
      <c r="BW151" s="125"/>
      <c r="BX151" s="125"/>
      <c r="BY151" s="125"/>
      <c r="BZ151" s="125"/>
      <c r="CA151" s="125"/>
      <c r="CB151" s="125"/>
      <c r="CC151" s="125"/>
      <c r="CD151" s="125"/>
      <c r="CE151" s="125"/>
      <c r="CF151" s="125"/>
      <c r="CG151" s="125"/>
      <c r="CH151" s="125"/>
      <c r="CI151" s="125"/>
      <c r="CJ151" s="125"/>
      <c r="CK151" s="125"/>
      <c r="CL151" s="125"/>
      <c r="CM151" s="125"/>
      <c r="CN151" s="125"/>
      <c r="CO151" s="125"/>
      <c r="CP151" s="125"/>
      <c r="CQ151" s="125"/>
      <c r="CR151" s="125"/>
      <c r="CS151" s="125"/>
      <c r="CT151" s="125"/>
      <c r="CU151" s="125"/>
      <c r="CV151" s="125"/>
      <c r="CW151" s="125"/>
      <c r="CX151" s="125"/>
      <c r="CY151" s="125"/>
      <c r="CZ151" s="125"/>
      <c r="DA151" s="125"/>
      <c r="DB151" s="125"/>
      <c r="DC151" s="125"/>
      <c r="DD151" s="125"/>
      <c r="DE151" s="125"/>
      <c r="DF151" s="125"/>
      <c r="DG151" s="125"/>
      <c r="DH151" s="125"/>
      <c r="DI151" s="125"/>
      <c r="DJ151" s="125"/>
      <c r="DK151" s="125"/>
      <c r="DL151" s="125"/>
      <c r="DM151" s="125"/>
      <c r="DN151" s="125"/>
      <c r="DO151" s="125"/>
      <c r="DP151" s="125"/>
      <c r="DQ151" s="125"/>
      <c r="DR151" s="125"/>
      <c r="DS151" s="125"/>
      <c r="DT151" s="125"/>
      <c r="DU151" s="125"/>
      <c r="DV151" s="125"/>
    </row>
    <row r="152" ht="15.75" customHeight="1">
      <c r="A152" s="270"/>
      <c r="B152" s="271" t="s">
        <v>446</v>
      </c>
      <c r="C152" s="271"/>
      <c r="D152" s="271"/>
      <c r="E152" s="271">
        <f t="shared" ref="E152:F152" si="87">SUM(E135:E151)</f>
        <v>57000000</v>
      </c>
      <c r="F152" s="272">
        <f t="shared" si="87"/>
        <v>3249000000</v>
      </c>
      <c r="G152" s="273"/>
      <c r="H152" s="273"/>
      <c r="I152" s="273"/>
      <c r="J152" s="273"/>
      <c r="K152" s="273"/>
      <c r="L152" s="273"/>
      <c r="M152" s="273"/>
      <c r="N152" s="273"/>
      <c r="O152" s="273"/>
      <c r="P152" s="273"/>
      <c r="Q152" s="273"/>
      <c r="R152" s="273"/>
      <c r="S152" s="273"/>
      <c r="T152" s="273"/>
      <c r="U152" s="273"/>
      <c r="V152" s="273"/>
      <c r="W152" s="273"/>
      <c r="X152" s="273"/>
      <c r="Y152" s="273"/>
      <c r="Z152" s="273"/>
      <c r="AA152" s="273"/>
      <c r="AB152" s="273"/>
      <c r="AC152" s="273"/>
      <c r="AD152" s="273"/>
      <c r="AE152" s="273"/>
      <c r="AF152" s="273"/>
      <c r="AG152" s="273"/>
      <c r="AH152" s="273"/>
      <c r="AI152" s="273"/>
      <c r="AJ152" s="273"/>
      <c r="AK152" s="273"/>
      <c r="AL152" s="273"/>
      <c r="AM152" s="273"/>
      <c r="AN152" s="273"/>
      <c r="AO152" s="273"/>
      <c r="AP152" s="273"/>
      <c r="AQ152" s="273"/>
      <c r="AR152" s="273"/>
      <c r="AS152" s="273"/>
      <c r="AT152" s="273"/>
      <c r="AU152" s="273"/>
      <c r="AV152" s="273"/>
      <c r="AW152" s="273"/>
      <c r="AX152" s="273"/>
      <c r="AY152" s="273"/>
      <c r="AZ152" s="273"/>
      <c r="BA152" s="273"/>
      <c r="BB152" s="273"/>
      <c r="BC152" s="274"/>
      <c r="BD152" s="274"/>
      <c r="BE152" s="274"/>
      <c r="BF152" s="274"/>
      <c r="BG152" s="274"/>
      <c r="BH152" s="274"/>
      <c r="BI152" s="274"/>
      <c r="BJ152" s="274"/>
      <c r="BK152" s="274"/>
      <c r="BL152" s="274"/>
      <c r="BM152" s="274"/>
      <c r="BN152" s="274"/>
      <c r="BO152" s="274"/>
      <c r="BP152" s="274"/>
      <c r="BQ152" s="274"/>
      <c r="BR152" s="274"/>
      <c r="BS152" s="274"/>
      <c r="BT152" s="274"/>
      <c r="BU152" s="274"/>
      <c r="BV152" s="274"/>
      <c r="BW152" s="274"/>
      <c r="BX152" s="274"/>
      <c r="BY152" s="274"/>
      <c r="BZ152" s="274"/>
      <c r="CA152" s="274"/>
      <c r="CB152" s="274"/>
      <c r="CC152" s="274"/>
      <c r="CD152" s="274"/>
      <c r="CE152" s="274"/>
      <c r="CF152" s="274"/>
      <c r="CG152" s="274"/>
      <c r="CH152" s="274"/>
      <c r="CI152" s="274"/>
      <c r="CJ152" s="274"/>
      <c r="CK152" s="274"/>
      <c r="CL152" s="274"/>
      <c r="CM152" s="274"/>
      <c r="CN152" s="274"/>
      <c r="CO152" s="274"/>
      <c r="CP152" s="274"/>
      <c r="CQ152" s="274"/>
      <c r="CR152" s="274"/>
      <c r="CS152" s="274"/>
      <c r="CT152" s="274"/>
      <c r="CU152" s="274"/>
      <c r="CV152" s="274"/>
      <c r="CW152" s="274"/>
      <c r="CX152" s="274"/>
      <c r="CY152" s="274"/>
      <c r="CZ152" s="274"/>
      <c r="DA152" s="274"/>
      <c r="DB152" s="274"/>
      <c r="DC152" s="274"/>
      <c r="DD152" s="274"/>
      <c r="DE152" s="274"/>
      <c r="DF152" s="274"/>
      <c r="DG152" s="274"/>
      <c r="DH152" s="274"/>
      <c r="DI152" s="274"/>
      <c r="DJ152" s="274"/>
      <c r="DK152" s="274"/>
      <c r="DL152" s="274"/>
      <c r="DM152" s="274"/>
      <c r="DN152" s="274"/>
      <c r="DO152" s="274"/>
      <c r="DP152" s="274"/>
      <c r="DQ152" s="274"/>
      <c r="DR152" s="274"/>
      <c r="DS152" s="274"/>
      <c r="DT152" s="274"/>
      <c r="DU152" s="274"/>
      <c r="DV152" s="274"/>
    </row>
    <row r="153" ht="15.75" customHeight="1">
      <c r="A153" s="235"/>
      <c r="B153" s="235"/>
      <c r="C153" s="235"/>
      <c r="D153" s="235"/>
      <c r="E153" s="235"/>
      <c r="F153" s="235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  <c r="AA153" s="227"/>
      <c r="AB153" s="227"/>
      <c r="AC153" s="227"/>
      <c r="AD153" s="227"/>
    </row>
    <row r="154" ht="15.75" customHeight="1">
      <c r="A154" s="259" t="s">
        <v>67</v>
      </c>
      <c r="B154" s="260" t="s">
        <v>588</v>
      </c>
      <c r="C154" s="260"/>
      <c r="D154" s="260"/>
      <c r="E154" s="262"/>
      <c r="F154" s="262"/>
      <c r="G154" s="227"/>
      <c r="H154" s="227"/>
      <c r="I154" s="227"/>
      <c r="J154" s="227"/>
      <c r="K154" s="227"/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  <c r="Z154" s="227"/>
      <c r="AA154" s="227"/>
      <c r="AB154" s="227"/>
      <c r="AC154" s="227"/>
      <c r="AD154" s="227"/>
    </row>
    <row r="155" ht="15.75" customHeight="1">
      <c r="A155" s="261" t="s">
        <v>589</v>
      </c>
      <c r="B155" s="262"/>
      <c r="C155" s="262"/>
      <c r="D155" s="262"/>
      <c r="E155" s="275" t="s">
        <v>590</v>
      </c>
      <c r="F155" s="276">
        <v>17.0</v>
      </c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  <c r="Z155" s="227"/>
      <c r="AA155" s="227"/>
      <c r="AB155" s="227"/>
      <c r="AC155" s="227"/>
      <c r="AD155" s="227"/>
    </row>
    <row r="156" ht="15.75" customHeight="1">
      <c r="A156" s="199" t="s">
        <v>141</v>
      </c>
      <c r="B156" s="199" t="s">
        <v>443</v>
      </c>
      <c r="C156" s="199" t="s">
        <v>444</v>
      </c>
      <c r="D156" s="199" t="s">
        <v>445</v>
      </c>
      <c r="E156" s="199" t="s">
        <v>40</v>
      </c>
      <c r="F156" s="199" t="s">
        <v>446</v>
      </c>
      <c r="G156" s="200">
        <v>1.0</v>
      </c>
      <c r="H156" s="201">
        <f t="shared" ref="H156:DV156" si="88">G156+1</f>
        <v>2</v>
      </c>
      <c r="I156" s="201">
        <f t="shared" si="88"/>
        <v>3</v>
      </c>
      <c r="J156" s="201">
        <f t="shared" si="88"/>
        <v>4</v>
      </c>
      <c r="K156" s="201">
        <f t="shared" si="88"/>
        <v>5</v>
      </c>
      <c r="L156" s="201">
        <f t="shared" si="88"/>
        <v>6</v>
      </c>
      <c r="M156" s="201">
        <f t="shared" si="88"/>
        <v>7</v>
      </c>
      <c r="N156" s="201">
        <f t="shared" si="88"/>
        <v>8</v>
      </c>
      <c r="O156" s="201">
        <f t="shared" si="88"/>
        <v>9</v>
      </c>
      <c r="P156" s="201">
        <f t="shared" si="88"/>
        <v>10</v>
      </c>
      <c r="Q156" s="201">
        <f t="shared" si="88"/>
        <v>11</v>
      </c>
      <c r="R156" s="201">
        <f t="shared" si="88"/>
        <v>12</v>
      </c>
      <c r="S156" s="201">
        <f t="shared" si="88"/>
        <v>13</v>
      </c>
      <c r="T156" s="201">
        <f t="shared" si="88"/>
        <v>14</v>
      </c>
      <c r="U156" s="201">
        <f t="shared" si="88"/>
        <v>15</v>
      </c>
      <c r="V156" s="201">
        <f t="shared" si="88"/>
        <v>16</v>
      </c>
      <c r="W156" s="201">
        <f t="shared" si="88"/>
        <v>17</v>
      </c>
      <c r="X156" s="201">
        <f t="shared" si="88"/>
        <v>18</v>
      </c>
      <c r="Y156" s="201">
        <f t="shared" si="88"/>
        <v>19</v>
      </c>
      <c r="Z156" s="201">
        <f t="shared" si="88"/>
        <v>20</v>
      </c>
      <c r="AA156" s="201">
        <f t="shared" si="88"/>
        <v>21</v>
      </c>
      <c r="AB156" s="201">
        <f t="shared" si="88"/>
        <v>22</v>
      </c>
      <c r="AC156" s="201">
        <f t="shared" si="88"/>
        <v>23</v>
      </c>
      <c r="AD156" s="201">
        <f t="shared" si="88"/>
        <v>24</v>
      </c>
      <c r="AE156" s="201">
        <f t="shared" si="88"/>
        <v>25</v>
      </c>
      <c r="AF156" s="201">
        <f t="shared" si="88"/>
        <v>26</v>
      </c>
      <c r="AG156" s="201">
        <f t="shared" si="88"/>
        <v>27</v>
      </c>
      <c r="AH156" s="201">
        <f t="shared" si="88"/>
        <v>28</v>
      </c>
      <c r="AI156" s="201">
        <f t="shared" si="88"/>
        <v>29</v>
      </c>
      <c r="AJ156" s="201">
        <f t="shared" si="88"/>
        <v>30</v>
      </c>
      <c r="AK156" s="201">
        <f t="shared" si="88"/>
        <v>31</v>
      </c>
      <c r="AL156" s="201">
        <f t="shared" si="88"/>
        <v>32</v>
      </c>
      <c r="AM156" s="201">
        <f t="shared" si="88"/>
        <v>33</v>
      </c>
      <c r="AN156" s="201">
        <f t="shared" si="88"/>
        <v>34</v>
      </c>
      <c r="AO156" s="201">
        <f t="shared" si="88"/>
        <v>35</v>
      </c>
      <c r="AP156" s="201">
        <f t="shared" si="88"/>
        <v>36</v>
      </c>
      <c r="AQ156" s="201">
        <f t="shared" si="88"/>
        <v>37</v>
      </c>
      <c r="AR156" s="201">
        <f t="shared" si="88"/>
        <v>38</v>
      </c>
      <c r="AS156" s="201">
        <f t="shared" si="88"/>
        <v>39</v>
      </c>
      <c r="AT156" s="201">
        <f t="shared" si="88"/>
        <v>40</v>
      </c>
      <c r="AU156" s="201">
        <f t="shared" si="88"/>
        <v>41</v>
      </c>
      <c r="AV156" s="201">
        <f t="shared" si="88"/>
        <v>42</v>
      </c>
      <c r="AW156" s="201">
        <f t="shared" si="88"/>
        <v>43</v>
      </c>
      <c r="AX156" s="201">
        <f t="shared" si="88"/>
        <v>44</v>
      </c>
      <c r="AY156" s="201">
        <f t="shared" si="88"/>
        <v>45</v>
      </c>
      <c r="AZ156" s="201">
        <f t="shared" si="88"/>
        <v>46</v>
      </c>
      <c r="BA156" s="201">
        <f t="shared" si="88"/>
        <v>47</v>
      </c>
      <c r="BB156" s="201">
        <f t="shared" si="88"/>
        <v>48</v>
      </c>
      <c r="BC156" s="201">
        <f t="shared" si="88"/>
        <v>49</v>
      </c>
      <c r="BD156" s="201">
        <f t="shared" si="88"/>
        <v>50</v>
      </c>
      <c r="BE156" s="201">
        <f t="shared" si="88"/>
        <v>51</v>
      </c>
      <c r="BF156" s="201">
        <f t="shared" si="88"/>
        <v>52</v>
      </c>
      <c r="BG156" s="201">
        <f t="shared" si="88"/>
        <v>53</v>
      </c>
      <c r="BH156" s="201">
        <f t="shared" si="88"/>
        <v>54</v>
      </c>
      <c r="BI156" s="201">
        <f t="shared" si="88"/>
        <v>55</v>
      </c>
      <c r="BJ156" s="201">
        <f t="shared" si="88"/>
        <v>56</v>
      </c>
      <c r="BK156" s="201">
        <f t="shared" si="88"/>
        <v>57</v>
      </c>
      <c r="BL156" s="201">
        <f t="shared" si="88"/>
        <v>58</v>
      </c>
      <c r="BM156" s="201">
        <f t="shared" si="88"/>
        <v>59</v>
      </c>
      <c r="BN156" s="201">
        <f t="shared" si="88"/>
        <v>60</v>
      </c>
      <c r="BO156" s="201">
        <f t="shared" si="88"/>
        <v>61</v>
      </c>
      <c r="BP156" s="201">
        <f t="shared" si="88"/>
        <v>62</v>
      </c>
      <c r="BQ156" s="201">
        <f t="shared" si="88"/>
        <v>63</v>
      </c>
      <c r="BR156" s="201">
        <f t="shared" si="88"/>
        <v>64</v>
      </c>
      <c r="BS156" s="201">
        <f t="shared" si="88"/>
        <v>65</v>
      </c>
      <c r="BT156" s="201">
        <f t="shared" si="88"/>
        <v>66</v>
      </c>
      <c r="BU156" s="201">
        <f t="shared" si="88"/>
        <v>67</v>
      </c>
      <c r="BV156" s="201">
        <f t="shared" si="88"/>
        <v>68</v>
      </c>
      <c r="BW156" s="201">
        <f t="shared" si="88"/>
        <v>69</v>
      </c>
      <c r="BX156" s="201">
        <f t="shared" si="88"/>
        <v>70</v>
      </c>
      <c r="BY156" s="201">
        <f t="shared" si="88"/>
        <v>71</v>
      </c>
      <c r="BZ156" s="201">
        <f t="shared" si="88"/>
        <v>72</v>
      </c>
      <c r="CA156" s="201">
        <f t="shared" si="88"/>
        <v>73</v>
      </c>
      <c r="CB156" s="201">
        <f t="shared" si="88"/>
        <v>74</v>
      </c>
      <c r="CC156" s="201">
        <f t="shared" si="88"/>
        <v>75</v>
      </c>
      <c r="CD156" s="201">
        <f t="shared" si="88"/>
        <v>76</v>
      </c>
      <c r="CE156" s="201">
        <f t="shared" si="88"/>
        <v>77</v>
      </c>
      <c r="CF156" s="201">
        <f t="shared" si="88"/>
        <v>78</v>
      </c>
      <c r="CG156" s="201">
        <f t="shared" si="88"/>
        <v>79</v>
      </c>
      <c r="CH156" s="201">
        <f t="shared" si="88"/>
        <v>80</v>
      </c>
      <c r="CI156" s="201">
        <f t="shared" si="88"/>
        <v>81</v>
      </c>
      <c r="CJ156" s="201">
        <f t="shared" si="88"/>
        <v>82</v>
      </c>
      <c r="CK156" s="201">
        <f t="shared" si="88"/>
        <v>83</v>
      </c>
      <c r="CL156" s="201">
        <f t="shared" si="88"/>
        <v>84</v>
      </c>
      <c r="CM156" s="201">
        <f t="shared" si="88"/>
        <v>85</v>
      </c>
      <c r="CN156" s="201">
        <f t="shared" si="88"/>
        <v>86</v>
      </c>
      <c r="CO156" s="201">
        <f t="shared" si="88"/>
        <v>87</v>
      </c>
      <c r="CP156" s="201">
        <f t="shared" si="88"/>
        <v>88</v>
      </c>
      <c r="CQ156" s="201">
        <f t="shared" si="88"/>
        <v>89</v>
      </c>
      <c r="CR156" s="201">
        <f t="shared" si="88"/>
        <v>90</v>
      </c>
      <c r="CS156" s="201">
        <f t="shared" si="88"/>
        <v>91</v>
      </c>
      <c r="CT156" s="201">
        <f t="shared" si="88"/>
        <v>92</v>
      </c>
      <c r="CU156" s="201">
        <f t="shared" si="88"/>
        <v>93</v>
      </c>
      <c r="CV156" s="201">
        <f t="shared" si="88"/>
        <v>94</v>
      </c>
      <c r="CW156" s="201">
        <f t="shared" si="88"/>
        <v>95</v>
      </c>
      <c r="CX156" s="201">
        <f t="shared" si="88"/>
        <v>96</v>
      </c>
      <c r="CY156" s="201">
        <f t="shared" si="88"/>
        <v>97</v>
      </c>
      <c r="CZ156" s="201">
        <f t="shared" si="88"/>
        <v>98</v>
      </c>
      <c r="DA156" s="201">
        <f t="shared" si="88"/>
        <v>99</v>
      </c>
      <c r="DB156" s="201">
        <f t="shared" si="88"/>
        <v>100</v>
      </c>
      <c r="DC156" s="201">
        <f t="shared" si="88"/>
        <v>101</v>
      </c>
      <c r="DD156" s="201">
        <f t="shared" si="88"/>
        <v>102</v>
      </c>
      <c r="DE156" s="201">
        <f t="shared" si="88"/>
        <v>103</v>
      </c>
      <c r="DF156" s="201">
        <f t="shared" si="88"/>
        <v>104</v>
      </c>
      <c r="DG156" s="201">
        <f t="shared" si="88"/>
        <v>105</v>
      </c>
      <c r="DH156" s="201">
        <f t="shared" si="88"/>
        <v>106</v>
      </c>
      <c r="DI156" s="201">
        <f t="shared" si="88"/>
        <v>107</v>
      </c>
      <c r="DJ156" s="201">
        <f t="shared" si="88"/>
        <v>108</v>
      </c>
      <c r="DK156" s="201">
        <f t="shared" si="88"/>
        <v>109</v>
      </c>
      <c r="DL156" s="201">
        <f t="shared" si="88"/>
        <v>110</v>
      </c>
      <c r="DM156" s="201">
        <f t="shared" si="88"/>
        <v>111</v>
      </c>
      <c r="DN156" s="201">
        <f t="shared" si="88"/>
        <v>112</v>
      </c>
      <c r="DO156" s="201">
        <f t="shared" si="88"/>
        <v>113</v>
      </c>
      <c r="DP156" s="201">
        <f t="shared" si="88"/>
        <v>114</v>
      </c>
      <c r="DQ156" s="201">
        <f t="shared" si="88"/>
        <v>115</v>
      </c>
      <c r="DR156" s="201">
        <f t="shared" si="88"/>
        <v>116</v>
      </c>
      <c r="DS156" s="201">
        <f t="shared" si="88"/>
        <v>117</v>
      </c>
      <c r="DT156" s="201">
        <f t="shared" si="88"/>
        <v>118</v>
      </c>
      <c r="DU156" s="201">
        <f t="shared" si="88"/>
        <v>119</v>
      </c>
      <c r="DV156" s="201">
        <f t="shared" si="88"/>
        <v>120</v>
      </c>
    </row>
    <row r="157" ht="15.75" customHeight="1">
      <c r="A157" s="202"/>
      <c r="B157" s="202"/>
      <c r="C157" s="202"/>
      <c r="D157" s="202"/>
      <c r="E157" s="202"/>
      <c r="F157" s="202"/>
      <c r="G157" s="203" t="s">
        <v>152</v>
      </c>
      <c r="H157" s="204" t="s">
        <v>153</v>
      </c>
      <c r="I157" s="204" t="s">
        <v>154</v>
      </c>
      <c r="J157" s="204" t="s">
        <v>155</v>
      </c>
      <c r="K157" s="204" t="s">
        <v>156</v>
      </c>
      <c r="L157" s="204" t="s">
        <v>157</v>
      </c>
      <c r="M157" s="204" t="s">
        <v>158</v>
      </c>
      <c r="N157" s="204" t="s">
        <v>159</v>
      </c>
      <c r="O157" s="204" t="s">
        <v>160</v>
      </c>
      <c r="P157" s="204" t="s">
        <v>161</v>
      </c>
      <c r="Q157" s="204" t="s">
        <v>162</v>
      </c>
      <c r="R157" s="204" t="s">
        <v>163</v>
      </c>
      <c r="S157" s="204" t="s">
        <v>164</v>
      </c>
      <c r="T157" s="204" t="s">
        <v>165</v>
      </c>
      <c r="U157" s="204" t="s">
        <v>166</v>
      </c>
      <c r="V157" s="204" t="s">
        <v>167</v>
      </c>
      <c r="W157" s="204" t="s">
        <v>168</v>
      </c>
      <c r="X157" s="204" t="s">
        <v>169</v>
      </c>
      <c r="Y157" s="204" t="s">
        <v>170</v>
      </c>
      <c r="Z157" s="204" t="s">
        <v>171</v>
      </c>
      <c r="AA157" s="204" t="s">
        <v>172</v>
      </c>
      <c r="AB157" s="204" t="s">
        <v>173</v>
      </c>
      <c r="AC157" s="204" t="s">
        <v>174</v>
      </c>
      <c r="AD157" s="204" t="s">
        <v>175</v>
      </c>
      <c r="AE157" s="204" t="s">
        <v>176</v>
      </c>
      <c r="AF157" s="204" t="s">
        <v>177</v>
      </c>
      <c r="AG157" s="204" t="s">
        <v>178</v>
      </c>
      <c r="AH157" s="204" t="s">
        <v>179</v>
      </c>
      <c r="AI157" s="204" t="s">
        <v>180</v>
      </c>
      <c r="AJ157" s="204" t="s">
        <v>181</v>
      </c>
      <c r="AK157" s="204" t="s">
        <v>182</v>
      </c>
      <c r="AL157" s="204" t="s">
        <v>183</v>
      </c>
      <c r="AM157" s="204" t="s">
        <v>184</v>
      </c>
      <c r="AN157" s="204" t="s">
        <v>185</v>
      </c>
      <c r="AO157" s="204" t="s">
        <v>186</v>
      </c>
      <c r="AP157" s="204" t="s">
        <v>187</v>
      </c>
      <c r="AQ157" s="204" t="s">
        <v>188</v>
      </c>
      <c r="AR157" s="204" t="s">
        <v>189</v>
      </c>
      <c r="AS157" s="204" t="s">
        <v>190</v>
      </c>
      <c r="AT157" s="204" t="s">
        <v>191</v>
      </c>
      <c r="AU157" s="204" t="s">
        <v>192</v>
      </c>
      <c r="AV157" s="204" t="s">
        <v>193</v>
      </c>
      <c r="AW157" s="204" t="s">
        <v>194</v>
      </c>
      <c r="AX157" s="204" t="s">
        <v>195</v>
      </c>
      <c r="AY157" s="204" t="s">
        <v>196</v>
      </c>
      <c r="AZ157" s="204" t="s">
        <v>197</v>
      </c>
      <c r="BA157" s="204" t="s">
        <v>198</v>
      </c>
      <c r="BB157" s="204" t="s">
        <v>199</v>
      </c>
      <c r="BC157" s="204" t="s">
        <v>200</v>
      </c>
      <c r="BD157" s="204" t="s">
        <v>201</v>
      </c>
      <c r="BE157" s="204" t="s">
        <v>202</v>
      </c>
      <c r="BF157" s="204" t="s">
        <v>203</v>
      </c>
      <c r="BG157" s="204" t="s">
        <v>204</v>
      </c>
      <c r="BH157" s="204" t="s">
        <v>205</v>
      </c>
      <c r="BI157" s="204" t="s">
        <v>206</v>
      </c>
      <c r="BJ157" s="204" t="s">
        <v>207</v>
      </c>
      <c r="BK157" s="204" t="s">
        <v>208</v>
      </c>
      <c r="BL157" s="204" t="s">
        <v>209</v>
      </c>
      <c r="BM157" s="204" t="s">
        <v>210</v>
      </c>
      <c r="BN157" s="204" t="s">
        <v>211</v>
      </c>
      <c r="BO157" s="204" t="s">
        <v>212</v>
      </c>
      <c r="BP157" s="204" t="s">
        <v>213</v>
      </c>
      <c r="BQ157" s="204" t="s">
        <v>214</v>
      </c>
      <c r="BR157" s="204" t="s">
        <v>215</v>
      </c>
      <c r="BS157" s="204" t="s">
        <v>216</v>
      </c>
      <c r="BT157" s="204" t="s">
        <v>217</v>
      </c>
      <c r="BU157" s="204" t="s">
        <v>218</v>
      </c>
      <c r="BV157" s="204" t="s">
        <v>219</v>
      </c>
      <c r="BW157" s="204" t="s">
        <v>220</v>
      </c>
      <c r="BX157" s="204" t="s">
        <v>221</v>
      </c>
      <c r="BY157" s="204" t="s">
        <v>222</v>
      </c>
      <c r="BZ157" s="204" t="s">
        <v>223</v>
      </c>
      <c r="CA157" s="204" t="s">
        <v>224</v>
      </c>
      <c r="CB157" s="204" t="s">
        <v>225</v>
      </c>
      <c r="CC157" s="204" t="s">
        <v>226</v>
      </c>
      <c r="CD157" s="204" t="s">
        <v>227</v>
      </c>
      <c r="CE157" s="204" t="s">
        <v>228</v>
      </c>
      <c r="CF157" s="204" t="s">
        <v>229</v>
      </c>
      <c r="CG157" s="204" t="s">
        <v>230</v>
      </c>
      <c r="CH157" s="204" t="s">
        <v>231</v>
      </c>
      <c r="CI157" s="204" t="s">
        <v>232</v>
      </c>
      <c r="CJ157" s="204" t="s">
        <v>233</v>
      </c>
      <c r="CK157" s="204" t="s">
        <v>234</v>
      </c>
      <c r="CL157" s="204" t="s">
        <v>235</v>
      </c>
      <c r="CM157" s="204" t="s">
        <v>236</v>
      </c>
      <c r="CN157" s="204" t="s">
        <v>237</v>
      </c>
      <c r="CO157" s="204" t="s">
        <v>238</v>
      </c>
      <c r="CP157" s="204" t="s">
        <v>239</v>
      </c>
      <c r="CQ157" s="204" t="s">
        <v>240</v>
      </c>
      <c r="CR157" s="204" t="s">
        <v>241</v>
      </c>
      <c r="CS157" s="204" t="s">
        <v>242</v>
      </c>
      <c r="CT157" s="204" t="s">
        <v>243</v>
      </c>
      <c r="CU157" s="204" t="s">
        <v>244</v>
      </c>
      <c r="CV157" s="204" t="s">
        <v>245</v>
      </c>
      <c r="CW157" s="204" t="s">
        <v>246</v>
      </c>
      <c r="CX157" s="204" t="s">
        <v>247</v>
      </c>
      <c r="CY157" s="204" t="s">
        <v>248</v>
      </c>
      <c r="CZ157" s="204" t="s">
        <v>249</v>
      </c>
      <c r="DA157" s="204" t="s">
        <v>250</v>
      </c>
      <c r="DB157" s="204" t="s">
        <v>251</v>
      </c>
      <c r="DC157" s="204" t="s">
        <v>252</v>
      </c>
      <c r="DD157" s="204" t="s">
        <v>253</v>
      </c>
      <c r="DE157" s="204" t="s">
        <v>254</v>
      </c>
      <c r="DF157" s="204" t="s">
        <v>255</v>
      </c>
      <c r="DG157" s="204" t="s">
        <v>256</v>
      </c>
      <c r="DH157" s="204" t="s">
        <v>257</v>
      </c>
      <c r="DI157" s="204" t="s">
        <v>258</v>
      </c>
      <c r="DJ157" s="204" t="s">
        <v>259</v>
      </c>
      <c r="DK157" s="204" t="s">
        <v>260</v>
      </c>
      <c r="DL157" s="204" t="s">
        <v>261</v>
      </c>
      <c r="DM157" s="204" t="s">
        <v>262</v>
      </c>
      <c r="DN157" s="204" t="s">
        <v>263</v>
      </c>
      <c r="DO157" s="204" t="s">
        <v>264</v>
      </c>
      <c r="DP157" s="204" t="s">
        <v>265</v>
      </c>
      <c r="DQ157" s="204" t="s">
        <v>266</v>
      </c>
      <c r="DR157" s="204" t="s">
        <v>267</v>
      </c>
      <c r="DS157" s="204" t="s">
        <v>268</v>
      </c>
      <c r="DT157" s="204" t="s">
        <v>269</v>
      </c>
      <c r="DU157" s="204" t="s">
        <v>270</v>
      </c>
      <c r="DV157" s="204" t="s">
        <v>271</v>
      </c>
    </row>
    <row r="158" ht="15.75" customHeight="1">
      <c r="A158" s="277">
        <v>1.0</v>
      </c>
      <c r="B158" s="278" t="s">
        <v>591</v>
      </c>
      <c r="C158" s="279"/>
      <c r="D158" s="280"/>
      <c r="E158" s="281">
        <v>1900000.0</v>
      </c>
      <c r="F158" s="207">
        <f t="shared" ref="F158:F164" si="90">E158*$F$155</f>
        <v>32300000</v>
      </c>
      <c r="G158" s="210"/>
      <c r="H158" s="210"/>
      <c r="I158" s="210"/>
      <c r="J158" s="210"/>
      <c r="K158" s="210"/>
      <c r="L158" s="210"/>
      <c r="M158" s="210">
        <f>E158*3</f>
        <v>5700000</v>
      </c>
      <c r="N158" s="210">
        <f>E$158*3</f>
        <v>5700000</v>
      </c>
      <c r="O158" s="210">
        <f t="shared" ref="O158:Q158" si="89">$E$158*3</f>
        <v>5700000</v>
      </c>
      <c r="P158" s="210">
        <f t="shared" si="89"/>
        <v>5700000</v>
      </c>
      <c r="Q158" s="210">
        <f t="shared" si="89"/>
        <v>5700000</v>
      </c>
      <c r="R158" s="210">
        <f>$E$158*2</f>
        <v>3800000</v>
      </c>
      <c r="S158" s="210"/>
      <c r="T158" s="210"/>
      <c r="U158" s="210"/>
      <c r="V158" s="210"/>
      <c r="W158" s="210"/>
      <c r="X158" s="210"/>
      <c r="Y158" s="210"/>
      <c r="Z158" s="210"/>
      <c r="AA158" s="210"/>
      <c r="AB158" s="210"/>
      <c r="AC158" s="210"/>
      <c r="AD158" s="210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  <c r="AW158" s="125"/>
      <c r="AX158" s="125"/>
      <c r="AY158" s="125"/>
      <c r="AZ158" s="125"/>
      <c r="BA158" s="125"/>
      <c r="BB158" s="125"/>
      <c r="BC158" s="125"/>
      <c r="BD158" s="125"/>
      <c r="BE158" s="125"/>
      <c r="BF158" s="125"/>
      <c r="BG158" s="125"/>
      <c r="BH158" s="125"/>
      <c r="BI158" s="125"/>
      <c r="BJ158" s="125"/>
      <c r="BK158" s="125"/>
      <c r="BL158" s="125"/>
      <c r="BM158" s="125"/>
      <c r="BN158" s="125"/>
      <c r="BO158" s="125"/>
      <c r="BP158" s="125"/>
      <c r="BQ158" s="125"/>
      <c r="BR158" s="125"/>
      <c r="BS158" s="125"/>
      <c r="BT158" s="125"/>
      <c r="BU158" s="125"/>
      <c r="BV158" s="125"/>
      <c r="BW158" s="125"/>
      <c r="BX158" s="125"/>
      <c r="BY158" s="125"/>
      <c r="BZ158" s="125"/>
      <c r="CA158" s="125"/>
      <c r="CB158" s="125"/>
      <c r="CC158" s="125"/>
      <c r="CD158" s="125"/>
      <c r="CE158" s="125"/>
      <c r="CF158" s="125"/>
      <c r="CG158" s="125"/>
      <c r="CH158" s="125"/>
      <c r="CI158" s="125"/>
      <c r="CJ158" s="125"/>
      <c r="CK158" s="125"/>
      <c r="CL158" s="125"/>
      <c r="CM158" s="125"/>
      <c r="CN158" s="125"/>
      <c r="CO158" s="125"/>
      <c r="CP158" s="125"/>
      <c r="CQ158" s="125"/>
      <c r="CR158" s="125"/>
      <c r="CS158" s="125"/>
      <c r="CT158" s="125"/>
      <c r="CU158" s="125"/>
      <c r="CV158" s="125"/>
      <c r="CW158" s="125"/>
      <c r="CX158" s="125"/>
      <c r="CY158" s="125"/>
      <c r="CZ158" s="125"/>
      <c r="DA158" s="125"/>
      <c r="DB158" s="125"/>
      <c r="DC158" s="125"/>
      <c r="DD158" s="125"/>
      <c r="DE158" s="125"/>
      <c r="DF158" s="125"/>
      <c r="DG158" s="125"/>
      <c r="DH158" s="125"/>
      <c r="DI158" s="125"/>
      <c r="DJ158" s="125"/>
      <c r="DK158" s="125"/>
      <c r="DL158" s="125"/>
      <c r="DM158" s="125"/>
      <c r="DN158" s="125"/>
      <c r="DO158" s="125"/>
      <c r="DP158" s="125"/>
      <c r="DQ158" s="125"/>
      <c r="DR158" s="125"/>
      <c r="DS158" s="125"/>
      <c r="DT158" s="125"/>
      <c r="DU158" s="125"/>
      <c r="DV158" s="125"/>
    </row>
    <row r="159" ht="15.75" customHeight="1">
      <c r="A159" s="277">
        <v>2.0</v>
      </c>
      <c r="B159" s="278" t="s">
        <v>592</v>
      </c>
      <c r="C159" s="279"/>
      <c r="D159" s="280"/>
      <c r="E159" s="281">
        <v>3500000.0</v>
      </c>
      <c r="F159" s="207">
        <f t="shared" si="90"/>
        <v>59500000</v>
      </c>
      <c r="G159" s="210"/>
      <c r="H159" s="210"/>
      <c r="I159" s="210"/>
      <c r="J159" s="210"/>
      <c r="K159" s="210"/>
      <c r="L159" s="210"/>
      <c r="M159" s="210"/>
      <c r="N159" s="210">
        <f t="shared" ref="N159:R159" si="91">$E159*3</f>
        <v>10500000</v>
      </c>
      <c r="O159" s="210">
        <f t="shared" si="91"/>
        <v>10500000</v>
      </c>
      <c r="P159" s="210">
        <f t="shared" si="91"/>
        <v>10500000</v>
      </c>
      <c r="Q159" s="210">
        <f t="shared" si="91"/>
        <v>10500000</v>
      </c>
      <c r="R159" s="210">
        <f t="shared" si="91"/>
        <v>10500000</v>
      </c>
      <c r="S159" s="210">
        <f>$E159*2</f>
        <v>7000000</v>
      </c>
      <c r="T159" s="210"/>
      <c r="U159" s="210"/>
      <c r="V159" s="210"/>
      <c r="W159" s="210"/>
      <c r="X159" s="210"/>
      <c r="Y159" s="210"/>
      <c r="Z159" s="210"/>
      <c r="AA159" s="210"/>
      <c r="AB159" s="210"/>
      <c r="AC159" s="210"/>
      <c r="AD159" s="210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5"/>
      <c r="AP159" s="125"/>
      <c r="AQ159" s="125"/>
      <c r="AR159" s="125"/>
      <c r="AS159" s="125"/>
      <c r="AT159" s="125"/>
      <c r="AU159" s="125"/>
      <c r="AV159" s="125"/>
      <c r="AW159" s="125"/>
      <c r="AX159" s="125"/>
      <c r="AY159" s="125"/>
      <c r="AZ159" s="125"/>
      <c r="BA159" s="125"/>
      <c r="BB159" s="125"/>
      <c r="BC159" s="125"/>
      <c r="BD159" s="125"/>
      <c r="BE159" s="125"/>
      <c r="BF159" s="125"/>
      <c r="BG159" s="125"/>
      <c r="BH159" s="125"/>
      <c r="BI159" s="125"/>
      <c r="BJ159" s="125"/>
      <c r="BK159" s="125"/>
      <c r="BL159" s="125"/>
      <c r="BM159" s="125"/>
      <c r="BN159" s="125"/>
      <c r="BO159" s="125"/>
      <c r="BP159" s="125"/>
      <c r="BQ159" s="125"/>
      <c r="BR159" s="125"/>
      <c r="BS159" s="125"/>
      <c r="BT159" s="125"/>
      <c r="BU159" s="125"/>
      <c r="BV159" s="125"/>
      <c r="BW159" s="125"/>
      <c r="BX159" s="125"/>
      <c r="BY159" s="125"/>
      <c r="BZ159" s="125"/>
      <c r="CA159" s="125"/>
      <c r="CB159" s="125"/>
      <c r="CC159" s="125"/>
      <c r="CD159" s="125"/>
      <c r="CE159" s="125"/>
      <c r="CF159" s="125"/>
      <c r="CG159" s="125"/>
      <c r="CH159" s="125"/>
      <c r="CI159" s="125"/>
      <c r="CJ159" s="125"/>
      <c r="CK159" s="125"/>
      <c r="CL159" s="125"/>
      <c r="CM159" s="125"/>
      <c r="CN159" s="125"/>
      <c r="CO159" s="125"/>
      <c r="CP159" s="125"/>
      <c r="CQ159" s="125"/>
      <c r="CR159" s="125"/>
      <c r="CS159" s="125"/>
      <c r="CT159" s="125"/>
      <c r="CU159" s="125"/>
      <c r="CV159" s="125"/>
      <c r="CW159" s="125"/>
      <c r="CX159" s="125"/>
      <c r="CY159" s="125"/>
      <c r="CZ159" s="125"/>
      <c r="DA159" s="125"/>
      <c r="DB159" s="125"/>
      <c r="DC159" s="125"/>
      <c r="DD159" s="125"/>
      <c r="DE159" s="125"/>
      <c r="DF159" s="125"/>
      <c r="DG159" s="125"/>
      <c r="DH159" s="125"/>
      <c r="DI159" s="125"/>
      <c r="DJ159" s="125"/>
      <c r="DK159" s="125"/>
      <c r="DL159" s="125"/>
      <c r="DM159" s="125"/>
      <c r="DN159" s="125"/>
      <c r="DO159" s="125"/>
      <c r="DP159" s="125"/>
      <c r="DQ159" s="125"/>
      <c r="DR159" s="125"/>
      <c r="DS159" s="125"/>
      <c r="DT159" s="125"/>
      <c r="DU159" s="125"/>
      <c r="DV159" s="125"/>
    </row>
    <row r="160" ht="15.75" customHeight="1">
      <c r="A160" s="277">
        <v>3.0</v>
      </c>
      <c r="B160" s="278" t="s">
        <v>593</v>
      </c>
      <c r="C160" s="279"/>
      <c r="D160" s="280"/>
      <c r="E160" s="281">
        <v>2500000.0</v>
      </c>
      <c r="F160" s="207">
        <f t="shared" si="90"/>
        <v>42500000</v>
      </c>
      <c r="G160" s="210"/>
      <c r="H160" s="210"/>
      <c r="I160" s="210"/>
      <c r="J160" s="210"/>
      <c r="K160" s="210"/>
      <c r="L160" s="210"/>
      <c r="M160" s="210"/>
      <c r="N160" s="210"/>
      <c r="O160" s="210">
        <f t="shared" ref="O160:S160" si="92">$E160*3</f>
        <v>7500000</v>
      </c>
      <c r="P160" s="210">
        <f t="shared" si="92"/>
        <v>7500000</v>
      </c>
      <c r="Q160" s="210">
        <f t="shared" si="92"/>
        <v>7500000</v>
      </c>
      <c r="R160" s="210">
        <f t="shared" si="92"/>
        <v>7500000</v>
      </c>
      <c r="S160" s="210">
        <f t="shared" si="92"/>
        <v>7500000</v>
      </c>
      <c r="T160" s="210">
        <f>$E160*2</f>
        <v>5000000</v>
      </c>
      <c r="U160" s="210"/>
      <c r="V160" s="210"/>
      <c r="W160" s="210"/>
      <c r="X160" s="210"/>
      <c r="Y160" s="210"/>
      <c r="Z160" s="210"/>
      <c r="AA160" s="210"/>
      <c r="AB160" s="210"/>
      <c r="AC160" s="210"/>
      <c r="AD160" s="210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5"/>
      <c r="AT160" s="125"/>
      <c r="AU160" s="125"/>
      <c r="AV160" s="125"/>
      <c r="AW160" s="125"/>
      <c r="AX160" s="125"/>
      <c r="AY160" s="125"/>
      <c r="AZ160" s="125"/>
      <c r="BA160" s="125"/>
      <c r="BB160" s="125"/>
      <c r="BC160" s="125"/>
      <c r="BD160" s="125"/>
      <c r="BE160" s="125"/>
      <c r="BF160" s="125"/>
      <c r="BG160" s="125"/>
      <c r="BH160" s="125"/>
      <c r="BI160" s="125"/>
      <c r="BJ160" s="125"/>
      <c r="BK160" s="125"/>
      <c r="BL160" s="125"/>
      <c r="BM160" s="125"/>
      <c r="BN160" s="125"/>
      <c r="BO160" s="125"/>
      <c r="BP160" s="125"/>
      <c r="BQ160" s="125"/>
      <c r="BR160" s="125"/>
      <c r="BS160" s="125"/>
      <c r="BT160" s="125"/>
      <c r="BU160" s="125"/>
      <c r="BV160" s="125"/>
      <c r="BW160" s="125"/>
      <c r="BX160" s="125"/>
      <c r="BY160" s="125"/>
      <c r="BZ160" s="125"/>
      <c r="CA160" s="125"/>
      <c r="CB160" s="125"/>
      <c r="CC160" s="125"/>
      <c r="CD160" s="125"/>
      <c r="CE160" s="125"/>
      <c r="CF160" s="125"/>
      <c r="CG160" s="125"/>
      <c r="CH160" s="125"/>
      <c r="CI160" s="125"/>
      <c r="CJ160" s="125"/>
      <c r="CK160" s="125"/>
      <c r="CL160" s="125"/>
      <c r="CM160" s="125"/>
      <c r="CN160" s="125"/>
      <c r="CO160" s="125"/>
      <c r="CP160" s="125"/>
      <c r="CQ160" s="125"/>
      <c r="CR160" s="125"/>
      <c r="CS160" s="125"/>
      <c r="CT160" s="125"/>
      <c r="CU160" s="125"/>
      <c r="CV160" s="125"/>
      <c r="CW160" s="125"/>
      <c r="CX160" s="125"/>
      <c r="CY160" s="125"/>
      <c r="CZ160" s="125"/>
      <c r="DA160" s="125"/>
      <c r="DB160" s="125"/>
      <c r="DC160" s="125"/>
      <c r="DD160" s="125"/>
      <c r="DE160" s="125"/>
      <c r="DF160" s="125"/>
      <c r="DG160" s="125"/>
      <c r="DH160" s="125"/>
      <c r="DI160" s="125"/>
      <c r="DJ160" s="125"/>
      <c r="DK160" s="125"/>
      <c r="DL160" s="125"/>
      <c r="DM160" s="125"/>
      <c r="DN160" s="125"/>
      <c r="DO160" s="125"/>
      <c r="DP160" s="125"/>
      <c r="DQ160" s="125"/>
      <c r="DR160" s="125"/>
      <c r="DS160" s="125"/>
      <c r="DT160" s="125"/>
      <c r="DU160" s="125"/>
      <c r="DV160" s="125"/>
    </row>
    <row r="161" ht="15.75" customHeight="1">
      <c r="A161" s="277">
        <v>4.0</v>
      </c>
      <c r="B161" s="278" t="s">
        <v>594</v>
      </c>
      <c r="C161" s="279"/>
      <c r="D161" s="280"/>
      <c r="E161" s="281">
        <v>4000000.0</v>
      </c>
      <c r="F161" s="207">
        <f t="shared" si="90"/>
        <v>68000000</v>
      </c>
      <c r="G161" s="210"/>
      <c r="H161" s="210"/>
      <c r="I161" s="210"/>
      <c r="J161" s="210"/>
      <c r="K161" s="210"/>
      <c r="L161" s="210"/>
      <c r="M161" s="210"/>
      <c r="N161" s="210"/>
      <c r="O161" s="210"/>
      <c r="P161" s="210">
        <f t="shared" ref="P161:T161" si="93">$E161*3</f>
        <v>12000000</v>
      </c>
      <c r="Q161" s="210">
        <f t="shared" si="93"/>
        <v>12000000</v>
      </c>
      <c r="R161" s="210">
        <f t="shared" si="93"/>
        <v>12000000</v>
      </c>
      <c r="S161" s="210">
        <f t="shared" si="93"/>
        <v>12000000</v>
      </c>
      <c r="T161" s="210">
        <f t="shared" si="93"/>
        <v>12000000</v>
      </c>
      <c r="U161" s="210">
        <f>$E161*2</f>
        <v>8000000</v>
      </c>
      <c r="V161" s="210"/>
      <c r="W161" s="210"/>
      <c r="X161" s="210"/>
      <c r="Y161" s="210"/>
      <c r="Z161" s="210"/>
      <c r="AA161" s="210"/>
      <c r="AB161" s="210"/>
      <c r="AC161" s="210"/>
      <c r="AD161" s="210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5"/>
      <c r="AT161" s="125"/>
      <c r="AU161" s="125"/>
      <c r="AV161" s="125"/>
      <c r="AW161" s="125"/>
      <c r="AX161" s="125"/>
      <c r="AY161" s="125"/>
      <c r="AZ161" s="125"/>
      <c r="BA161" s="125"/>
      <c r="BB161" s="125"/>
      <c r="BC161" s="125"/>
      <c r="BD161" s="125"/>
      <c r="BE161" s="125"/>
      <c r="BF161" s="125"/>
      <c r="BG161" s="125"/>
      <c r="BH161" s="125"/>
      <c r="BI161" s="125"/>
      <c r="BJ161" s="125"/>
      <c r="BK161" s="125"/>
      <c r="BL161" s="125"/>
      <c r="BM161" s="125"/>
      <c r="BN161" s="125"/>
      <c r="BO161" s="125"/>
      <c r="BP161" s="125"/>
      <c r="BQ161" s="125"/>
      <c r="BR161" s="125"/>
      <c r="BS161" s="125"/>
      <c r="BT161" s="125"/>
      <c r="BU161" s="125"/>
      <c r="BV161" s="125"/>
      <c r="BW161" s="125"/>
      <c r="BX161" s="125"/>
      <c r="BY161" s="125"/>
      <c r="BZ161" s="125"/>
      <c r="CA161" s="125"/>
      <c r="CB161" s="125"/>
      <c r="CC161" s="125"/>
      <c r="CD161" s="125"/>
      <c r="CE161" s="125"/>
      <c r="CF161" s="125"/>
      <c r="CG161" s="125"/>
      <c r="CH161" s="125"/>
      <c r="CI161" s="125"/>
      <c r="CJ161" s="125"/>
      <c r="CK161" s="125"/>
      <c r="CL161" s="125"/>
      <c r="CM161" s="125"/>
      <c r="CN161" s="125"/>
      <c r="CO161" s="125"/>
      <c r="CP161" s="125"/>
      <c r="CQ161" s="125"/>
      <c r="CR161" s="125"/>
      <c r="CS161" s="125"/>
      <c r="CT161" s="125"/>
      <c r="CU161" s="125"/>
      <c r="CV161" s="125"/>
      <c r="CW161" s="125"/>
      <c r="CX161" s="125"/>
      <c r="CY161" s="125"/>
      <c r="CZ161" s="125"/>
      <c r="DA161" s="125"/>
      <c r="DB161" s="125"/>
      <c r="DC161" s="125"/>
      <c r="DD161" s="125"/>
      <c r="DE161" s="125"/>
      <c r="DF161" s="125"/>
      <c r="DG161" s="125"/>
      <c r="DH161" s="125"/>
      <c r="DI161" s="125"/>
      <c r="DJ161" s="125"/>
      <c r="DK161" s="125"/>
      <c r="DL161" s="125"/>
      <c r="DM161" s="125"/>
      <c r="DN161" s="125"/>
      <c r="DO161" s="125"/>
      <c r="DP161" s="125"/>
      <c r="DQ161" s="125"/>
      <c r="DR161" s="125"/>
      <c r="DS161" s="125"/>
      <c r="DT161" s="125"/>
      <c r="DU161" s="125"/>
      <c r="DV161" s="125"/>
    </row>
    <row r="162" ht="15.75" customHeight="1">
      <c r="A162" s="277">
        <v>5.0</v>
      </c>
      <c r="B162" s="278" t="s">
        <v>595</v>
      </c>
      <c r="C162" s="279"/>
      <c r="D162" s="280"/>
      <c r="E162" s="281">
        <v>1000000.0</v>
      </c>
      <c r="F162" s="207">
        <f t="shared" si="90"/>
        <v>17000000</v>
      </c>
      <c r="G162" s="210"/>
      <c r="H162" s="210"/>
      <c r="I162" s="210"/>
      <c r="J162" s="210"/>
      <c r="K162" s="210"/>
      <c r="L162" s="210"/>
      <c r="M162" s="210"/>
      <c r="N162" s="210"/>
      <c r="O162" s="210"/>
      <c r="P162" s="210"/>
      <c r="Q162" s="210">
        <f t="shared" ref="Q162:U162" si="94">$E162*3</f>
        <v>3000000</v>
      </c>
      <c r="R162" s="210">
        <f t="shared" si="94"/>
        <v>3000000</v>
      </c>
      <c r="S162" s="210">
        <f t="shared" si="94"/>
        <v>3000000</v>
      </c>
      <c r="T162" s="210">
        <f t="shared" si="94"/>
        <v>3000000</v>
      </c>
      <c r="U162" s="210">
        <f t="shared" si="94"/>
        <v>3000000</v>
      </c>
      <c r="V162" s="210">
        <f>$E162*2</f>
        <v>2000000</v>
      </c>
      <c r="W162" s="210"/>
      <c r="X162" s="210"/>
      <c r="Y162" s="210"/>
      <c r="Z162" s="210"/>
      <c r="AA162" s="210"/>
      <c r="AB162" s="210"/>
      <c r="AC162" s="210"/>
      <c r="AD162" s="210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5"/>
      <c r="AW162" s="125"/>
      <c r="AX162" s="125"/>
      <c r="AY162" s="125"/>
      <c r="AZ162" s="125"/>
      <c r="BA162" s="125"/>
      <c r="BB162" s="125"/>
      <c r="BC162" s="125"/>
      <c r="BD162" s="125"/>
      <c r="BE162" s="125"/>
      <c r="BF162" s="125"/>
      <c r="BG162" s="125"/>
      <c r="BH162" s="125"/>
      <c r="BI162" s="125"/>
      <c r="BJ162" s="125"/>
      <c r="BK162" s="125"/>
      <c r="BL162" s="125"/>
      <c r="BM162" s="125"/>
      <c r="BN162" s="125"/>
      <c r="BO162" s="125"/>
      <c r="BP162" s="125"/>
      <c r="BQ162" s="125"/>
      <c r="BR162" s="125"/>
      <c r="BS162" s="125"/>
      <c r="BT162" s="125"/>
      <c r="BU162" s="125"/>
      <c r="BV162" s="125"/>
      <c r="BW162" s="125"/>
      <c r="BX162" s="125"/>
      <c r="BY162" s="125"/>
      <c r="BZ162" s="125"/>
      <c r="CA162" s="125"/>
      <c r="CB162" s="125"/>
      <c r="CC162" s="125"/>
      <c r="CD162" s="125"/>
      <c r="CE162" s="125"/>
      <c r="CF162" s="125"/>
      <c r="CG162" s="125"/>
      <c r="CH162" s="125"/>
      <c r="CI162" s="125"/>
      <c r="CJ162" s="125"/>
      <c r="CK162" s="125"/>
      <c r="CL162" s="125"/>
      <c r="CM162" s="125"/>
      <c r="CN162" s="125"/>
      <c r="CO162" s="125"/>
      <c r="CP162" s="125"/>
      <c r="CQ162" s="125"/>
      <c r="CR162" s="125"/>
      <c r="CS162" s="125"/>
      <c r="CT162" s="125"/>
      <c r="CU162" s="125"/>
      <c r="CV162" s="125"/>
      <c r="CW162" s="125"/>
      <c r="CX162" s="125"/>
      <c r="CY162" s="125"/>
      <c r="CZ162" s="125"/>
      <c r="DA162" s="125"/>
      <c r="DB162" s="125"/>
      <c r="DC162" s="125"/>
      <c r="DD162" s="125"/>
      <c r="DE162" s="125"/>
      <c r="DF162" s="125"/>
      <c r="DG162" s="125"/>
      <c r="DH162" s="125"/>
      <c r="DI162" s="125"/>
      <c r="DJ162" s="125"/>
      <c r="DK162" s="125"/>
      <c r="DL162" s="125"/>
      <c r="DM162" s="125"/>
      <c r="DN162" s="125"/>
      <c r="DO162" s="125"/>
      <c r="DP162" s="125"/>
      <c r="DQ162" s="125"/>
      <c r="DR162" s="125"/>
      <c r="DS162" s="125"/>
      <c r="DT162" s="125"/>
      <c r="DU162" s="125"/>
      <c r="DV162" s="125"/>
    </row>
    <row r="163" ht="15.75" customHeight="1">
      <c r="A163" s="277">
        <v>6.0</v>
      </c>
      <c r="B163" s="278" t="s">
        <v>596</v>
      </c>
      <c r="C163" s="279"/>
      <c r="D163" s="280"/>
      <c r="E163" s="281">
        <v>750000.0</v>
      </c>
      <c r="F163" s="207">
        <f t="shared" si="90"/>
        <v>12750000</v>
      </c>
      <c r="G163" s="210"/>
      <c r="H163" s="210"/>
      <c r="I163" s="210"/>
      <c r="J163" s="210"/>
      <c r="K163" s="210"/>
      <c r="L163" s="210"/>
      <c r="M163" s="210"/>
      <c r="N163" s="210"/>
      <c r="O163" s="210"/>
      <c r="P163" s="210"/>
      <c r="Q163" s="210"/>
      <c r="R163" s="210">
        <f t="shared" ref="R163:V163" si="95">$E163*3</f>
        <v>2250000</v>
      </c>
      <c r="S163" s="210">
        <f t="shared" si="95"/>
        <v>2250000</v>
      </c>
      <c r="T163" s="210">
        <f t="shared" si="95"/>
        <v>2250000</v>
      </c>
      <c r="U163" s="210">
        <f t="shared" si="95"/>
        <v>2250000</v>
      </c>
      <c r="V163" s="210">
        <f t="shared" si="95"/>
        <v>2250000</v>
      </c>
      <c r="W163" s="210">
        <f>$E163*2</f>
        <v>1500000</v>
      </c>
      <c r="X163" s="210"/>
      <c r="Y163" s="210"/>
      <c r="Z163" s="210"/>
      <c r="AA163" s="210"/>
      <c r="AB163" s="210"/>
      <c r="AC163" s="210"/>
      <c r="AD163" s="210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5"/>
      <c r="AT163" s="125"/>
      <c r="AU163" s="125"/>
      <c r="AV163" s="125"/>
      <c r="AW163" s="125"/>
      <c r="AX163" s="125"/>
      <c r="AY163" s="125"/>
      <c r="AZ163" s="125"/>
      <c r="BA163" s="125"/>
      <c r="BB163" s="125"/>
      <c r="BC163" s="125"/>
      <c r="BD163" s="125"/>
      <c r="BE163" s="125"/>
      <c r="BF163" s="125"/>
      <c r="BG163" s="125"/>
      <c r="BH163" s="125"/>
      <c r="BI163" s="125"/>
      <c r="BJ163" s="125"/>
      <c r="BK163" s="125"/>
      <c r="BL163" s="125"/>
      <c r="BM163" s="125"/>
      <c r="BN163" s="125"/>
      <c r="BO163" s="125"/>
      <c r="BP163" s="125"/>
      <c r="BQ163" s="125"/>
      <c r="BR163" s="125"/>
      <c r="BS163" s="125"/>
      <c r="BT163" s="125"/>
      <c r="BU163" s="125"/>
      <c r="BV163" s="125"/>
      <c r="BW163" s="125"/>
      <c r="BX163" s="125"/>
      <c r="BY163" s="125"/>
      <c r="BZ163" s="125"/>
      <c r="CA163" s="125"/>
      <c r="CB163" s="125"/>
      <c r="CC163" s="125"/>
      <c r="CD163" s="125"/>
      <c r="CE163" s="125"/>
      <c r="CF163" s="125"/>
      <c r="CG163" s="125"/>
      <c r="CH163" s="125"/>
      <c r="CI163" s="125"/>
      <c r="CJ163" s="125"/>
      <c r="CK163" s="125"/>
      <c r="CL163" s="125"/>
      <c r="CM163" s="125"/>
      <c r="CN163" s="125"/>
      <c r="CO163" s="125"/>
      <c r="CP163" s="125"/>
      <c r="CQ163" s="125"/>
      <c r="CR163" s="125"/>
      <c r="CS163" s="125"/>
      <c r="CT163" s="125"/>
      <c r="CU163" s="125"/>
      <c r="CV163" s="125"/>
      <c r="CW163" s="125"/>
      <c r="CX163" s="125"/>
      <c r="CY163" s="125"/>
      <c r="CZ163" s="125"/>
      <c r="DA163" s="125"/>
      <c r="DB163" s="125"/>
      <c r="DC163" s="125"/>
      <c r="DD163" s="125"/>
      <c r="DE163" s="125"/>
      <c r="DF163" s="125"/>
      <c r="DG163" s="125"/>
      <c r="DH163" s="125"/>
      <c r="DI163" s="125"/>
      <c r="DJ163" s="125"/>
      <c r="DK163" s="125"/>
      <c r="DL163" s="125"/>
      <c r="DM163" s="125"/>
      <c r="DN163" s="125"/>
      <c r="DO163" s="125"/>
      <c r="DP163" s="125"/>
      <c r="DQ163" s="125"/>
      <c r="DR163" s="125"/>
      <c r="DS163" s="125"/>
      <c r="DT163" s="125"/>
      <c r="DU163" s="125"/>
      <c r="DV163" s="125"/>
    </row>
    <row r="164" ht="15.75" customHeight="1">
      <c r="A164" s="277">
        <v>6.0</v>
      </c>
      <c r="B164" s="278" t="s">
        <v>597</v>
      </c>
      <c r="C164" s="279"/>
      <c r="D164" s="280"/>
      <c r="E164" s="281">
        <v>4000000.0</v>
      </c>
      <c r="F164" s="207">
        <f t="shared" si="90"/>
        <v>68000000</v>
      </c>
      <c r="G164" s="210"/>
      <c r="H164" s="210"/>
      <c r="I164" s="210"/>
      <c r="J164" s="210"/>
      <c r="K164" s="210"/>
      <c r="L164" s="210"/>
      <c r="M164" s="210">
        <f t="shared" ref="M164:Q164" si="96">$E164*3</f>
        <v>12000000</v>
      </c>
      <c r="N164" s="210">
        <f t="shared" si="96"/>
        <v>12000000</v>
      </c>
      <c r="O164" s="210">
        <f t="shared" si="96"/>
        <v>12000000</v>
      </c>
      <c r="P164" s="210">
        <f t="shared" si="96"/>
        <v>12000000</v>
      </c>
      <c r="Q164" s="210">
        <f t="shared" si="96"/>
        <v>12000000</v>
      </c>
      <c r="R164" s="210">
        <f>$E164*2</f>
        <v>8000000</v>
      </c>
      <c r="S164" s="210"/>
      <c r="T164" s="210"/>
      <c r="U164" s="210"/>
      <c r="V164" s="210"/>
      <c r="W164" s="210"/>
      <c r="X164" s="210"/>
      <c r="Y164" s="210"/>
      <c r="Z164" s="210"/>
      <c r="AA164" s="210"/>
      <c r="AB164" s="210"/>
      <c r="AC164" s="210"/>
      <c r="AD164" s="210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5"/>
      <c r="BD164" s="125"/>
      <c r="BE164" s="125"/>
      <c r="BF164" s="125"/>
      <c r="BG164" s="125"/>
      <c r="BH164" s="125"/>
      <c r="BI164" s="125"/>
      <c r="BJ164" s="125"/>
      <c r="BK164" s="125"/>
      <c r="BL164" s="125"/>
      <c r="BM164" s="125"/>
      <c r="BN164" s="125"/>
      <c r="BO164" s="125"/>
      <c r="BP164" s="125"/>
      <c r="BQ164" s="125"/>
      <c r="BR164" s="125"/>
      <c r="BS164" s="125"/>
      <c r="BT164" s="125"/>
      <c r="BU164" s="125"/>
      <c r="BV164" s="125"/>
      <c r="BW164" s="125"/>
      <c r="BX164" s="125"/>
      <c r="BY164" s="125"/>
      <c r="BZ164" s="125"/>
      <c r="CA164" s="125"/>
      <c r="CB164" s="125"/>
      <c r="CC164" s="125"/>
      <c r="CD164" s="125"/>
      <c r="CE164" s="125"/>
      <c r="CF164" s="125"/>
      <c r="CG164" s="125"/>
      <c r="CH164" s="125"/>
      <c r="CI164" s="125"/>
      <c r="CJ164" s="125"/>
      <c r="CK164" s="125"/>
      <c r="CL164" s="125"/>
      <c r="CM164" s="125"/>
      <c r="CN164" s="125"/>
      <c r="CO164" s="125"/>
      <c r="CP164" s="125"/>
      <c r="CQ164" s="125"/>
      <c r="CR164" s="125"/>
      <c r="CS164" s="125"/>
      <c r="CT164" s="125"/>
      <c r="CU164" s="125"/>
      <c r="CV164" s="125"/>
      <c r="CW164" s="125"/>
      <c r="CX164" s="125"/>
      <c r="CY164" s="125"/>
      <c r="CZ164" s="125"/>
      <c r="DA164" s="125"/>
      <c r="DB164" s="125"/>
      <c r="DC164" s="125"/>
      <c r="DD164" s="125"/>
      <c r="DE164" s="125"/>
      <c r="DF164" s="125"/>
      <c r="DG164" s="125"/>
      <c r="DH164" s="125"/>
      <c r="DI164" s="125"/>
      <c r="DJ164" s="125"/>
      <c r="DK164" s="125"/>
      <c r="DL164" s="125"/>
      <c r="DM164" s="125"/>
      <c r="DN164" s="125"/>
      <c r="DO164" s="125"/>
      <c r="DP164" s="125"/>
      <c r="DQ164" s="125"/>
      <c r="DR164" s="125"/>
      <c r="DS164" s="125"/>
      <c r="DT164" s="125"/>
      <c r="DU164" s="125"/>
      <c r="DV164" s="125"/>
    </row>
    <row r="165" ht="15.75" customHeight="1">
      <c r="A165" s="282"/>
      <c r="B165" s="283" t="s">
        <v>446</v>
      </c>
      <c r="C165" s="284"/>
      <c r="D165" s="285"/>
      <c r="E165" s="286">
        <f t="shared" ref="E165:F165" si="97">SUM(E158:E164)</f>
        <v>17650000</v>
      </c>
      <c r="F165" s="286">
        <f t="shared" si="97"/>
        <v>300050000</v>
      </c>
      <c r="G165" s="287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287"/>
      <c r="AA165" s="287"/>
      <c r="AB165" s="287"/>
      <c r="AC165" s="287"/>
      <c r="AD165" s="287"/>
      <c r="AE165" s="287"/>
      <c r="AF165" s="287"/>
      <c r="AG165" s="287"/>
      <c r="AH165" s="287"/>
      <c r="AI165" s="287"/>
      <c r="AJ165" s="287"/>
      <c r="AK165" s="287"/>
      <c r="AL165" s="287"/>
      <c r="AM165" s="287"/>
      <c r="AN165" s="287"/>
      <c r="AO165" s="287"/>
      <c r="AP165" s="287"/>
      <c r="AQ165" s="287"/>
      <c r="AR165" s="287"/>
      <c r="AS165" s="287"/>
      <c r="AT165" s="287"/>
      <c r="AU165" s="287"/>
      <c r="AV165" s="287"/>
      <c r="AW165" s="287"/>
      <c r="AX165" s="287"/>
      <c r="AY165" s="287"/>
      <c r="AZ165" s="287"/>
      <c r="BA165" s="287"/>
      <c r="BB165" s="287"/>
      <c r="BC165" s="274"/>
      <c r="BD165" s="274"/>
      <c r="BE165" s="274"/>
      <c r="BF165" s="274"/>
      <c r="BG165" s="274"/>
      <c r="BH165" s="274"/>
      <c r="BI165" s="274"/>
      <c r="BJ165" s="274"/>
      <c r="BK165" s="274"/>
      <c r="BL165" s="274"/>
      <c r="BM165" s="274"/>
      <c r="BN165" s="274"/>
      <c r="BO165" s="274"/>
      <c r="BP165" s="274"/>
      <c r="BQ165" s="274"/>
      <c r="BR165" s="274"/>
      <c r="BS165" s="274"/>
      <c r="BT165" s="274"/>
      <c r="BU165" s="274"/>
      <c r="BV165" s="274"/>
      <c r="BW165" s="274"/>
      <c r="BX165" s="274"/>
      <c r="BY165" s="274"/>
      <c r="BZ165" s="274"/>
      <c r="CA165" s="274"/>
      <c r="CB165" s="274"/>
      <c r="CC165" s="274"/>
      <c r="CD165" s="274"/>
      <c r="CE165" s="274"/>
      <c r="CF165" s="274"/>
      <c r="CG165" s="274"/>
      <c r="CH165" s="274"/>
      <c r="CI165" s="274"/>
      <c r="CJ165" s="274"/>
      <c r="CK165" s="274"/>
      <c r="CL165" s="274"/>
      <c r="CM165" s="274"/>
      <c r="CN165" s="274"/>
      <c r="CO165" s="274"/>
      <c r="CP165" s="274"/>
      <c r="CQ165" s="274"/>
      <c r="CR165" s="274"/>
      <c r="CS165" s="274"/>
      <c r="CT165" s="274"/>
      <c r="CU165" s="274"/>
      <c r="CV165" s="274"/>
      <c r="CW165" s="274"/>
      <c r="CX165" s="274"/>
      <c r="CY165" s="274"/>
      <c r="CZ165" s="274"/>
      <c r="DA165" s="274"/>
      <c r="DB165" s="274"/>
      <c r="DC165" s="274"/>
      <c r="DD165" s="274"/>
      <c r="DE165" s="274"/>
      <c r="DF165" s="274"/>
      <c r="DG165" s="274"/>
      <c r="DH165" s="274"/>
      <c r="DI165" s="274"/>
      <c r="DJ165" s="274"/>
      <c r="DK165" s="274"/>
      <c r="DL165" s="274"/>
      <c r="DM165" s="274"/>
      <c r="DN165" s="274"/>
      <c r="DO165" s="274"/>
      <c r="DP165" s="274"/>
      <c r="DQ165" s="274"/>
      <c r="DR165" s="274"/>
      <c r="DS165" s="274"/>
      <c r="DT165" s="274"/>
      <c r="DU165" s="274"/>
      <c r="DV165" s="274"/>
    </row>
    <row r="166" ht="15.75" customHeight="1">
      <c r="A166" s="262"/>
      <c r="B166" s="261"/>
      <c r="C166" s="261"/>
      <c r="D166" s="261"/>
      <c r="E166" s="288"/>
      <c r="F166" s="289"/>
      <c r="G166" s="267"/>
      <c r="H166" s="267"/>
      <c r="I166" s="267"/>
      <c r="J166" s="267"/>
      <c r="K166" s="267"/>
      <c r="L166" s="267"/>
      <c r="M166" s="267"/>
      <c r="N166" s="267"/>
      <c r="O166" s="267"/>
      <c r="P166" s="267"/>
      <c r="Q166" s="267"/>
      <c r="R166" s="267"/>
      <c r="S166" s="267"/>
      <c r="T166" s="267"/>
      <c r="U166" s="267"/>
      <c r="V166" s="267"/>
      <c r="W166" s="267"/>
      <c r="X166" s="267"/>
      <c r="Y166" s="267"/>
      <c r="Z166" s="267"/>
      <c r="AA166" s="267"/>
      <c r="AB166" s="267"/>
      <c r="AC166" s="267"/>
      <c r="AD166" s="267"/>
      <c r="AE166" s="267"/>
      <c r="AF166" s="267"/>
      <c r="AG166" s="267"/>
      <c r="AH166" s="267"/>
      <c r="AI166" s="267"/>
      <c r="AJ166" s="267"/>
      <c r="AK166" s="267"/>
      <c r="AL166" s="267"/>
      <c r="AM166" s="267"/>
      <c r="AN166" s="267"/>
      <c r="AO166" s="267"/>
      <c r="AP166" s="267"/>
      <c r="AQ166" s="267"/>
      <c r="AR166" s="267"/>
      <c r="AS166" s="267"/>
      <c r="AT166" s="267"/>
      <c r="AU166" s="267"/>
      <c r="AV166" s="267"/>
      <c r="AW166" s="267"/>
      <c r="AX166" s="267"/>
      <c r="AY166" s="267"/>
      <c r="AZ166" s="267"/>
      <c r="BA166" s="267"/>
      <c r="BB166" s="267"/>
      <c r="BC166" s="274"/>
      <c r="BD166" s="274"/>
      <c r="BE166" s="274"/>
      <c r="BF166" s="274"/>
      <c r="BG166" s="274"/>
      <c r="BH166" s="274"/>
      <c r="BI166" s="274"/>
      <c r="BJ166" s="274"/>
      <c r="BK166" s="274"/>
      <c r="BL166" s="274"/>
      <c r="BM166" s="274"/>
      <c r="BN166" s="274"/>
      <c r="BO166" s="274"/>
      <c r="BP166" s="274"/>
      <c r="BQ166" s="274"/>
      <c r="BR166" s="274"/>
      <c r="BS166" s="274"/>
      <c r="BT166" s="274"/>
      <c r="BU166" s="274"/>
      <c r="BV166" s="274"/>
      <c r="BW166" s="274"/>
      <c r="BX166" s="274"/>
      <c r="BY166" s="274"/>
      <c r="BZ166" s="274"/>
      <c r="CA166" s="274"/>
      <c r="CB166" s="274"/>
      <c r="CC166" s="274"/>
      <c r="CD166" s="274"/>
      <c r="CE166" s="274"/>
      <c r="CF166" s="274"/>
      <c r="CG166" s="274"/>
      <c r="CH166" s="274"/>
      <c r="CI166" s="274"/>
      <c r="CJ166" s="274"/>
      <c r="CK166" s="274"/>
      <c r="CL166" s="274"/>
      <c r="CM166" s="274"/>
      <c r="CN166" s="274"/>
      <c r="CO166" s="274"/>
      <c r="CP166" s="274"/>
      <c r="CQ166" s="274"/>
      <c r="CR166" s="274"/>
      <c r="CS166" s="274"/>
      <c r="CT166" s="274"/>
      <c r="CU166" s="274"/>
      <c r="CV166" s="274"/>
      <c r="CW166" s="274"/>
      <c r="CX166" s="274"/>
      <c r="CY166" s="274"/>
      <c r="CZ166" s="274"/>
      <c r="DA166" s="274"/>
      <c r="DB166" s="274"/>
      <c r="DC166" s="274"/>
      <c r="DD166" s="274"/>
      <c r="DE166" s="274"/>
      <c r="DF166" s="274"/>
      <c r="DG166" s="274"/>
      <c r="DH166" s="274"/>
      <c r="DI166" s="274"/>
      <c r="DJ166" s="274"/>
      <c r="DK166" s="274"/>
      <c r="DL166" s="274"/>
      <c r="DM166" s="274"/>
      <c r="DN166" s="274"/>
      <c r="DO166" s="274"/>
      <c r="DP166" s="274"/>
      <c r="DQ166" s="274"/>
      <c r="DR166" s="274"/>
      <c r="DS166" s="274"/>
      <c r="DT166" s="274"/>
      <c r="DU166" s="274"/>
      <c r="DV166" s="274"/>
    </row>
    <row r="167" ht="15.75" customHeight="1">
      <c r="A167" s="262"/>
      <c r="B167" s="261"/>
      <c r="C167" s="261"/>
      <c r="D167" s="261"/>
      <c r="E167" s="288"/>
      <c r="F167" s="289"/>
      <c r="G167" s="267"/>
      <c r="H167" s="267"/>
      <c r="I167" s="267"/>
      <c r="J167" s="267"/>
      <c r="K167" s="267"/>
      <c r="L167" s="267"/>
      <c r="M167" s="267"/>
      <c r="N167" s="267"/>
      <c r="O167" s="267"/>
      <c r="P167" s="267"/>
      <c r="Q167" s="267"/>
      <c r="R167" s="267"/>
      <c r="S167" s="267"/>
      <c r="T167" s="267"/>
      <c r="U167" s="267"/>
      <c r="V167" s="267"/>
      <c r="W167" s="267"/>
      <c r="X167" s="267"/>
      <c r="Y167" s="267"/>
      <c r="Z167" s="267"/>
      <c r="AA167" s="267"/>
      <c r="AB167" s="267"/>
      <c r="AC167" s="267"/>
      <c r="AD167" s="267"/>
      <c r="AE167" s="267"/>
      <c r="AF167" s="267"/>
      <c r="AG167" s="267"/>
      <c r="AH167" s="267"/>
      <c r="AI167" s="267"/>
      <c r="AJ167" s="267"/>
      <c r="AK167" s="267"/>
      <c r="AL167" s="267"/>
      <c r="AM167" s="267"/>
      <c r="AN167" s="267"/>
      <c r="AO167" s="267"/>
      <c r="AP167" s="267"/>
      <c r="AQ167" s="267"/>
      <c r="AR167" s="267"/>
      <c r="AS167" s="267"/>
      <c r="AT167" s="267"/>
      <c r="AU167" s="267"/>
      <c r="AV167" s="267"/>
      <c r="AW167" s="267"/>
      <c r="AX167" s="267"/>
      <c r="AY167" s="267"/>
      <c r="AZ167" s="267"/>
      <c r="BA167" s="267"/>
      <c r="BB167" s="267"/>
      <c r="BC167" s="274"/>
      <c r="BD167" s="274"/>
      <c r="BE167" s="274"/>
      <c r="BF167" s="274"/>
      <c r="BG167" s="274"/>
      <c r="BH167" s="274"/>
      <c r="BI167" s="274"/>
      <c r="BJ167" s="274"/>
      <c r="BK167" s="274"/>
      <c r="BL167" s="274"/>
      <c r="BM167" s="274"/>
      <c r="BN167" s="274"/>
      <c r="BO167" s="274"/>
      <c r="BP167" s="274"/>
      <c r="BQ167" s="274"/>
      <c r="BR167" s="274"/>
      <c r="BS167" s="274"/>
      <c r="BT167" s="274"/>
      <c r="BU167" s="274"/>
      <c r="BV167" s="274"/>
      <c r="BW167" s="274"/>
      <c r="BX167" s="274"/>
      <c r="BY167" s="274"/>
      <c r="BZ167" s="274"/>
      <c r="CA167" s="274"/>
      <c r="CB167" s="274"/>
      <c r="CC167" s="274"/>
      <c r="CD167" s="274"/>
      <c r="CE167" s="274"/>
      <c r="CF167" s="274"/>
      <c r="CG167" s="274"/>
      <c r="CH167" s="274"/>
      <c r="CI167" s="274"/>
      <c r="CJ167" s="274"/>
      <c r="CK167" s="274"/>
      <c r="CL167" s="274"/>
      <c r="CM167" s="274"/>
      <c r="CN167" s="274"/>
      <c r="CO167" s="274"/>
      <c r="CP167" s="274"/>
      <c r="CQ167" s="274"/>
      <c r="CR167" s="274"/>
      <c r="CS167" s="274"/>
      <c r="CT167" s="274"/>
      <c r="CU167" s="274"/>
      <c r="CV167" s="274"/>
      <c r="CW167" s="274"/>
      <c r="CX167" s="274"/>
      <c r="CY167" s="274"/>
      <c r="CZ167" s="274"/>
      <c r="DA167" s="274"/>
      <c r="DB167" s="274"/>
      <c r="DC167" s="274"/>
      <c r="DD167" s="274"/>
      <c r="DE167" s="274"/>
      <c r="DF167" s="274"/>
      <c r="DG167" s="274"/>
      <c r="DH167" s="274"/>
      <c r="DI167" s="274"/>
      <c r="DJ167" s="274"/>
      <c r="DK167" s="274"/>
      <c r="DL167" s="274"/>
      <c r="DM167" s="274"/>
      <c r="DN167" s="274"/>
      <c r="DO167" s="274"/>
      <c r="DP167" s="274"/>
      <c r="DQ167" s="274"/>
      <c r="DR167" s="274"/>
      <c r="DS167" s="274"/>
      <c r="DT167" s="274"/>
      <c r="DU167" s="274"/>
      <c r="DV167" s="274"/>
    </row>
    <row r="168" ht="15.75" customHeight="1">
      <c r="A168" s="196" t="s">
        <v>598</v>
      </c>
      <c r="B168" s="196" t="s">
        <v>599</v>
      </c>
      <c r="C168" s="234"/>
      <c r="D168" s="235"/>
      <c r="E168" s="193"/>
      <c r="F168" s="193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  <c r="AA168" s="227"/>
      <c r="AB168" s="227"/>
      <c r="AC168" s="227"/>
      <c r="AD168" s="227"/>
    </row>
    <row r="169" ht="15.75" customHeight="1">
      <c r="A169" s="199" t="s">
        <v>141</v>
      </c>
      <c r="B169" s="199" t="s">
        <v>443</v>
      </c>
      <c r="C169" s="199" t="s">
        <v>444</v>
      </c>
      <c r="D169" s="199" t="s">
        <v>445</v>
      </c>
      <c r="E169" s="199" t="s">
        <v>40</v>
      </c>
      <c r="F169" s="199" t="s">
        <v>446</v>
      </c>
      <c r="G169" s="200">
        <v>1.0</v>
      </c>
      <c r="H169" s="201">
        <f t="shared" ref="H169:DV169" si="98">G169+1</f>
        <v>2</v>
      </c>
      <c r="I169" s="201">
        <f t="shared" si="98"/>
        <v>3</v>
      </c>
      <c r="J169" s="201">
        <f t="shared" si="98"/>
        <v>4</v>
      </c>
      <c r="K169" s="201">
        <f t="shared" si="98"/>
        <v>5</v>
      </c>
      <c r="L169" s="201">
        <f t="shared" si="98"/>
        <v>6</v>
      </c>
      <c r="M169" s="201">
        <f t="shared" si="98"/>
        <v>7</v>
      </c>
      <c r="N169" s="201">
        <f t="shared" si="98"/>
        <v>8</v>
      </c>
      <c r="O169" s="201">
        <f t="shared" si="98"/>
        <v>9</v>
      </c>
      <c r="P169" s="201">
        <f t="shared" si="98"/>
        <v>10</v>
      </c>
      <c r="Q169" s="201">
        <f t="shared" si="98"/>
        <v>11</v>
      </c>
      <c r="R169" s="201">
        <f t="shared" si="98"/>
        <v>12</v>
      </c>
      <c r="S169" s="201">
        <f t="shared" si="98"/>
        <v>13</v>
      </c>
      <c r="T169" s="201">
        <f t="shared" si="98"/>
        <v>14</v>
      </c>
      <c r="U169" s="201">
        <f t="shared" si="98"/>
        <v>15</v>
      </c>
      <c r="V169" s="201">
        <f t="shared" si="98"/>
        <v>16</v>
      </c>
      <c r="W169" s="201">
        <f t="shared" si="98"/>
        <v>17</v>
      </c>
      <c r="X169" s="201">
        <f t="shared" si="98"/>
        <v>18</v>
      </c>
      <c r="Y169" s="201">
        <f t="shared" si="98"/>
        <v>19</v>
      </c>
      <c r="Z169" s="201">
        <f t="shared" si="98"/>
        <v>20</v>
      </c>
      <c r="AA169" s="201">
        <f t="shared" si="98"/>
        <v>21</v>
      </c>
      <c r="AB169" s="201">
        <f t="shared" si="98"/>
        <v>22</v>
      </c>
      <c r="AC169" s="201">
        <f t="shared" si="98"/>
        <v>23</v>
      </c>
      <c r="AD169" s="201">
        <f t="shared" si="98"/>
        <v>24</v>
      </c>
      <c r="AE169" s="201">
        <f t="shared" si="98"/>
        <v>25</v>
      </c>
      <c r="AF169" s="201">
        <f t="shared" si="98"/>
        <v>26</v>
      </c>
      <c r="AG169" s="201">
        <f t="shared" si="98"/>
        <v>27</v>
      </c>
      <c r="AH169" s="201">
        <f t="shared" si="98"/>
        <v>28</v>
      </c>
      <c r="AI169" s="201">
        <f t="shared" si="98"/>
        <v>29</v>
      </c>
      <c r="AJ169" s="201">
        <f t="shared" si="98"/>
        <v>30</v>
      </c>
      <c r="AK169" s="201">
        <f t="shared" si="98"/>
        <v>31</v>
      </c>
      <c r="AL169" s="201">
        <f t="shared" si="98"/>
        <v>32</v>
      </c>
      <c r="AM169" s="201">
        <f t="shared" si="98"/>
        <v>33</v>
      </c>
      <c r="AN169" s="201">
        <f t="shared" si="98"/>
        <v>34</v>
      </c>
      <c r="AO169" s="201">
        <f t="shared" si="98"/>
        <v>35</v>
      </c>
      <c r="AP169" s="201">
        <f t="shared" si="98"/>
        <v>36</v>
      </c>
      <c r="AQ169" s="201">
        <f t="shared" si="98"/>
        <v>37</v>
      </c>
      <c r="AR169" s="201">
        <f t="shared" si="98"/>
        <v>38</v>
      </c>
      <c r="AS169" s="201">
        <f t="shared" si="98"/>
        <v>39</v>
      </c>
      <c r="AT169" s="201">
        <f t="shared" si="98"/>
        <v>40</v>
      </c>
      <c r="AU169" s="201">
        <f t="shared" si="98"/>
        <v>41</v>
      </c>
      <c r="AV169" s="201">
        <f t="shared" si="98"/>
        <v>42</v>
      </c>
      <c r="AW169" s="201">
        <f t="shared" si="98"/>
        <v>43</v>
      </c>
      <c r="AX169" s="201">
        <f t="shared" si="98"/>
        <v>44</v>
      </c>
      <c r="AY169" s="201">
        <f t="shared" si="98"/>
        <v>45</v>
      </c>
      <c r="AZ169" s="201">
        <f t="shared" si="98"/>
        <v>46</v>
      </c>
      <c r="BA169" s="201">
        <f t="shared" si="98"/>
        <v>47</v>
      </c>
      <c r="BB169" s="201">
        <f t="shared" si="98"/>
        <v>48</v>
      </c>
      <c r="BC169" s="201">
        <f t="shared" si="98"/>
        <v>49</v>
      </c>
      <c r="BD169" s="201">
        <f t="shared" si="98"/>
        <v>50</v>
      </c>
      <c r="BE169" s="201">
        <f t="shared" si="98"/>
        <v>51</v>
      </c>
      <c r="BF169" s="201">
        <f t="shared" si="98"/>
        <v>52</v>
      </c>
      <c r="BG169" s="201">
        <f t="shared" si="98"/>
        <v>53</v>
      </c>
      <c r="BH169" s="201">
        <f t="shared" si="98"/>
        <v>54</v>
      </c>
      <c r="BI169" s="201">
        <f t="shared" si="98"/>
        <v>55</v>
      </c>
      <c r="BJ169" s="201">
        <f t="shared" si="98"/>
        <v>56</v>
      </c>
      <c r="BK169" s="201">
        <f t="shared" si="98"/>
        <v>57</v>
      </c>
      <c r="BL169" s="201">
        <f t="shared" si="98"/>
        <v>58</v>
      </c>
      <c r="BM169" s="201">
        <f t="shared" si="98"/>
        <v>59</v>
      </c>
      <c r="BN169" s="201">
        <f t="shared" si="98"/>
        <v>60</v>
      </c>
      <c r="BO169" s="201">
        <f t="shared" si="98"/>
        <v>61</v>
      </c>
      <c r="BP169" s="201">
        <f t="shared" si="98"/>
        <v>62</v>
      </c>
      <c r="BQ169" s="201">
        <f t="shared" si="98"/>
        <v>63</v>
      </c>
      <c r="BR169" s="201">
        <f t="shared" si="98"/>
        <v>64</v>
      </c>
      <c r="BS169" s="201">
        <f t="shared" si="98"/>
        <v>65</v>
      </c>
      <c r="BT169" s="201">
        <f t="shared" si="98"/>
        <v>66</v>
      </c>
      <c r="BU169" s="201">
        <f t="shared" si="98"/>
        <v>67</v>
      </c>
      <c r="BV169" s="201">
        <f t="shared" si="98"/>
        <v>68</v>
      </c>
      <c r="BW169" s="201">
        <f t="shared" si="98"/>
        <v>69</v>
      </c>
      <c r="BX169" s="201">
        <f t="shared" si="98"/>
        <v>70</v>
      </c>
      <c r="BY169" s="201">
        <f t="shared" si="98"/>
        <v>71</v>
      </c>
      <c r="BZ169" s="201">
        <f t="shared" si="98"/>
        <v>72</v>
      </c>
      <c r="CA169" s="201">
        <f t="shared" si="98"/>
        <v>73</v>
      </c>
      <c r="CB169" s="201">
        <f t="shared" si="98"/>
        <v>74</v>
      </c>
      <c r="CC169" s="201">
        <f t="shared" si="98"/>
        <v>75</v>
      </c>
      <c r="CD169" s="201">
        <f t="shared" si="98"/>
        <v>76</v>
      </c>
      <c r="CE169" s="201">
        <f t="shared" si="98"/>
        <v>77</v>
      </c>
      <c r="CF169" s="201">
        <f t="shared" si="98"/>
        <v>78</v>
      </c>
      <c r="CG169" s="201">
        <f t="shared" si="98"/>
        <v>79</v>
      </c>
      <c r="CH169" s="201">
        <f t="shared" si="98"/>
        <v>80</v>
      </c>
      <c r="CI169" s="201">
        <f t="shared" si="98"/>
        <v>81</v>
      </c>
      <c r="CJ169" s="201">
        <f t="shared" si="98"/>
        <v>82</v>
      </c>
      <c r="CK169" s="201">
        <f t="shared" si="98"/>
        <v>83</v>
      </c>
      <c r="CL169" s="201">
        <f t="shared" si="98"/>
        <v>84</v>
      </c>
      <c r="CM169" s="201">
        <f t="shared" si="98"/>
        <v>85</v>
      </c>
      <c r="CN169" s="201">
        <f t="shared" si="98"/>
        <v>86</v>
      </c>
      <c r="CO169" s="201">
        <f t="shared" si="98"/>
        <v>87</v>
      </c>
      <c r="CP169" s="201">
        <f t="shared" si="98"/>
        <v>88</v>
      </c>
      <c r="CQ169" s="201">
        <f t="shared" si="98"/>
        <v>89</v>
      </c>
      <c r="CR169" s="201">
        <f t="shared" si="98"/>
        <v>90</v>
      </c>
      <c r="CS169" s="201">
        <f t="shared" si="98"/>
        <v>91</v>
      </c>
      <c r="CT169" s="201">
        <f t="shared" si="98"/>
        <v>92</v>
      </c>
      <c r="CU169" s="201">
        <f t="shared" si="98"/>
        <v>93</v>
      </c>
      <c r="CV169" s="201">
        <f t="shared" si="98"/>
        <v>94</v>
      </c>
      <c r="CW169" s="201">
        <f t="shared" si="98"/>
        <v>95</v>
      </c>
      <c r="CX169" s="201">
        <f t="shared" si="98"/>
        <v>96</v>
      </c>
      <c r="CY169" s="201">
        <f t="shared" si="98"/>
        <v>97</v>
      </c>
      <c r="CZ169" s="201">
        <f t="shared" si="98"/>
        <v>98</v>
      </c>
      <c r="DA169" s="201">
        <f t="shared" si="98"/>
        <v>99</v>
      </c>
      <c r="DB169" s="201">
        <f t="shared" si="98"/>
        <v>100</v>
      </c>
      <c r="DC169" s="201">
        <f t="shared" si="98"/>
        <v>101</v>
      </c>
      <c r="DD169" s="201">
        <f t="shared" si="98"/>
        <v>102</v>
      </c>
      <c r="DE169" s="201">
        <f t="shared" si="98"/>
        <v>103</v>
      </c>
      <c r="DF169" s="201">
        <f t="shared" si="98"/>
        <v>104</v>
      </c>
      <c r="DG169" s="201">
        <f t="shared" si="98"/>
        <v>105</v>
      </c>
      <c r="DH169" s="201">
        <f t="shared" si="98"/>
        <v>106</v>
      </c>
      <c r="DI169" s="201">
        <f t="shared" si="98"/>
        <v>107</v>
      </c>
      <c r="DJ169" s="201">
        <f t="shared" si="98"/>
        <v>108</v>
      </c>
      <c r="DK169" s="201">
        <f t="shared" si="98"/>
        <v>109</v>
      </c>
      <c r="DL169" s="201">
        <f t="shared" si="98"/>
        <v>110</v>
      </c>
      <c r="DM169" s="201">
        <f t="shared" si="98"/>
        <v>111</v>
      </c>
      <c r="DN169" s="201">
        <f t="shared" si="98"/>
        <v>112</v>
      </c>
      <c r="DO169" s="201">
        <f t="shared" si="98"/>
        <v>113</v>
      </c>
      <c r="DP169" s="201">
        <f t="shared" si="98"/>
        <v>114</v>
      </c>
      <c r="DQ169" s="201">
        <f t="shared" si="98"/>
        <v>115</v>
      </c>
      <c r="DR169" s="201">
        <f t="shared" si="98"/>
        <v>116</v>
      </c>
      <c r="DS169" s="201">
        <f t="shared" si="98"/>
        <v>117</v>
      </c>
      <c r="DT169" s="201">
        <f t="shared" si="98"/>
        <v>118</v>
      </c>
      <c r="DU169" s="201">
        <f t="shared" si="98"/>
        <v>119</v>
      </c>
      <c r="DV169" s="201">
        <f t="shared" si="98"/>
        <v>120</v>
      </c>
    </row>
    <row r="170" ht="15.75" customHeight="1">
      <c r="A170" s="202"/>
      <c r="B170" s="202"/>
      <c r="C170" s="202"/>
      <c r="D170" s="202"/>
      <c r="E170" s="202"/>
      <c r="F170" s="202"/>
      <c r="G170" s="203" t="s">
        <v>152</v>
      </c>
      <c r="H170" s="204" t="s">
        <v>153</v>
      </c>
      <c r="I170" s="204" t="s">
        <v>154</v>
      </c>
      <c r="J170" s="204" t="s">
        <v>155</v>
      </c>
      <c r="K170" s="204" t="s">
        <v>156</v>
      </c>
      <c r="L170" s="204" t="s">
        <v>157</v>
      </c>
      <c r="M170" s="204" t="s">
        <v>158</v>
      </c>
      <c r="N170" s="204" t="s">
        <v>159</v>
      </c>
      <c r="O170" s="204" t="s">
        <v>160</v>
      </c>
      <c r="P170" s="204" t="s">
        <v>161</v>
      </c>
      <c r="Q170" s="204" t="s">
        <v>162</v>
      </c>
      <c r="R170" s="204" t="s">
        <v>163</v>
      </c>
      <c r="S170" s="204" t="s">
        <v>164</v>
      </c>
      <c r="T170" s="204" t="s">
        <v>165</v>
      </c>
      <c r="U170" s="204" t="s">
        <v>166</v>
      </c>
      <c r="V170" s="204" t="s">
        <v>167</v>
      </c>
      <c r="W170" s="204" t="s">
        <v>168</v>
      </c>
      <c r="X170" s="204" t="s">
        <v>169</v>
      </c>
      <c r="Y170" s="204" t="s">
        <v>170</v>
      </c>
      <c r="Z170" s="204" t="s">
        <v>171</v>
      </c>
      <c r="AA170" s="204" t="s">
        <v>172</v>
      </c>
      <c r="AB170" s="204" t="s">
        <v>173</v>
      </c>
      <c r="AC170" s="204" t="s">
        <v>174</v>
      </c>
      <c r="AD170" s="204" t="s">
        <v>175</v>
      </c>
      <c r="AE170" s="204" t="s">
        <v>176</v>
      </c>
      <c r="AF170" s="204" t="s">
        <v>177</v>
      </c>
      <c r="AG170" s="204" t="s">
        <v>178</v>
      </c>
      <c r="AH170" s="204" t="s">
        <v>179</v>
      </c>
      <c r="AI170" s="204" t="s">
        <v>180</v>
      </c>
      <c r="AJ170" s="204" t="s">
        <v>181</v>
      </c>
      <c r="AK170" s="204" t="s">
        <v>182</v>
      </c>
      <c r="AL170" s="204" t="s">
        <v>183</v>
      </c>
      <c r="AM170" s="204" t="s">
        <v>184</v>
      </c>
      <c r="AN170" s="204" t="s">
        <v>185</v>
      </c>
      <c r="AO170" s="204" t="s">
        <v>186</v>
      </c>
      <c r="AP170" s="204" t="s">
        <v>187</v>
      </c>
      <c r="AQ170" s="204" t="s">
        <v>188</v>
      </c>
      <c r="AR170" s="204" t="s">
        <v>189</v>
      </c>
      <c r="AS170" s="204" t="s">
        <v>190</v>
      </c>
      <c r="AT170" s="204" t="s">
        <v>191</v>
      </c>
      <c r="AU170" s="204" t="s">
        <v>192</v>
      </c>
      <c r="AV170" s="204" t="s">
        <v>193</v>
      </c>
      <c r="AW170" s="204" t="s">
        <v>194</v>
      </c>
      <c r="AX170" s="204" t="s">
        <v>195</v>
      </c>
      <c r="AY170" s="204" t="s">
        <v>196</v>
      </c>
      <c r="AZ170" s="204" t="s">
        <v>197</v>
      </c>
      <c r="BA170" s="204" t="s">
        <v>198</v>
      </c>
      <c r="BB170" s="204" t="s">
        <v>199</v>
      </c>
      <c r="BC170" s="204" t="s">
        <v>200</v>
      </c>
      <c r="BD170" s="204" t="s">
        <v>201</v>
      </c>
      <c r="BE170" s="204" t="s">
        <v>202</v>
      </c>
      <c r="BF170" s="204" t="s">
        <v>203</v>
      </c>
      <c r="BG170" s="204" t="s">
        <v>204</v>
      </c>
      <c r="BH170" s="204" t="s">
        <v>205</v>
      </c>
      <c r="BI170" s="204" t="s">
        <v>206</v>
      </c>
      <c r="BJ170" s="204" t="s">
        <v>207</v>
      </c>
      <c r="BK170" s="204" t="s">
        <v>208</v>
      </c>
      <c r="BL170" s="204" t="s">
        <v>209</v>
      </c>
      <c r="BM170" s="204" t="s">
        <v>210</v>
      </c>
      <c r="BN170" s="204" t="s">
        <v>211</v>
      </c>
      <c r="BO170" s="204" t="s">
        <v>212</v>
      </c>
      <c r="BP170" s="204" t="s">
        <v>213</v>
      </c>
      <c r="BQ170" s="204" t="s">
        <v>214</v>
      </c>
      <c r="BR170" s="204" t="s">
        <v>215</v>
      </c>
      <c r="BS170" s="204" t="s">
        <v>216</v>
      </c>
      <c r="BT170" s="204" t="s">
        <v>217</v>
      </c>
      <c r="BU170" s="204" t="s">
        <v>218</v>
      </c>
      <c r="BV170" s="204" t="s">
        <v>219</v>
      </c>
      <c r="BW170" s="204" t="s">
        <v>220</v>
      </c>
      <c r="BX170" s="204" t="s">
        <v>221</v>
      </c>
      <c r="BY170" s="204" t="s">
        <v>222</v>
      </c>
      <c r="BZ170" s="204" t="s">
        <v>223</v>
      </c>
      <c r="CA170" s="204" t="s">
        <v>224</v>
      </c>
      <c r="CB170" s="204" t="s">
        <v>225</v>
      </c>
      <c r="CC170" s="204" t="s">
        <v>226</v>
      </c>
      <c r="CD170" s="204" t="s">
        <v>227</v>
      </c>
      <c r="CE170" s="204" t="s">
        <v>228</v>
      </c>
      <c r="CF170" s="204" t="s">
        <v>229</v>
      </c>
      <c r="CG170" s="204" t="s">
        <v>230</v>
      </c>
      <c r="CH170" s="204" t="s">
        <v>231</v>
      </c>
      <c r="CI170" s="204" t="s">
        <v>232</v>
      </c>
      <c r="CJ170" s="204" t="s">
        <v>233</v>
      </c>
      <c r="CK170" s="204" t="s">
        <v>234</v>
      </c>
      <c r="CL170" s="204" t="s">
        <v>235</v>
      </c>
      <c r="CM170" s="204" t="s">
        <v>236</v>
      </c>
      <c r="CN170" s="204" t="s">
        <v>237</v>
      </c>
      <c r="CO170" s="204" t="s">
        <v>238</v>
      </c>
      <c r="CP170" s="204" t="s">
        <v>239</v>
      </c>
      <c r="CQ170" s="204" t="s">
        <v>240</v>
      </c>
      <c r="CR170" s="204" t="s">
        <v>241</v>
      </c>
      <c r="CS170" s="204" t="s">
        <v>242</v>
      </c>
      <c r="CT170" s="204" t="s">
        <v>243</v>
      </c>
      <c r="CU170" s="204" t="s">
        <v>244</v>
      </c>
      <c r="CV170" s="204" t="s">
        <v>245</v>
      </c>
      <c r="CW170" s="204" t="s">
        <v>246</v>
      </c>
      <c r="CX170" s="204" t="s">
        <v>247</v>
      </c>
      <c r="CY170" s="204" t="s">
        <v>248</v>
      </c>
      <c r="CZ170" s="204" t="s">
        <v>249</v>
      </c>
      <c r="DA170" s="204" t="s">
        <v>250</v>
      </c>
      <c r="DB170" s="204" t="s">
        <v>251</v>
      </c>
      <c r="DC170" s="204" t="s">
        <v>252</v>
      </c>
      <c r="DD170" s="204" t="s">
        <v>253</v>
      </c>
      <c r="DE170" s="204" t="s">
        <v>254</v>
      </c>
      <c r="DF170" s="204" t="s">
        <v>255</v>
      </c>
      <c r="DG170" s="204" t="s">
        <v>256</v>
      </c>
      <c r="DH170" s="204" t="s">
        <v>257</v>
      </c>
      <c r="DI170" s="204" t="s">
        <v>258</v>
      </c>
      <c r="DJ170" s="204" t="s">
        <v>259</v>
      </c>
      <c r="DK170" s="204" t="s">
        <v>260</v>
      </c>
      <c r="DL170" s="204" t="s">
        <v>261</v>
      </c>
      <c r="DM170" s="204" t="s">
        <v>262</v>
      </c>
      <c r="DN170" s="204" t="s">
        <v>263</v>
      </c>
      <c r="DO170" s="204" t="s">
        <v>264</v>
      </c>
      <c r="DP170" s="204" t="s">
        <v>265</v>
      </c>
      <c r="DQ170" s="204" t="s">
        <v>266</v>
      </c>
      <c r="DR170" s="204" t="s">
        <v>267</v>
      </c>
      <c r="DS170" s="204" t="s">
        <v>268</v>
      </c>
      <c r="DT170" s="204" t="s">
        <v>269</v>
      </c>
      <c r="DU170" s="204" t="s">
        <v>270</v>
      </c>
      <c r="DV170" s="204" t="s">
        <v>271</v>
      </c>
    </row>
    <row r="171" ht="15.75" customHeight="1">
      <c r="A171" s="206">
        <v>1.0</v>
      </c>
      <c r="B171" s="207" t="s">
        <v>600</v>
      </c>
      <c r="C171" s="208">
        <v>17.0</v>
      </c>
      <c r="D171" s="209" t="s">
        <v>478</v>
      </c>
      <c r="E171" s="207">
        <f>5%*340000000</f>
        <v>17000000</v>
      </c>
      <c r="F171" s="209">
        <f t="shared" ref="F171:F172" si="99">C171*E171</f>
        <v>289000000</v>
      </c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>
        <f>F171/2</f>
        <v>144500000</v>
      </c>
      <c r="S171" s="210"/>
      <c r="T171" s="210"/>
      <c r="U171" s="210"/>
      <c r="V171" s="210"/>
      <c r="W171" s="210"/>
      <c r="X171" s="210"/>
      <c r="Y171" s="210"/>
      <c r="Z171" s="210"/>
      <c r="AA171" s="210"/>
      <c r="AB171" s="210"/>
      <c r="AC171" s="210"/>
      <c r="AD171" s="210">
        <f>R171</f>
        <v>144500000</v>
      </c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  <c r="AX171" s="125"/>
      <c r="AY171" s="125"/>
      <c r="AZ171" s="125"/>
      <c r="BA171" s="125"/>
      <c r="BB171" s="125"/>
      <c r="BC171" s="125"/>
      <c r="BD171" s="125"/>
      <c r="BE171" s="125"/>
      <c r="BF171" s="125"/>
      <c r="BG171" s="125"/>
      <c r="BH171" s="125"/>
      <c r="BI171" s="125"/>
      <c r="BJ171" s="125"/>
      <c r="BK171" s="125"/>
      <c r="BL171" s="125"/>
      <c r="BM171" s="125"/>
      <c r="BN171" s="125"/>
      <c r="BO171" s="125"/>
      <c r="BP171" s="125"/>
      <c r="BQ171" s="125"/>
      <c r="BR171" s="125"/>
      <c r="BS171" s="125"/>
      <c r="BT171" s="125"/>
      <c r="BU171" s="125"/>
      <c r="BV171" s="125"/>
      <c r="BW171" s="125"/>
      <c r="BX171" s="125"/>
      <c r="BY171" s="125"/>
      <c r="BZ171" s="125"/>
      <c r="CA171" s="125"/>
      <c r="CB171" s="125"/>
      <c r="CC171" s="125"/>
      <c r="CD171" s="125"/>
      <c r="CE171" s="125"/>
      <c r="CF171" s="125"/>
      <c r="CG171" s="125"/>
      <c r="CH171" s="125"/>
      <c r="CI171" s="125"/>
      <c r="CJ171" s="125"/>
      <c r="CK171" s="125"/>
      <c r="CL171" s="125"/>
      <c r="CM171" s="125"/>
      <c r="CN171" s="125"/>
      <c r="CO171" s="125"/>
      <c r="CP171" s="125"/>
      <c r="CQ171" s="125"/>
      <c r="CR171" s="125"/>
      <c r="CS171" s="125"/>
      <c r="CT171" s="125"/>
      <c r="CU171" s="125"/>
      <c r="CV171" s="125"/>
      <c r="CW171" s="125"/>
      <c r="CX171" s="125"/>
      <c r="CY171" s="125"/>
      <c r="CZ171" s="125"/>
      <c r="DA171" s="125"/>
      <c r="DB171" s="125"/>
      <c r="DC171" s="125"/>
      <c r="DD171" s="125"/>
      <c r="DE171" s="125"/>
      <c r="DF171" s="125"/>
      <c r="DG171" s="125"/>
      <c r="DH171" s="125"/>
      <c r="DI171" s="125"/>
      <c r="DJ171" s="125"/>
      <c r="DK171" s="125"/>
      <c r="DL171" s="125"/>
      <c r="DM171" s="125"/>
      <c r="DN171" s="125"/>
      <c r="DO171" s="125"/>
      <c r="DP171" s="125"/>
      <c r="DQ171" s="125"/>
      <c r="DR171" s="125"/>
      <c r="DS171" s="125"/>
      <c r="DT171" s="125"/>
      <c r="DU171" s="125"/>
      <c r="DV171" s="125"/>
    </row>
    <row r="172" ht="15.75" customHeight="1">
      <c r="A172" s="206">
        <v>2.0</v>
      </c>
      <c r="B172" s="207" t="s">
        <v>601</v>
      </c>
      <c r="C172" s="208">
        <v>0.0</v>
      </c>
      <c r="D172" s="209" t="s">
        <v>478</v>
      </c>
      <c r="E172" s="207">
        <f>E171*2</f>
        <v>34000000</v>
      </c>
      <c r="F172" s="209">
        <f t="shared" si="99"/>
        <v>0</v>
      </c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  <c r="AA172" s="210"/>
      <c r="AB172" s="210"/>
      <c r="AC172" s="210"/>
      <c r="AD172" s="210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5"/>
      <c r="AO172" s="125"/>
      <c r="AP172" s="125"/>
      <c r="AQ172" s="125"/>
      <c r="AR172" s="125"/>
      <c r="AS172" s="125"/>
      <c r="AT172" s="125"/>
      <c r="AU172" s="125"/>
      <c r="AV172" s="125"/>
      <c r="AW172" s="125"/>
      <c r="AX172" s="125"/>
      <c r="AY172" s="125"/>
      <c r="AZ172" s="125"/>
      <c r="BA172" s="125"/>
      <c r="BB172" s="125"/>
      <c r="BC172" s="125"/>
      <c r="BD172" s="125"/>
      <c r="BE172" s="125"/>
      <c r="BF172" s="125"/>
      <c r="BG172" s="125"/>
      <c r="BH172" s="125"/>
      <c r="BI172" s="125"/>
      <c r="BJ172" s="125"/>
      <c r="BK172" s="125"/>
      <c r="BL172" s="125"/>
      <c r="BM172" s="125"/>
      <c r="BN172" s="125"/>
      <c r="BO172" s="125"/>
      <c r="BP172" s="125"/>
      <c r="BQ172" s="125"/>
      <c r="BR172" s="125"/>
      <c r="BS172" s="125"/>
      <c r="BT172" s="125"/>
      <c r="BU172" s="125"/>
      <c r="BV172" s="125"/>
      <c r="BW172" s="125"/>
      <c r="BX172" s="125"/>
      <c r="BY172" s="125"/>
      <c r="BZ172" s="125"/>
      <c r="CA172" s="125"/>
      <c r="CB172" s="125"/>
      <c r="CC172" s="125"/>
      <c r="CD172" s="125"/>
      <c r="CE172" s="125"/>
      <c r="CF172" s="125"/>
      <c r="CG172" s="125"/>
      <c r="CH172" s="125"/>
      <c r="CI172" s="125"/>
      <c r="CJ172" s="125"/>
      <c r="CK172" s="125"/>
      <c r="CL172" s="125"/>
      <c r="CM172" s="125"/>
      <c r="CN172" s="125"/>
      <c r="CO172" s="125"/>
      <c r="CP172" s="125"/>
      <c r="CQ172" s="125"/>
      <c r="CR172" s="125"/>
      <c r="CS172" s="125"/>
      <c r="CT172" s="125"/>
      <c r="CU172" s="125"/>
      <c r="CV172" s="125"/>
      <c r="CW172" s="125"/>
      <c r="CX172" s="125"/>
      <c r="CY172" s="125"/>
      <c r="CZ172" s="125"/>
      <c r="DA172" s="125"/>
      <c r="DB172" s="125"/>
      <c r="DC172" s="125"/>
      <c r="DD172" s="125"/>
      <c r="DE172" s="125"/>
      <c r="DF172" s="125"/>
      <c r="DG172" s="125"/>
      <c r="DH172" s="125"/>
      <c r="DI172" s="125"/>
      <c r="DJ172" s="125"/>
      <c r="DK172" s="125"/>
      <c r="DL172" s="125"/>
      <c r="DM172" s="125"/>
      <c r="DN172" s="125"/>
      <c r="DO172" s="125"/>
      <c r="DP172" s="125"/>
      <c r="DQ172" s="125"/>
      <c r="DR172" s="125"/>
      <c r="DS172" s="125"/>
      <c r="DT172" s="125"/>
      <c r="DU172" s="125"/>
      <c r="DV172" s="125"/>
    </row>
    <row r="173" ht="15.75" customHeight="1">
      <c r="A173" s="228"/>
      <c r="B173" s="290"/>
      <c r="C173" s="291"/>
      <c r="D173" s="290"/>
      <c r="E173" s="271">
        <f t="shared" ref="E173:F173" si="100">SUM(E171:E172)</f>
        <v>51000000</v>
      </c>
      <c r="F173" s="292">
        <f t="shared" si="100"/>
        <v>289000000</v>
      </c>
      <c r="G173" s="287"/>
      <c r="H173" s="287"/>
      <c r="I173" s="287"/>
      <c r="J173" s="287"/>
      <c r="K173" s="287"/>
      <c r="L173" s="287"/>
      <c r="M173" s="287"/>
      <c r="N173" s="287"/>
      <c r="O173" s="287"/>
      <c r="P173" s="287"/>
      <c r="Q173" s="287"/>
      <c r="R173" s="287"/>
      <c r="S173" s="287"/>
      <c r="T173" s="287"/>
      <c r="U173" s="287"/>
      <c r="V173" s="287"/>
      <c r="W173" s="287"/>
      <c r="X173" s="287"/>
      <c r="Y173" s="287"/>
      <c r="Z173" s="287"/>
      <c r="AA173" s="287"/>
      <c r="AB173" s="287"/>
      <c r="AC173" s="287"/>
      <c r="AD173" s="287"/>
      <c r="AE173" s="287"/>
      <c r="AF173" s="287"/>
      <c r="AG173" s="287"/>
      <c r="AH173" s="287"/>
      <c r="AI173" s="287"/>
      <c r="AJ173" s="287"/>
      <c r="AK173" s="287"/>
      <c r="AL173" s="287"/>
      <c r="AM173" s="287"/>
      <c r="AN173" s="287"/>
      <c r="AO173" s="287"/>
      <c r="AP173" s="287"/>
      <c r="AQ173" s="287"/>
      <c r="AR173" s="287"/>
      <c r="AS173" s="287"/>
      <c r="AT173" s="287"/>
      <c r="AU173" s="287"/>
      <c r="AV173" s="287"/>
      <c r="AW173" s="287"/>
      <c r="AX173" s="287"/>
      <c r="AY173" s="287"/>
      <c r="AZ173" s="287"/>
      <c r="BA173" s="287"/>
      <c r="BB173" s="287"/>
      <c r="BC173" s="274"/>
      <c r="BD173" s="274"/>
      <c r="BE173" s="274"/>
      <c r="BF173" s="274"/>
      <c r="BG173" s="274"/>
      <c r="BH173" s="274"/>
      <c r="BI173" s="274"/>
      <c r="BJ173" s="274"/>
      <c r="BK173" s="274"/>
      <c r="BL173" s="274"/>
      <c r="BM173" s="274"/>
      <c r="BN173" s="274"/>
      <c r="BO173" s="274"/>
      <c r="BP173" s="274"/>
      <c r="BQ173" s="274"/>
      <c r="BR173" s="274"/>
      <c r="BS173" s="274"/>
      <c r="BT173" s="274"/>
      <c r="BU173" s="274"/>
      <c r="BV173" s="274"/>
      <c r="BW173" s="274"/>
      <c r="BX173" s="274"/>
      <c r="BY173" s="274"/>
      <c r="BZ173" s="274"/>
      <c r="CA173" s="274"/>
      <c r="CB173" s="274"/>
      <c r="CC173" s="274"/>
      <c r="CD173" s="274"/>
      <c r="CE173" s="274"/>
      <c r="CF173" s="274"/>
      <c r="CG173" s="274"/>
      <c r="CH173" s="274"/>
      <c r="CI173" s="274"/>
      <c r="CJ173" s="274"/>
      <c r="CK173" s="274"/>
      <c r="CL173" s="274"/>
      <c r="CM173" s="274"/>
      <c r="CN173" s="274"/>
      <c r="CO173" s="274"/>
      <c r="CP173" s="274"/>
      <c r="CQ173" s="274"/>
      <c r="CR173" s="274"/>
      <c r="CS173" s="274"/>
      <c r="CT173" s="274"/>
      <c r="CU173" s="274"/>
      <c r="CV173" s="274"/>
      <c r="CW173" s="274"/>
      <c r="CX173" s="274"/>
      <c r="CY173" s="274"/>
      <c r="CZ173" s="274"/>
      <c r="DA173" s="274"/>
      <c r="DB173" s="274"/>
      <c r="DC173" s="274"/>
      <c r="DD173" s="274"/>
      <c r="DE173" s="274"/>
      <c r="DF173" s="274"/>
      <c r="DG173" s="274"/>
      <c r="DH173" s="274"/>
      <c r="DI173" s="274"/>
      <c r="DJ173" s="274"/>
      <c r="DK173" s="274"/>
      <c r="DL173" s="274"/>
      <c r="DM173" s="274"/>
      <c r="DN173" s="274"/>
      <c r="DO173" s="274"/>
      <c r="DP173" s="274"/>
      <c r="DQ173" s="274"/>
      <c r="DR173" s="274"/>
      <c r="DS173" s="274"/>
      <c r="DT173" s="274"/>
      <c r="DU173" s="274"/>
      <c r="DV173" s="274"/>
    </row>
    <row r="174" ht="15.75" customHeight="1">
      <c r="A174" s="193"/>
      <c r="B174" s="193"/>
      <c r="C174" s="234"/>
      <c r="D174" s="235"/>
      <c r="E174" s="193"/>
      <c r="F174" s="193"/>
    </row>
    <row r="175" ht="15.75" hidden="1" customHeight="1">
      <c r="A175" s="193"/>
      <c r="B175" s="193"/>
      <c r="C175" s="234"/>
      <c r="D175" s="235"/>
      <c r="E175" s="293" t="s">
        <v>481</v>
      </c>
      <c r="F175" s="294">
        <f>SUM(F33,F44,F88,F128,F152,F165,F173)</f>
        <v>6226864000</v>
      </c>
    </row>
    <row r="176" ht="15.75" customHeight="1"/>
    <row r="177" ht="15.75" customHeight="1">
      <c r="A177" s="196" t="s">
        <v>73</v>
      </c>
      <c r="B177" s="196" t="s">
        <v>602</v>
      </c>
      <c r="C177" s="234"/>
      <c r="D177" s="235"/>
      <c r="E177" s="193"/>
      <c r="F177" s="193"/>
    </row>
    <row r="178" ht="15.75" customHeight="1">
      <c r="A178" s="199" t="s">
        <v>141</v>
      </c>
      <c r="B178" s="199" t="s">
        <v>443</v>
      </c>
      <c r="C178" s="199" t="s">
        <v>444</v>
      </c>
      <c r="D178" s="199" t="s">
        <v>445</v>
      </c>
      <c r="E178" s="199" t="s">
        <v>40</v>
      </c>
      <c r="F178" s="199" t="s">
        <v>446</v>
      </c>
      <c r="G178" s="200">
        <v>1.0</v>
      </c>
      <c r="H178" s="201">
        <f t="shared" ref="H178:DV178" si="101">G178+1</f>
        <v>2</v>
      </c>
      <c r="I178" s="201">
        <f t="shared" si="101"/>
        <v>3</v>
      </c>
      <c r="J178" s="201">
        <f t="shared" si="101"/>
        <v>4</v>
      </c>
      <c r="K178" s="201">
        <f t="shared" si="101"/>
        <v>5</v>
      </c>
      <c r="L178" s="201">
        <f t="shared" si="101"/>
        <v>6</v>
      </c>
      <c r="M178" s="201">
        <f t="shared" si="101"/>
        <v>7</v>
      </c>
      <c r="N178" s="201">
        <f t="shared" si="101"/>
        <v>8</v>
      </c>
      <c r="O178" s="201">
        <f t="shared" si="101"/>
        <v>9</v>
      </c>
      <c r="P178" s="201">
        <f t="shared" si="101"/>
        <v>10</v>
      </c>
      <c r="Q178" s="201">
        <f t="shared" si="101"/>
        <v>11</v>
      </c>
      <c r="R178" s="201">
        <f t="shared" si="101"/>
        <v>12</v>
      </c>
      <c r="S178" s="201">
        <f t="shared" si="101"/>
        <v>13</v>
      </c>
      <c r="T178" s="201">
        <f t="shared" si="101"/>
        <v>14</v>
      </c>
      <c r="U178" s="201">
        <f t="shared" si="101"/>
        <v>15</v>
      </c>
      <c r="V178" s="201">
        <f t="shared" si="101"/>
        <v>16</v>
      </c>
      <c r="W178" s="201">
        <f t="shared" si="101"/>
        <v>17</v>
      </c>
      <c r="X178" s="201">
        <f t="shared" si="101"/>
        <v>18</v>
      </c>
      <c r="Y178" s="201">
        <f t="shared" si="101"/>
        <v>19</v>
      </c>
      <c r="Z178" s="201">
        <f t="shared" si="101"/>
        <v>20</v>
      </c>
      <c r="AA178" s="201">
        <f t="shared" si="101"/>
        <v>21</v>
      </c>
      <c r="AB178" s="201">
        <f t="shared" si="101"/>
        <v>22</v>
      </c>
      <c r="AC178" s="201">
        <f t="shared" si="101"/>
        <v>23</v>
      </c>
      <c r="AD178" s="201">
        <f t="shared" si="101"/>
        <v>24</v>
      </c>
      <c r="AE178" s="201">
        <f t="shared" si="101"/>
        <v>25</v>
      </c>
      <c r="AF178" s="201">
        <f t="shared" si="101"/>
        <v>26</v>
      </c>
      <c r="AG178" s="201">
        <f t="shared" si="101"/>
        <v>27</v>
      </c>
      <c r="AH178" s="201">
        <f t="shared" si="101"/>
        <v>28</v>
      </c>
      <c r="AI178" s="201">
        <f t="shared" si="101"/>
        <v>29</v>
      </c>
      <c r="AJ178" s="201">
        <f t="shared" si="101"/>
        <v>30</v>
      </c>
      <c r="AK178" s="201">
        <f t="shared" si="101"/>
        <v>31</v>
      </c>
      <c r="AL178" s="201">
        <f t="shared" si="101"/>
        <v>32</v>
      </c>
      <c r="AM178" s="201">
        <f t="shared" si="101"/>
        <v>33</v>
      </c>
      <c r="AN178" s="201">
        <f t="shared" si="101"/>
        <v>34</v>
      </c>
      <c r="AO178" s="201">
        <f t="shared" si="101"/>
        <v>35</v>
      </c>
      <c r="AP178" s="201">
        <f t="shared" si="101"/>
        <v>36</v>
      </c>
      <c r="AQ178" s="201">
        <f t="shared" si="101"/>
        <v>37</v>
      </c>
      <c r="AR178" s="201">
        <f t="shared" si="101"/>
        <v>38</v>
      </c>
      <c r="AS178" s="201">
        <f t="shared" si="101"/>
        <v>39</v>
      </c>
      <c r="AT178" s="201">
        <f t="shared" si="101"/>
        <v>40</v>
      </c>
      <c r="AU178" s="201">
        <f t="shared" si="101"/>
        <v>41</v>
      </c>
      <c r="AV178" s="201">
        <f t="shared" si="101"/>
        <v>42</v>
      </c>
      <c r="AW178" s="201">
        <f t="shared" si="101"/>
        <v>43</v>
      </c>
      <c r="AX178" s="201">
        <f t="shared" si="101"/>
        <v>44</v>
      </c>
      <c r="AY178" s="201">
        <f t="shared" si="101"/>
        <v>45</v>
      </c>
      <c r="AZ178" s="201">
        <f t="shared" si="101"/>
        <v>46</v>
      </c>
      <c r="BA178" s="201">
        <f t="shared" si="101"/>
        <v>47</v>
      </c>
      <c r="BB178" s="201">
        <f t="shared" si="101"/>
        <v>48</v>
      </c>
      <c r="BC178" s="201">
        <f t="shared" si="101"/>
        <v>49</v>
      </c>
      <c r="BD178" s="201">
        <f t="shared" si="101"/>
        <v>50</v>
      </c>
      <c r="BE178" s="201">
        <f t="shared" si="101"/>
        <v>51</v>
      </c>
      <c r="BF178" s="201">
        <f t="shared" si="101"/>
        <v>52</v>
      </c>
      <c r="BG178" s="201">
        <f t="shared" si="101"/>
        <v>53</v>
      </c>
      <c r="BH178" s="201">
        <f t="shared" si="101"/>
        <v>54</v>
      </c>
      <c r="BI178" s="201">
        <f t="shared" si="101"/>
        <v>55</v>
      </c>
      <c r="BJ178" s="201">
        <f t="shared" si="101"/>
        <v>56</v>
      </c>
      <c r="BK178" s="201">
        <f t="shared" si="101"/>
        <v>57</v>
      </c>
      <c r="BL178" s="201">
        <f t="shared" si="101"/>
        <v>58</v>
      </c>
      <c r="BM178" s="201">
        <f t="shared" si="101"/>
        <v>59</v>
      </c>
      <c r="BN178" s="201">
        <f t="shared" si="101"/>
        <v>60</v>
      </c>
      <c r="BO178" s="201">
        <f t="shared" si="101"/>
        <v>61</v>
      </c>
      <c r="BP178" s="201">
        <f t="shared" si="101"/>
        <v>62</v>
      </c>
      <c r="BQ178" s="201">
        <f t="shared" si="101"/>
        <v>63</v>
      </c>
      <c r="BR178" s="201">
        <f t="shared" si="101"/>
        <v>64</v>
      </c>
      <c r="BS178" s="201">
        <f t="shared" si="101"/>
        <v>65</v>
      </c>
      <c r="BT178" s="201">
        <f t="shared" si="101"/>
        <v>66</v>
      </c>
      <c r="BU178" s="201">
        <f t="shared" si="101"/>
        <v>67</v>
      </c>
      <c r="BV178" s="201">
        <f t="shared" si="101"/>
        <v>68</v>
      </c>
      <c r="BW178" s="201">
        <f t="shared" si="101"/>
        <v>69</v>
      </c>
      <c r="BX178" s="201">
        <f t="shared" si="101"/>
        <v>70</v>
      </c>
      <c r="BY178" s="201">
        <f t="shared" si="101"/>
        <v>71</v>
      </c>
      <c r="BZ178" s="201">
        <f t="shared" si="101"/>
        <v>72</v>
      </c>
      <c r="CA178" s="201">
        <f t="shared" si="101"/>
        <v>73</v>
      </c>
      <c r="CB178" s="201">
        <f t="shared" si="101"/>
        <v>74</v>
      </c>
      <c r="CC178" s="201">
        <f t="shared" si="101"/>
        <v>75</v>
      </c>
      <c r="CD178" s="201">
        <f t="shared" si="101"/>
        <v>76</v>
      </c>
      <c r="CE178" s="201">
        <f t="shared" si="101"/>
        <v>77</v>
      </c>
      <c r="CF178" s="201">
        <f t="shared" si="101"/>
        <v>78</v>
      </c>
      <c r="CG178" s="201">
        <f t="shared" si="101"/>
        <v>79</v>
      </c>
      <c r="CH178" s="201">
        <f t="shared" si="101"/>
        <v>80</v>
      </c>
      <c r="CI178" s="201">
        <f t="shared" si="101"/>
        <v>81</v>
      </c>
      <c r="CJ178" s="201">
        <f t="shared" si="101"/>
        <v>82</v>
      </c>
      <c r="CK178" s="201">
        <f t="shared" si="101"/>
        <v>83</v>
      </c>
      <c r="CL178" s="201">
        <f t="shared" si="101"/>
        <v>84</v>
      </c>
      <c r="CM178" s="201">
        <f t="shared" si="101"/>
        <v>85</v>
      </c>
      <c r="CN178" s="201">
        <f t="shared" si="101"/>
        <v>86</v>
      </c>
      <c r="CO178" s="201">
        <f t="shared" si="101"/>
        <v>87</v>
      </c>
      <c r="CP178" s="201">
        <f t="shared" si="101"/>
        <v>88</v>
      </c>
      <c r="CQ178" s="201">
        <f t="shared" si="101"/>
        <v>89</v>
      </c>
      <c r="CR178" s="201">
        <f t="shared" si="101"/>
        <v>90</v>
      </c>
      <c r="CS178" s="201">
        <f t="shared" si="101"/>
        <v>91</v>
      </c>
      <c r="CT178" s="201">
        <f t="shared" si="101"/>
        <v>92</v>
      </c>
      <c r="CU178" s="201">
        <f t="shared" si="101"/>
        <v>93</v>
      </c>
      <c r="CV178" s="201">
        <f t="shared" si="101"/>
        <v>94</v>
      </c>
      <c r="CW178" s="201">
        <f t="shared" si="101"/>
        <v>95</v>
      </c>
      <c r="CX178" s="201">
        <f t="shared" si="101"/>
        <v>96</v>
      </c>
      <c r="CY178" s="201">
        <f t="shared" si="101"/>
        <v>97</v>
      </c>
      <c r="CZ178" s="201">
        <f t="shared" si="101"/>
        <v>98</v>
      </c>
      <c r="DA178" s="201">
        <f t="shared" si="101"/>
        <v>99</v>
      </c>
      <c r="DB178" s="201">
        <f t="shared" si="101"/>
        <v>100</v>
      </c>
      <c r="DC178" s="201">
        <f t="shared" si="101"/>
        <v>101</v>
      </c>
      <c r="DD178" s="201">
        <f t="shared" si="101"/>
        <v>102</v>
      </c>
      <c r="DE178" s="201">
        <f t="shared" si="101"/>
        <v>103</v>
      </c>
      <c r="DF178" s="201">
        <f t="shared" si="101"/>
        <v>104</v>
      </c>
      <c r="DG178" s="201">
        <f t="shared" si="101"/>
        <v>105</v>
      </c>
      <c r="DH178" s="201">
        <f t="shared" si="101"/>
        <v>106</v>
      </c>
      <c r="DI178" s="201">
        <f t="shared" si="101"/>
        <v>107</v>
      </c>
      <c r="DJ178" s="201">
        <f t="shared" si="101"/>
        <v>108</v>
      </c>
      <c r="DK178" s="201">
        <f t="shared" si="101"/>
        <v>109</v>
      </c>
      <c r="DL178" s="201">
        <f t="shared" si="101"/>
        <v>110</v>
      </c>
      <c r="DM178" s="201">
        <f t="shared" si="101"/>
        <v>111</v>
      </c>
      <c r="DN178" s="201">
        <f t="shared" si="101"/>
        <v>112</v>
      </c>
      <c r="DO178" s="201">
        <f t="shared" si="101"/>
        <v>113</v>
      </c>
      <c r="DP178" s="201">
        <f t="shared" si="101"/>
        <v>114</v>
      </c>
      <c r="DQ178" s="201">
        <f t="shared" si="101"/>
        <v>115</v>
      </c>
      <c r="DR178" s="201">
        <f t="shared" si="101"/>
        <v>116</v>
      </c>
      <c r="DS178" s="201">
        <f t="shared" si="101"/>
        <v>117</v>
      </c>
      <c r="DT178" s="201">
        <f t="shared" si="101"/>
        <v>118</v>
      </c>
      <c r="DU178" s="201">
        <f t="shared" si="101"/>
        <v>119</v>
      </c>
      <c r="DV178" s="201">
        <f t="shared" si="101"/>
        <v>120</v>
      </c>
    </row>
    <row r="179" ht="15.75" customHeight="1">
      <c r="A179" s="202"/>
      <c r="B179" s="202"/>
      <c r="C179" s="202"/>
      <c r="D179" s="202"/>
      <c r="E179" s="202"/>
      <c r="F179" s="202"/>
      <c r="G179" s="203" t="s">
        <v>152</v>
      </c>
      <c r="H179" s="204" t="s">
        <v>153</v>
      </c>
      <c r="I179" s="204" t="s">
        <v>154</v>
      </c>
      <c r="J179" s="204" t="s">
        <v>155</v>
      </c>
      <c r="K179" s="204" t="s">
        <v>156</v>
      </c>
      <c r="L179" s="204" t="s">
        <v>157</v>
      </c>
      <c r="M179" s="204" t="s">
        <v>158</v>
      </c>
      <c r="N179" s="204" t="s">
        <v>159</v>
      </c>
      <c r="O179" s="204" t="s">
        <v>160</v>
      </c>
      <c r="P179" s="204" t="s">
        <v>161</v>
      </c>
      <c r="Q179" s="204" t="s">
        <v>162</v>
      </c>
      <c r="R179" s="204" t="s">
        <v>163</v>
      </c>
      <c r="S179" s="204" t="s">
        <v>164</v>
      </c>
      <c r="T179" s="204" t="s">
        <v>165</v>
      </c>
      <c r="U179" s="204" t="s">
        <v>166</v>
      </c>
      <c r="V179" s="204" t="s">
        <v>167</v>
      </c>
      <c r="W179" s="204" t="s">
        <v>168</v>
      </c>
      <c r="X179" s="204" t="s">
        <v>169</v>
      </c>
      <c r="Y179" s="204" t="s">
        <v>170</v>
      </c>
      <c r="Z179" s="204" t="s">
        <v>171</v>
      </c>
      <c r="AA179" s="204" t="s">
        <v>172</v>
      </c>
      <c r="AB179" s="204" t="s">
        <v>173</v>
      </c>
      <c r="AC179" s="204" t="s">
        <v>174</v>
      </c>
      <c r="AD179" s="204" t="s">
        <v>175</v>
      </c>
      <c r="AE179" s="204" t="s">
        <v>176</v>
      </c>
      <c r="AF179" s="204" t="s">
        <v>177</v>
      </c>
      <c r="AG179" s="204" t="s">
        <v>178</v>
      </c>
      <c r="AH179" s="204" t="s">
        <v>179</v>
      </c>
      <c r="AI179" s="204" t="s">
        <v>180</v>
      </c>
      <c r="AJ179" s="204" t="s">
        <v>181</v>
      </c>
      <c r="AK179" s="204" t="s">
        <v>182</v>
      </c>
      <c r="AL179" s="204" t="s">
        <v>183</v>
      </c>
      <c r="AM179" s="204" t="s">
        <v>184</v>
      </c>
      <c r="AN179" s="204" t="s">
        <v>185</v>
      </c>
      <c r="AO179" s="204" t="s">
        <v>186</v>
      </c>
      <c r="AP179" s="204" t="s">
        <v>187</v>
      </c>
      <c r="AQ179" s="204" t="s">
        <v>188</v>
      </c>
      <c r="AR179" s="204" t="s">
        <v>189</v>
      </c>
      <c r="AS179" s="204" t="s">
        <v>190</v>
      </c>
      <c r="AT179" s="204" t="s">
        <v>191</v>
      </c>
      <c r="AU179" s="204" t="s">
        <v>192</v>
      </c>
      <c r="AV179" s="204" t="s">
        <v>193</v>
      </c>
      <c r="AW179" s="204" t="s">
        <v>194</v>
      </c>
      <c r="AX179" s="204" t="s">
        <v>195</v>
      </c>
      <c r="AY179" s="204" t="s">
        <v>196</v>
      </c>
      <c r="AZ179" s="204" t="s">
        <v>197</v>
      </c>
      <c r="BA179" s="204" t="s">
        <v>198</v>
      </c>
      <c r="BB179" s="204" t="s">
        <v>199</v>
      </c>
      <c r="BC179" s="204" t="s">
        <v>200</v>
      </c>
      <c r="BD179" s="204" t="s">
        <v>201</v>
      </c>
      <c r="BE179" s="204" t="s">
        <v>202</v>
      </c>
      <c r="BF179" s="204" t="s">
        <v>203</v>
      </c>
      <c r="BG179" s="204" t="s">
        <v>204</v>
      </c>
      <c r="BH179" s="204" t="s">
        <v>205</v>
      </c>
      <c r="BI179" s="204" t="s">
        <v>206</v>
      </c>
      <c r="BJ179" s="204" t="s">
        <v>207</v>
      </c>
      <c r="BK179" s="204" t="s">
        <v>208</v>
      </c>
      <c r="BL179" s="204" t="s">
        <v>209</v>
      </c>
      <c r="BM179" s="204" t="s">
        <v>210</v>
      </c>
      <c r="BN179" s="204" t="s">
        <v>211</v>
      </c>
      <c r="BO179" s="204" t="s">
        <v>212</v>
      </c>
      <c r="BP179" s="204" t="s">
        <v>213</v>
      </c>
      <c r="BQ179" s="204" t="s">
        <v>214</v>
      </c>
      <c r="BR179" s="204" t="s">
        <v>215</v>
      </c>
      <c r="BS179" s="204" t="s">
        <v>216</v>
      </c>
      <c r="BT179" s="204" t="s">
        <v>217</v>
      </c>
      <c r="BU179" s="204" t="s">
        <v>218</v>
      </c>
      <c r="BV179" s="204" t="s">
        <v>219</v>
      </c>
      <c r="BW179" s="204" t="s">
        <v>220</v>
      </c>
      <c r="BX179" s="204" t="s">
        <v>221</v>
      </c>
      <c r="BY179" s="204" t="s">
        <v>222</v>
      </c>
      <c r="BZ179" s="204" t="s">
        <v>223</v>
      </c>
      <c r="CA179" s="204" t="s">
        <v>224</v>
      </c>
      <c r="CB179" s="204" t="s">
        <v>225</v>
      </c>
      <c r="CC179" s="204" t="s">
        <v>226</v>
      </c>
      <c r="CD179" s="204" t="s">
        <v>227</v>
      </c>
      <c r="CE179" s="204" t="s">
        <v>228</v>
      </c>
      <c r="CF179" s="204" t="s">
        <v>229</v>
      </c>
      <c r="CG179" s="204" t="s">
        <v>230</v>
      </c>
      <c r="CH179" s="204" t="s">
        <v>231</v>
      </c>
      <c r="CI179" s="204" t="s">
        <v>232</v>
      </c>
      <c r="CJ179" s="204" t="s">
        <v>233</v>
      </c>
      <c r="CK179" s="204" t="s">
        <v>234</v>
      </c>
      <c r="CL179" s="204" t="s">
        <v>235</v>
      </c>
      <c r="CM179" s="204" t="s">
        <v>236</v>
      </c>
      <c r="CN179" s="204" t="s">
        <v>237</v>
      </c>
      <c r="CO179" s="204" t="s">
        <v>238</v>
      </c>
      <c r="CP179" s="204" t="s">
        <v>239</v>
      </c>
      <c r="CQ179" s="204" t="s">
        <v>240</v>
      </c>
      <c r="CR179" s="204" t="s">
        <v>241</v>
      </c>
      <c r="CS179" s="204" t="s">
        <v>242</v>
      </c>
      <c r="CT179" s="204" t="s">
        <v>243</v>
      </c>
      <c r="CU179" s="204" t="s">
        <v>244</v>
      </c>
      <c r="CV179" s="204" t="s">
        <v>245</v>
      </c>
      <c r="CW179" s="204" t="s">
        <v>246</v>
      </c>
      <c r="CX179" s="204" t="s">
        <v>247</v>
      </c>
      <c r="CY179" s="204" t="s">
        <v>248</v>
      </c>
      <c r="CZ179" s="204" t="s">
        <v>249</v>
      </c>
      <c r="DA179" s="204" t="s">
        <v>250</v>
      </c>
      <c r="DB179" s="204" t="s">
        <v>251</v>
      </c>
      <c r="DC179" s="204" t="s">
        <v>252</v>
      </c>
      <c r="DD179" s="204" t="s">
        <v>253</v>
      </c>
      <c r="DE179" s="204" t="s">
        <v>254</v>
      </c>
      <c r="DF179" s="204" t="s">
        <v>255</v>
      </c>
      <c r="DG179" s="204" t="s">
        <v>256</v>
      </c>
      <c r="DH179" s="204" t="s">
        <v>257</v>
      </c>
      <c r="DI179" s="204" t="s">
        <v>258</v>
      </c>
      <c r="DJ179" s="204" t="s">
        <v>259</v>
      </c>
      <c r="DK179" s="204" t="s">
        <v>260</v>
      </c>
      <c r="DL179" s="204" t="s">
        <v>261</v>
      </c>
      <c r="DM179" s="204" t="s">
        <v>262</v>
      </c>
      <c r="DN179" s="204" t="s">
        <v>263</v>
      </c>
      <c r="DO179" s="204" t="s">
        <v>264</v>
      </c>
      <c r="DP179" s="204" t="s">
        <v>265</v>
      </c>
      <c r="DQ179" s="204" t="s">
        <v>266</v>
      </c>
      <c r="DR179" s="204" t="s">
        <v>267</v>
      </c>
      <c r="DS179" s="204" t="s">
        <v>268</v>
      </c>
      <c r="DT179" s="204" t="s">
        <v>269</v>
      </c>
      <c r="DU179" s="204" t="s">
        <v>270</v>
      </c>
      <c r="DV179" s="204" t="s">
        <v>271</v>
      </c>
    </row>
    <row r="180" ht="15.75" customHeight="1">
      <c r="A180" s="295">
        <v>1.0</v>
      </c>
      <c r="B180" s="296" t="s">
        <v>602</v>
      </c>
      <c r="C180" s="297">
        <v>5.0</v>
      </c>
      <c r="D180" s="298" t="s">
        <v>603</v>
      </c>
      <c r="E180" s="298">
        <v>4.25E8</v>
      </c>
      <c r="F180" s="299">
        <f t="shared" ref="F180:F192" si="102">(E180*C180)*2.5%</f>
        <v>53125000</v>
      </c>
      <c r="G180" s="207">
        <f>F180/5</f>
        <v>10625000</v>
      </c>
      <c r="H180" s="207">
        <f>G180</f>
        <v>10625000</v>
      </c>
      <c r="I180" s="125"/>
      <c r="J180" s="125"/>
      <c r="K180" s="125"/>
      <c r="L180" s="207">
        <f>H180</f>
        <v>10625000</v>
      </c>
      <c r="M180" s="207">
        <f>L180</f>
        <v>10625000</v>
      </c>
      <c r="N180" s="125"/>
      <c r="O180" s="207">
        <f>M180</f>
        <v>10625000</v>
      </c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  <c r="AW180" s="125"/>
      <c r="AX180" s="125"/>
      <c r="AY180" s="125"/>
      <c r="AZ180" s="125"/>
      <c r="BA180" s="125"/>
      <c r="BB180" s="125"/>
      <c r="BC180" s="125"/>
      <c r="BD180" s="125"/>
      <c r="BE180" s="125"/>
      <c r="BF180" s="125"/>
      <c r="BG180" s="125"/>
      <c r="BH180" s="125"/>
      <c r="BI180" s="125"/>
      <c r="BJ180" s="125"/>
      <c r="BK180" s="125"/>
      <c r="BL180" s="125"/>
      <c r="BM180" s="125"/>
      <c r="BN180" s="125"/>
      <c r="BO180" s="125"/>
      <c r="BP180" s="125"/>
      <c r="BQ180" s="125"/>
      <c r="BR180" s="125"/>
      <c r="BS180" s="125"/>
      <c r="BT180" s="125"/>
      <c r="BU180" s="125"/>
      <c r="BV180" s="125"/>
      <c r="BW180" s="125"/>
      <c r="BX180" s="125"/>
      <c r="BY180" s="125"/>
      <c r="BZ180" s="125"/>
      <c r="CA180" s="125"/>
      <c r="CB180" s="125"/>
      <c r="CC180" s="125"/>
      <c r="CD180" s="125"/>
      <c r="CE180" s="125"/>
      <c r="CF180" s="125"/>
      <c r="CG180" s="125"/>
      <c r="CH180" s="125"/>
      <c r="CI180" s="125"/>
      <c r="CJ180" s="125"/>
      <c r="CK180" s="125"/>
      <c r="CL180" s="125"/>
      <c r="CM180" s="125"/>
      <c r="CN180" s="125"/>
      <c r="CO180" s="125"/>
      <c r="CP180" s="125"/>
      <c r="CQ180" s="125"/>
      <c r="CR180" s="125"/>
      <c r="CS180" s="125"/>
      <c r="CT180" s="125"/>
      <c r="CU180" s="125"/>
      <c r="CV180" s="125"/>
      <c r="CW180" s="125"/>
      <c r="CX180" s="125"/>
      <c r="CY180" s="125"/>
      <c r="CZ180" s="125"/>
      <c r="DA180" s="125"/>
      <c r="DB180" s="125"/>
      <c r="DC180" s="125"/>
      <c r="DD180" s="125"/>
      <c r="DE180" s="125"/>
      <c r="DF180" s="125"/>
      <c r="DG180" s="125"/>
      <c r="DH180" s="125"/>
      <c r="DI180" s="125"/>
      <c r="DJ180" s="125"/>
      <c r="DK180" s="125"/>
      <c r="DL180" s="125"/>
      <c r="DM180" s="125"/>
      <c r="DN180" s="125"/>
      <c r="DO180" s="125"/>
      <c r="DP180" s="125"/>
      <c r="DQ180" s="125"/>
      <c r="DR180" s="125"/>
      <c r="DS180" s="125"/>
      <c r="DT180" s="125"/>
      <c r="DU180" s="125"/>
      <c r="DV180" s="125"/>
    </row>
    <row r="181" ht="15.75" customHeight="1">
      <c r="A181" s="217"/>
      <c r="B181" s="207"/>
      <c r="C181" s="208">
        <v>1.0</v>
      </c>
      <c r="D181" s="156" t="s">
        <v>52</v>
      </c>
      <c r="E181" s="156">
        <v>3.4E8</v>
      </c>
      <c r="F181" s="299">
        <f t="shared" si="102"/>
        <v>8500000</v>
      </c>
      <c r="G181" s="125"/>
      <c r="H181" s="125"/>
      <c r="I181" s="125"/>
      <c r="J181" s="125"/>
      <c r="K181" s="125"/>
      <c r="L181" s="125"/>
      <c r="M181" s="125"/>
      <c r="N181" s="207">
        <f>F181</f>
        <v>8500000</v>
      </c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  <c r="AW181" s="125"/>
      <c r="AX181" s="125"/>
      <c r="AY181" s="125"/>
      <c r="AZ181" s="125"/>
      <c r="BA181" s="125"/>
      <c r="BB181" s="125"/>
      <c r="BC181" s="125"/>
      <c r="BD181" s="125"/>
      <c r="BE181" s="125"/>
      <c r="BF181" s="125"/>
      <c r="BG181" s="125"/>
      <c r="BH181" s="125"/>
      <c r="BI181" s="125"/>
      <c r="BJ181" s="125"/>
      <c r="BK181" s="125"/>
      <c r="BL181" s="125"/>
      <c r="BM181" s="125"/>
      <c r="BN181" s="125"/>
      <c r="BO181" s="125"/>
      <c r="BP181" s="125"/>
      <c r="BQ181" s="125"/>
      <c r="BR181" s="125"/>
      <c r="BS181" s="125"/>
      <c r="BT181" s="125"/>
      <c r="BU181" s="125"/>
      <c r="BV181" s="125"/>
      <c r="BW181" s="125"/>
      <c r="BX181" s="125"/>
      <c r="BY181" s="125"/>
      <c r="BZ181" s="125"/>
      <c r="CA181" s="125"/>
      <c r="CB181" s="125"/>
      <c r="CC181" s="125"/>
      <c r="CD181" s="125"/>
      <c r="CE181" s="125"/>
      <c r="CF181" s="125"/>
      <c r="CG181" s="125"/>
      <c r="CH181" s="125"/>
      <c r="CI181" s="125"/>
      <c r="CJ181" s="125"/>
      <c r="CK181" s="125"/>
      <c r="CL181" s="125"/>
      <c r="CM181" s="125"/>
      <c r="CN181" s="125"/>
      <c r="CO181" s="125"/>
      <c r="CP181" s="125"/>
      <c r="CQ181" s="125"/>
      <c r="CR181" s="125"/>
      <c r="CS181" s="125"/>
      <c r="CT181" s="125"/>
      <c r="CU181" s="125"/>
      <c r="CV181" s="125"/>
      <c r="CW181" s="125"/>
      <c r="CX181" s="125"/>
      <c r="CY181" s="125"/>
      <c r="CZ181" s="125"/>
      <c r="DA181" s="125"/>
      <c r="DB181" s="125"/>
      <c r="DC181" s="125"/>
      <c r="DD181" s="125"/>
      <c r="DE181" s="125"/>
      <c r="DF181" s="125"/>
      <c r="DG181" s="125"/>
      <c r="DH181" s="125"/>
      <c r="DI181" s="125"/>
      <c r="DJ181" s="125"/>
      <c r="DK181" s="125"/>
      <c r="DL181" s="125"/>
      <c r="DM181" s="125"/>
      <c r="DN181" s="125"/>
      <c r="DO181" s="125"/>
      <c r="DP181" s="125"/>
      <c r="DQ181" s="125"/>
      <c r="DR181" s="125"/>
      <c r="DS181" s="125"/>
      <c r="DT181" s="125"/>
      <c r="DU181" s="125"/>
      <c r="DV181" s="125"/>
    </row>
    <row r="182" ht="15.75" customHeight="1">
      <c r="A182" s="217"/>
      <c r="B182" s="207"/>
      <c r="C182" s="208">
        <v>1.0</v>
      </c>
      <c r="D182" s="156" t="s">
        <v>604</v>
      </c>
      <c r="E182" s="156">
        <v>3.4275E8</v>
      </c>
      <c r="F182" s="299">
        <f t="shared" si="102"/>
        <v>8568750</v>
      </c>
      <c r="G182" s="125"/>
      <c r="H182" s="125"/>
      <c r="I182" s="125"/>
      <c r="J182" s="125"/>
      <c r="K182" s="125"/>
      <c r="L182" s="125"/>
      <c r="M182" s="207">
        <f>F182</f>
        <v>8568750</v>
      </c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5"/>
      <c r="BD182" s="125"/>
      <c r="BE182" s="125"/>
      <c r="BF182" s="125"/>
      <c r="BG182" s="125"/>
      <c r="BH182" s="125"/>
      <c r="BI182" s="125"/>
      <c r="BJ182" s="125"/>
      <c r="BK182" s="125"/>
      <c r="BL182" s="125"/>
      <c r="BM182" s="125"/>
      <c r="BN182" s="125"/>
      <c r="BO182" s="125"/>
      <c r="BP182" s="125"/>
      <c r="BQ182" s="125"/>
      <c r="BR182" s="125"/>
      <c r="BS182" s="125"/>
      <c r="BT182" s="125"/>
      <c r="BU182" s="125"/>
      <c r="BV182" s="125"/>
      <c r="BW182" s="125"/>
      <c r="BX182" s="125"/>
      <c r="BY182" s="125"/>
      <c r="BZ182" s="125"/>
      <c r="CA182" s="125"/>
      <c r="CB182" s="125"/>
      <c r="CC182" s="125"/>
      <c r="CD182" s="125"/>
      <c r="CE182" s="125"/>
      <c r="CF182" s="125"/>
      <c r="CG182" s="125"/>
      <c r="CH182" s="125"/>
      <c r="CI182" s="125"/>
      <c r="CJ182" s="125"/>
      <c r="CK182" s="125"/>
      <c r="CL182" s="125"/>
      <c r="CM182" s="125"/>
      <c r="CN182" s="125"/>
      <c r="CO182" s="125"/>
      <c r="CP182" s="125"/>
      <c r="CQ182" s="125"/>
      <c r="CR182" s="125"/>
      <c r="CS182" s="125"/>
      <c r="CT182" s="125"/>
      <c r="CU182" s="125"/>
      <c r="CV182" s="125"/>
      <c r="CW182" s="125"/>
      <c r="CX182" s="125"/>
      <c r="CY182" s="125"/>
      <c r="CZ182" s="125"/>
      <c r="DA182" s="125"/>
      <c r="DB182" s="125"/>
      <c r="DC182" s="125"/>
      <c r="DD182" s="125"/>
      <c r="DE182" s="125"/>
      <c r="DF182" s="125"/>
      <c r="DG182" s="125"/>
      <c r="DH182" s="125"/>
      <c r="DI182" s="125"/>
      <c r="DJ182" s="125"/>
      <c r="DK182" s="125"/>
      <c r="DL182" s="125"/>
      <c r="DM182" s="125"/>
      <c r="DN182" s="125"/>
      <c r="DO182" s="125"/>
      <c r="DP182" s="125"/>
      <c r="DQ182" s="125"/>
      <c r="DR182" s="125"/>
      <c r="DS182" s="125"/>
      <c r="DT182" s="125"/>
      <c r="DU182" s="125"/>
      <c r="DV182" s="125"/>
    </row>
    <row r="183" ht="15.75" customHeight="1">
      <c r="A183" s="217"/>
      <c r="B183" s="207"/>
      <c r="C183" s="208">
        <v>1.0</v>
      </c>
      <c r="D183" s="156" t="s">
        <v>605</v>
      </c>
      <c r="E183" s="156">
        <v>3.455E8</v>
      </c>
      <c r="F183" s="299">
        <f t="shared" si="102"/>
        <v>8637500</v>
      </c>
      <c r="G183" s="125"/>
      <c r="H183" s="207"/>
      <c r="I183" s="125"/>
      <c r="J183" s="125"/>
      <c r="K183" s="125"/>
      <c r="L183" s="207">
        <f>F183</f>
        <v>8637500</v>
      </c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  <c r="AX183" s="125"/>
      <c r="AY183" s="125"/>
      <c r="AZ183" s="125"/>
      <c r="BA183" s="125"/>
      <c r="BB183" s="125"/>
      <c r="BC183" s="125"/>
      <c r="BD183" s="125"/>
      <c r="BE183" s="125"/>
      <c r="BF183" s="125"/>
      <c r="BG183" s="125"/>
      <c r="BH183" s="125"/>
      <c r="BI183" s="125"/>
      <c r="BJ183" s="125"/>
      <c r="BK183" s="125"/>
      <c r="BL183" s="125"/>
      <c r="BM183" s="125"/>
      <c r="BN183" s="125"/>
      <c r="BO183" s="125"/>
      <c r="BP183" s="125"/>
      <c r="BQ183" s="125"/>
      <c r="BR183" s="125"/>
      <c r="BS183" s="125"/>
      <c r="BT183" s="125"/>
      <c r="BU183" s="125"/>
      <c r="BV183" s="125"/>
      <c r="BW183" s="125"/>
      <c r="BX183" s="125"/>
      <c r="BY183" s="125"/>
      <c r="BZ183" s="125"/>
      <c r="CA183" s="125"/>
      <c r="CB183" s="125"/>
      <c r="CC183" s="125"/>
      <c r="CD183" s="125"/>
      <c r="CE183" s="125"/>
      <c r="CF183" s="125"/>
      <c r="CG183" s="125"/>
      <c r="CH183" s="125"/>
      <c r="CI183" s="125"/>
      <c r="CJ183" s="125"/>
      <c r="CK183" s="125"/>
      <c r="CL183" s="125"/>
      <c r="CM183" s="125"/>
      <c r="CN183" s="125"/>
      <c r="CO183" s="125"/>
      <c r="CP183" s="125"/>
      <c r="CQ183" s="125"/>
      <c r="CR183" s="125"/>
      <c r="CS183" s="125"/>
      <c r="CT183" s="125"/>
      <c r="CU183" s="125"/>
      <c r="CV183" s="125"/>
      <c r="CW183" s="125"/>
      <c r="CX183" s="125"/>
      <c r="CY183" s="125"/>
      <c r="CZ183" s="125"/>
      <c r="DA183" s="125"/>
      <c r="DB183" s="125"/>
      <c r="DC183" s="125"/>
      <c r="DD183" s="125"/>
      <c r="DE183" s="125"/>
      <c r="DF183" s="125"/>
      <c r="DG183" s="125"/>
      <c r="DH183" s="125"/>
      <c r="DI183" s="125"/>
      <c r="DJ183" s="125"/>
      <c r="DK183" s="125"/>
      <c r="DL183" s="125"/>
      <c r="DM183" s="125"/>
      <c r="DN183" s="125"/>
      <c r="DO183" s="125"/>
      <c r="DP183" s="125"/>
      <c r="DQ183" s="125"/>
      <c r="DR183" s="125"/>
      <c r="DS183" s="125"/>
      <c r="DT183" s="125"/>
      <c r="DU183" s="125"/>
      <c r="DV183" s="125"/>
    </row>
    <row r="184" ht="15.75" customHeight="1">
      <c r="A184" s="156"/>
      <c r="B184" s="156"/>
      <c r="C184" s="208">
        <v>1.0</v>
      </c>
      <c r="D184" s="156" t="s">
        <v>606</v>
      </c>
      <c r="E184" s="156">
        <v>3.4825E8</v>
      </c>
      <c r="F184" s="299">
        <f t="shared" si="102"/>
        <v>8706250</v>
      </c>
      <c r="G184" s="125"/>
      <c r="H184" s="207">
        <f>F184</f>
        <v>8706250</v>
      </c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5"/>
      <c r="BD184" s="125"/>
      <c r="BE184" s="125"/>
      <c r="BF184" s="125"/>
      <c r="BG184" s="125"/>
      <c r="BH184" s="125"/>
      <c r="BI184" s="125"/>
      <c r="BJ184" s="125"/>
      <c r="BK184" s="125"/>
      <c r="BL184" s="125"/>
      <c r="BM184" s="125"/>
      <c r="BN184" s="125"/>
      <c r="BO184" s="125"/>
      <c r="BP184" s="125"/>
      <c r="BQ184" s="125"/>
      <c r="BR184" s="125"/>
      <c r="BS184" s="125"/>
      <c r="BT184" s="125"/>
      <c r="BU184" s="125"/>
      <c r="BV184" s="125"/>
      <c r="BW184" s="125"/>
      <c r="BX184" s="125"/>
      <c r="BY184" s="125"/>
      <c r="BZ184" s="125"/>
      <c r="CA184" s="125"/>
      <c r="CB184" s="125"/>
      <c r="CC184" s="125"/>
      <c r="CD184" s="125"/>
      <c r="CE184" s="125"/>
      <c r="CF184" s="125"/>
      <c r="CG184" s="125"/>
      <c r="CH184" s="125"/>
      <c r="CI184" s="125"/>
      <c r="CJ184" s="125"/>
      <c r="CK184" s="125"/>
      <c r="CL184" s="125"/>
      <c r="CM184" s="125"/>
      <c r="CN184" s="125"/>
      <c r="CO184" s="125"/>
      <c r="CP184" s="125"/>
      <c r="CQ184" s="125"/>
      <c r="CR184" s="125"/>
      <c r="CS184" s="125"/>
      <c r="CT184" s="125"/>
      <c r="CU184" s="125"/>
      <c r="CV184" s="125"/>
      <c r="CW184" s="125"/>
      <c r="CX184" s="125"/>
      <c r="CY184" s="125"/>
      <c r="CZ184" s="125"/>
      <c r="DA184" s="125"/>
      <c r="DB184" s="125"/>
      <c r="DC184" s="125"/>
      <c r="DD184" s="125"/>
      <c r="DE184" s="125"/>
      <c r="DF184" s="125"/>
      <c r="DG184" s="125"/>
      <c r="DH184" s="125"/>
      <c r="DI184" s="125"/>
      <c r="DJ184" s="125"/>
      <c r="DK184" s="125"/>
      <c r="DL184" s="125"/>
      <c r="DM184" s="125"/>
      <c r="DN184" s="125"/>
      <c r="DO184" s="125"/>
      <c r="DP184" s="125"/>
      <c r="DQ184" s="125"/>
      <c r="DR184" s="125"/>
      <c r="DS184" s="125"/>
      <c r="DT184" s="125"/>
      <c r="DU184" s="125"/>
      <c r="DV184" s="125"/>
    </row>
    <row r="185" ht="15.75" customHeight="1">
      <c r="A185" s="156"/>
      <c r="B185" s="156"/>
      <c r="C185" s="208">
        <v>1.0</v>
      </c>
      <c r="D185" s="156" t="s">
        <v>607</v>
      </c>
      <c r="E185" s="156">
        <v>3.565E8</v>
      </c>
      <c r="F185" s="299">
        <f t="shared" si="102"/>
        <v>8912500</v>
      </c>
      <c r="G185" s="207">
        <f>F185</f>
        <v>8912500</v>
      </c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5"/>
      <c r="BD185" s="125"/>
      <c r="BE185" s="125"/>
      <c r="BF185" s="125"/>
      <c r="BG185" s="125"/>
      <c r="BH185" s="125"/>
      <c r="BI185" s="125"/>
      <c r="BJ185" s="125"/>
      <c r="BK185" s="125"/>
      <c r="BL185" s="125"/>
      <c r="BM185" s="125"/>
      <c r="BN185" s="125"/>
      <c r="BO185" s="125"/>
      <c r="BP185" s="125"/>
      <c r="BQ185" s="125"/>
      <c r="BR185" s="125"/>
      <c r="BS185" s="125"/>
      <c r="BT185" s="125"/>
      <c r="BU185" s="125"/>
      <c r="BV185" s="125"/>
      <c r="BW185" s="125"/>
      <c r="BX185" s="125"/>
      <c r="BY185" s="125"/>
      <c r="BZ185" s="125"/>
      <c r="CA185" s="125"/>
      <c r="CB185" s="125"/>
      <c r="CC185" s="125"/>
      <c r="CD185" s="125"/>
      <c r="CE185" s="125"/>
      <c r="CF185" s="125"/>
      <c r="CG185" s="125"/>
      <c r="CH185" s="125"/>
      <c r="CI185" s="125"/>
      <c r="CJ185" s="125"/>
      <c r="CK185" s="125"/>
      <c r="CL185" s="125"/>
      <c r="CM185" s="125"/>
      <c r="CN185" s="125"/>
      <c r="CO185" s="125"/>
      <c r="CP185" s="125"/>
      <c r="CQ185" s="125"/>
      <c r="CR185" s="125"/>
      <c r="CS185" s="125"/>
      <c r="CT185" s="125"/>
      <c r="CU185" s="125"/>
      <c r="CV185" s="125"/>
      <c r="CW185" s="125"/>
      <c r="CX185" s="125"/>
      <c r="CY185" s="125"/>
      <c r="CZ185" s="125"/>
      <c r="DA185" s="125"/>
      <c r="DB185" s="125"/>
      <c r="DC185" s="125"/>
      <c r="DD185" s="125"/>
      <c r="DE185" s="125"/>
      <c r="DF185" s="125"/>
      <c r="DG185" s="125"/>
      <c r="DH185" s="125"/>
      <c r="DI185" s="125"/>
      <c r="DJ185" s="125"/>
      <c r="DK185" s="125"/>
      <c r="DL185" s="125"/>
      <c r="DM185" s="125"/>
      <c r="DN185" s="125"/>
      <c r="DO185" s="125"/>
      <c r="DP185" s="125"/>
      <c r="DQ185" s="125"/>
      <c r="DR185" s="125"/>
      <c r="DS185" s="125"/>
      <c r="DT185" s="125"/>
      <c r="DU185" s="125"/>
      <c r="DV185" s="125"/>
    </row>
    <row r="186" ht="15.75" customHeight="1">
      <c r="A186" s="156"/>
      <c r="B186" s="156"/>
      <c r="C186" s="208">
        <v>1.0</v>
      </c>
      <c r="D186" s="156" t="s">
        <v>608</v>
      </c>
      <c r="E186" s="156">
        <v>5.67E8</v>
      </c>
      <c r="F186" s="299">
        <f t="shared" si="102"/>
        <v>14175000</v>
      </c>
      <c r="G186" s="125"/>
      <c r="H186" s="125"/>
      <c r="I186" s="125"/>
      <c r="J186" s="125"/>
      <c r="K186" s="125"/>
      <c r="L186" s="125"/>
      <c r="M186" s="125"/>
      <c r="N186" s="207">
        <f>F186</f>
        <v>14175000</v>
      </c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5"/>
      <c r="BD186" s="125"/>
      <c r="BE186" s="125"/>
      <c r="BF186" s="125"/>
      <c r="BG186" s="125"/>
      <c r="BH186" s="125"/>
      <c r="BI186" s="125"/>
      <c r="BJ186" s="125"/>
      <c r="BK186" s="125"/>
      <c r="BL186" s="125"/>
      <c r="BM186" s="125"/>
      <c r="BN186" s="125"/>
      <c r="BO186" s="125"/>
      <c r="BP186" s="125"/>
      <c r="BQ186" s="125"/>
      <c r="BR186" s="125"/>
      <c r="BS186" s="125"/>
      <c r="BT186" s="125"/>
      <c r="BU186" s="125"/>
      <c r="BV186" s="125"/>
      <c r="BW186" s="125"/>
      <c r="BX186" s="125"/>
      <c r="BY186" s="125"/>
      <c r="BZ186" s="125"/>
      <c r="CA186" s="125"/>
      <c r="CB186" s="125"/>
      <c r="CC186" s="125"/>
      <c r="CD186" s="125"/>
      <c r="CE186" s="125"/>
      <c r="CF186" s="125"/>
      <c r="CG186" s="125"/>
      <c r="CH186" s="125"/>
      <c r="CI186" s="125"/>
      <c r="CJ186" s="125"/>
      <c r="CK186" s="125"/>
      <c r="CL186" s="125"/>
      <c r="CM186" s="125"/>
      <c r="CN186" s="125"/>
      <c r="CO186" s="125"/>
      <c r="CP186" s="125"/>
      <c r="CQ186" s="125"/>
      <c r="CR186" s="125"/>
      <c r="CS186" s="125"/>
      <c r="CT186" s="125"/>
      <c r="CU186" s="125"/>
      <c r="CV186" s="125"/>
      <c r="CW186" s="125"/>
      <c r="CX186" s="125"/>
      <c r="CY186" s="125"/>
      <c r="CZ186" s="125"/>
      <c r="DA186" s="125"/>
      <c r="DB186" s="125"/>
      <c r="DC186" s="125"/>
      <c r="DD186" s="125"/>
      <c r="DE186" s="125"/>
      <c r="DF186" s="125"/>
      <c r="DG186" s="125"/>
      <c r="DH186" s="125"/>
      <c r="DI186" s="125"/>
      <c r="DJ186" s="125"/>
      <c r="DK186" s="125"/>
      <c r="DL186" s="125"/>
      <c r="DM186" s="125"/>
      <c r="DN186" s="125"/>
      <c r="DO186" s="125"/>
      <c r="DP186" s="125"/>
      <c r="DQ186" s="125"/>
      <c r="DR186" s="125"/>
      <c r="DS186" s="125"/>
      <c r="DT186" s="125"/>
      <c r="DU186" s="125"/>
      <c r="DV186" s="125"/>
    </row>
    <row r="187" ht="15.75" customHeight="1">
      <c r="A187" s="156"/>
      <c r="B187" s="156"/>
      <c r="C187" s="208">
        <v>1.0</v>
      </c>
      <c r="D187" s="156" t="s">
        <v>609</v>
      </c>
      <c r="E187" s="156">
        <v>5.8625E8</v>
      </c>
      <c r="F187" s="299">
        <f t="shared" si="102"/>
        <v>14656250</v>
      </c>
      <c r="G187" s="125"/>
      <c r="H187" s="125"/>
      <c r="I187" s="125"/>
      <c r="J187" s="125"/>
      <c r="K187" s="125"/>
      <c r="L187" s="125"/>
      <c r="M187" s="125"/>
      <c r="N187" s="125"/>
      <c r="O187" s="207">
        <f>F187</f>
        <v>14656250</v>
      </c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  <c r="BC187" s="125"/>
      <c r="BD187" s="125"/>
      <c r="BE187" s="125"/>
      <c r="BF187" s="125"/>
      <c r="BG187" s="125"/>
      <c r="BH187" s="125"/>
      <c r="BI187" s="125"/>
      <c r="BJ187" s="125"/>
      <c r="BK187" s="125"/>
      <c r="BL187" s="125"/>
      <c r="BM187" s="125"/>
      <c r="BN187" s="125"/>
      <c r="BO187" s="125"/>
      <c r="BP187" s="125"/>
      <c r="BQ187" s="125"/>
      <c r="BR187" s="125"/>
      <c r="BS187" s="125"/>
      <c r="BT187" s="125"/>
      <c r="BU187" s="125"/>
      <c r="BV187" s="125"/>
      <c r="BW187" s="125"/>
      <c r="BX187" s="125"/>
      <c r="BY187" s="125"/>
      <c r="BZ187" s="125"/>
      <c r="CA187" s="125"/>
      <c r="CB187" s="125"/>
      <c r="CC187" s="125"/>
      <c r="CD187" s="125"/>
      <c r="CE187" s="125"/>
      <c r="CF187" s="125"/>
      <c r="CG187" s="125"/>
      <c r="CH187" s="125"/>
      <c r="CI187" s="125"/>
      <c r="CJ187" s="125"/>
      <c r="CK187" s="125"/>
      <c r="CL187" s="125"/>
      <c r="CM187" s="125"/>
      <c r="CN187" s="125"/>
      <c r="CO187" s="125"/>
      <c r="CP187" s="125"/>
      <c r="CQ187" s="125"/>
      <c r="CR187" s="125"/>
      <c r="CS187" s="125"/>
      <c r="CT187" s="125"/>
      <c r="CU187" s="125"/>
      <c r="CV187" s="125"/>
      <c r="CW187" s="125"/>
      <c r="CX187" s="125"/>
      <c r="CY187" s="125"/>
      <c r="CZ187" s="125"/>
      <c r="DA187" s="125"/>
      <c r="DB187" s="125"/>
      <c r="DC187" s="125"/>
      <c r="DD187" s="125"/>
      <c r="DE187" s="125"/>
      <c r="DF187" s="125"/>
      <c r="DG187" s="125"/>
      <c r="DH187" s="125"/>
      <c r="DI187" s="125"/>
      <c r="DJ187" s="125"/>
      <c r="DK187" s="125"/>
      <c r="DL187" s="125"/>
      <c r="DM187" s="125"/>
      <c r="DN187" s="125"/>
      <c r="DO187" s="125"/>
      <c r="DP187" s="125"/>
      <c r="DQ187" s="125"/>
      <c r="DR187" s="125"/>
      <c r="DS187" s="125"/>
      <c r="DT187" s="125"/>
      <c r="DU187" s="125"/>
      <c r="DV187" s="125"/>
    </row>
    <row r="188" ht="15.75" customHeight="1">
      <c r="A188" s="156"/>
      <c r="B188" s="156"/>
      <c r="C188" s="208">
        <v>1.0</v>
      </c>
      <c r="D188" s="156" t="s">
        <v>610</v>
      </c>
      <c r="E188" s="156">
        <v>5.725E8</v>
      </c>
      <c r="F188" s="299">
        <f t="shared" si="102"/>
        <v>14312500</v>
      </c>
      <c r="G188" s="125"/>
      <c r="H188" s="207">
        <f>F188</f>
        <v>14312500</v>
      </c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  <c r="BF188" s="125"/>
      <c r="BG188" s="125"/>
      <c r="BH188" s="125"/>
      <c r="BI188" s="125"/>
      <c r="BJ188" s="125"/>
      <c r="BK188" s="125"/>
      <c r="BL188" s="125"/>
      <c r="BM188" s="125"/>
      <c r="BN188" s="125"/>
      <c r="BO188" s="125"/>
      <c r="BP188" s="125"/>
      <c r="BQ188" s="125"/>
      <c r="BR188" s="125"/>
      <c r="BS188" s="125"/>
      <c r="BT188" s="125"/>
      <c r="BU188" s="125"/>
      <c r="BV188" s="125"/>
      <c r="BW188" s="125"/>
      <c r="BX188" s="125"/>
      <c r="BY188" s="125"/>
      <c r="BZ188" s="125"/>
      <c r="CA188" s="125"/>
      <c r="CB188" s="125"/>
      <c r="CC188" s="125"/>
      <c r="CD188" s="125"/>
      <c r="CE188" s="125"/>
      <c r="CF188" s="125"/>
      <c r="CG188" s="125"/>
      <c r="CH188" s="125"/>
      <c r="CI188" s="125"/>
      <c r="CJ188" s="125"/>
      <c r="CK188" s="125"/>
      <c r="CL188" s="125"/>
      <c r="CM188" s="125"/>
      <c r="CN188" s="125"/>
      <c r="CO188" s="125"/>
      <c r="CP188" s="125"/>
      <c r="CQ188" s="125"/>
      <c r="CR188" s="125"/>
      <c r="CS188" s="125"/>
      <c r="CT188" s="125"/>
      <c r="CU188" s="125"/>
      <c r="CV188" s="125"/>
      <c r="CW188" s="125"/>
      <c r="CX188" s="125"/>
      <c r="CY188" s="125"/>
      <c r="CZ188" s="125"/>
      <c r="DA188" s="125"/>
      <c r="DB188" s="125"/>
      <c r="DC188" s="125"/>
      <c r="DD188" s="125"/>
      <c r="DE188" s="125"/>
      <c r="DF188" s="125"/>
      <c r="DG188" s="125"/>
      <c r="DH188" s="125"/>
      <c r="DI188" s="125"/>
      <c r="DJ188" s="125"/>
      <c r="DK188" s="125"/>
      <c r="DL188" s="125"/>
      <c r="DM188" s="125"/>
      <c r="DN188" s="125"/>
      <c r="DO188" s="125"/>
      <c r="DP188" s="125"/>
      <c r="DQ188" s="125"/>
      <c r="DR188" s="125"/>
      <c r="DS188" s="125"/>
      <c r="DT188" s="125"/>
      <c r="DU188" s="125"/>
      <c r="DV188" s="125"/>
    </row>
    <row r="189" ht="15.75" customHeight="1">
      <c r="A189" s="156"/>
      <c r="B189" s="156"/>
      <c r="C189" s="208">
        <v>1.0</v>
      </c>
      <c r="D189" s="156" t="s">
        <v>611</v>
      </c>
      <c r="E189" s="156">
        <v>5.615E8</v>
      </c>
      <c r="F189" s="299">
        <f t="shared" si="102"/>
        <v>14037500</v>
      </c>
      <c r="G189" s="125"/>
      <c r="H189" s="125"/>
      <c r="I189" s="125"/>
      <c r="J189" s="125"/>
      <c r="K189" s="125"/>
      <c r="L189" s="125"/>
      <c r="M189" s="207">
        <f>F189</f>
        <v>14037500</v>
      </c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  <c r="BC189" s="125"/>
      <c r="BD189" s="125"/>
      <c r="BE189" s="125"/>
      <c r="BF189" s="125"/>
      <c r="BG189" s="125"/>
      <c r="BH189" s="125"/>
      <c r="BI189" s="125"/>
      <c r="BJ189" s="125"/>
      <c r="BK189" s="125"/>
      <c r="BL189" s="125"/>
      <c r="BM189" s="125"/>
      <c r="BN189" s="125"/>
      <c r="BO189" s="125"/>
      <c r="BP189" s="125"/>
      <c r="BQ189" s="125"/>
      <c r="BR189" s="125"/>
      <c r="BS189" s="125"/>
      <c r="BT189" s="125"/>
      <c r="BU189" s="125"/>
      <c r="BV189" s="125"/>
      <c r="BW189" s="125"/>
      <c r="BX189" s="125"/>
      <c r="BY189" s="125"/>
      <c r="BZ189" s="125"/>
      <c r="CA189" s="125"/>
      <c r="CB189" s="125"/>
      <c r="CC189" s="125"/>
      <c r="CD189" s="125"/>
      <c r="CE189" s="125"/>
      <c r="CF189" s="125"/>
      <c r="CG189" s="125"/>
      <c r="CH189" s="125"/>
      <c r="CI189" s="125"/>
      <c r="CJ189" s="125"/>
      <c r="CK189" s="125"/>
      <c r="CL189" s="125"/>
      <c r="CM189" s="125"/>
      <c r="CN189" s="125"/>
      <c r="CO189" s="125"/>
      <c r="CP189" s="125"/>
      <c r="CQ189" s="125"/>
      <c r="CR189" s="125"/>
      <c r="CS189" s="125"/>
      <c r="CT189" s="125"/>
      <c r="CU189" s="125"/>
      <c r="CV189" s="125"/>
      <c r="CW189" s="125"/>
      <c r="CX189" s="125"/>
      <c r="CY189" s="125"/>
      <c r="CZ189" s="125"/>
      <c r="DA189" s="125"/>
      <c r="DB189" s="125"/>
      <c r="DC189" s="125"/>
      <c r="DD189" s="125"/>
      <c r="DE189" s="125"/>
      <c r="DF189" s="125"/>
      <c r="DG189" s="125"/>
      <c r="DH189" s="125"/>
      <c r="DI189" s="125"/>
      <c r="DJ189" s="125"/>
      <c r="DK189" s="125"/>
      <c r="DL189" s="125"/>
      <c r="DM189" s="125"/>
      <c r="DN189" s="125"/>
      <c r="DO189" s="125"/>
      <c r="DP189" s="125"/>
      <c r="DQ189" s="125"/>
      <c r="DR189" s="125"/>
      <c r="DS189" s="125"/>
      <c r="DT189" s="125"/>
      <c r="DU189" s="125"/>
      <c r="DV189" s="125"/>
    </row>
    <row r="190" ht="15.75" customHeight="1">
      <c r="A190" s="156"/>
      <c r="B190" s="156"/>
      <c r="C190" s="208">
        <v>1.0</v>
      </c>
      <c r="D190" s="156" t="s">
        <v>612</v>
      </c>
      <c r="E190" s="156">
        <v>5.505E8</v>
      </c>
      <c r="F190" s="299">
        <f t="shared" si="102"/>
        <v>13762500</v>
      </c>
      <c r="G190" s="125"/>
      <c r="H190" s="125"/>
      <c r="I190" s="125"/>
      <c r="J190" s="125"/>
      <c r="K190" s="125"/>
      <c r="L190" s="125"/>
      <c r="M190" s="125"/>
      <c r="N190" s="207">
        <f>F190</f>
        <v>13762500</v>
      </c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  <c r="AX190" s="125"/>
      <c r="AY190" s="125"/>
      <c r="AZ190" s="125"/>
      <c r="BA190" s="125"/>
      <c r="BB190" s="125"/>
      <c r="BC190" s="125"/>
      <c r="BD190" s="125"/>
      <c r="BE190" s="125"/>
      <c r="BF190" s="125"/>
      <c r="BG190" s="125"/>
      <c r="BH190" s="125"/>
      <c r="BI190" s="125"/>
      <c r="BJ190" s="125"/>
      <c r="BK190" s="125"/>
      <c r="BL190" s="125"/>
      <c r="BM190" s="125"/>
      <c r="BN190" s="125"/>
      <c r="BO190" s="125"/>
      <c r="BP190" s="125"/>
      <c r="BQ190" s="125"/>
      <c r="BR190" s="125"/>
      <c r="BS190" s="125"/>
      <c r="BT190" s="125"/>
      <c r="BU190" s="125"/>
      <c r="BV190" s="125"/>
      <c r="BW190" s="125"/>
      <c r="BX190" s="125"/>
      <c r="BY190" s="125"/>
      <c r="BZ190" s="125"/>
      <c r="CA190" s="125"/>
      <c r="CB190" s="125"/>
      <c r="CC190" s="125"/>
      <c r="CD190" s="125"/>
      <c r="CE190" s="125"/>
      <c r="CF190" s="125"/>
      <c r="CG190" s="125"/>
      <c r="CH190" s="125"/>
      <c r="CI190" s="125"/>
      <c r="CJ190" s="125"/>
      <c r="CK190" s="125"/>
      <c r="CL190" s="125"/>
      <c r="CM190" s="125"/>
      <c r="CN190" s="125"/>
      <c r="CO190" s="125"/>
      <c r="CP190" s="125"/>
      <c r="CQ190" s="125"/>
      <c r="CR190" s="125"/>
      <c r="CS190" s="125"/>
      <c r="CT190" s="125"/>
      <c r="CU190" s="125"/>
      <c r="CV190" s="125"/>
      <c r="CW190" s="125"/>
      <c r="CX190" s="125"/>
      <c r="CY190" s="125"/>
      <c r="CZ190" s="125"/>
      <c r="DA190" s="125"/>
      <c r="DB190" s="125"/>
      <c r="DC190" s="125"/>
      <c r="DD190" s="125"/>
      <c r="DE190" s="125"/>
      <c r="DF190" s="125"/>
      <c r="DG190" s="125"/>
      <c r="DH190" s="125"/>
      <c r="DI190" s="125"/>
      <c r="DJ190" s="125"/>
      <c r="DK190" s="125"/>
      <c r="DL190" s="125"/>
      <c r="DM190" s="125"/>
      <c r="DN190" s="125"/>
      <c r="DO190" s="125"/>
      <c r="DP190" s="125"/>
      <c r="DQ190" s="125"/>
      <c r="DR190" s="125"/>
      <c r="DS190" s="125"/>
      <c r="DT190" s="125"/>
      <c r="DU190" s="125"/>
      <c r="DV190" s="125"/>
    </row>
    <row r="191" ht="15.75" customHeight="1">
      <c r="A191" s="156"/>
      <c r="B191" s="156"/>
      <c r="C191" s="208">
        <v>1.0</v>
      </c>
      <c r="D191" s="156" t="s">
        <v>613</v>
      </c>
      <c r="E191" s="156">
        <v>5.4225E8</v>
      </c>
      <c r="F191" s="299">
        <f t="shared" si="102"/>
        <v>13556250</v>
      </c>
      <c r="G191" s="125"/>
      <c r="H191" s="125"/>
      <c r="I191" s="125"/>
      <c r="J191" s="125"/>
      <c r="K191" s="125"/>
      <c r="L191" s="125"/>
      <c r="M191" s="125"/>
      <c r="N191" s="125"/>
      <c r="O191" s="207">
        <f>F191</f>
        <v>13556250</v>
      </c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  <c r="AX191" s="125"/>
      <c r="AY191" s="125"/>
      <c r="AZ191" s="125"/>
      <c r="BA191" s="125"/>
      <c r="BB191" s="125"/>
      <c r="BC191" s="125"/>
      <c r="BD191" s="125"/>
      <c r="BE191" s="125"/>
      <c r="BF191" s="125"/>
      <c r="BG191" s="125"/>
      <c r="BH191" s="125"/>
      <c r="BI191" s="125"/>
      <c r="BJ191" s="125"/>
      <c r="BK191" s="125"/>
      <c r="BL191" s="125"/>
      <c r="BM191" s="125"/>
      <c r="BN191" s="125"/>
      <c r="BO191" s="125"/>
      <c r="BP191" s="125"/>
      <c r="BQ191" s="125"/>
      <c r="BR191" s="125"/>
      <c r="BS191" s="125"/>
      <c r="BT191" s="125"/>
      <c r="BU191" s="125"/>
      <c r="BV191" s="125"/>
      <c r="BW191" s="125"/>
      <c r="BX191" s="125"/>
      <c r="BY191" s="125"/>
      <c r="BZ191" s="125"/>
      <c r="CA191" s="125"/>
      <c r="CB191" s="125"/>
      <c r="CC191" s="125"/>
      <c r="CD191" s="125"/>
      <c r="CE191" s="125"/>
      <c r="CF191" s="125"/>
      <c r="CG191" s="125"/>
      <c r="CH191" s="125"/>
      <c r="CI191" s="125"/>
      <c r="CJ191" s="125"/>
      <c r="CK191" s="125"/>
      <c r="CL191" s="125"/>
      <c r="CM191" s="125"/>
      <c r="CN191" s="125"/>
      <c r="CO191" s="125"/>
      <c r="CP191" s="125"/>
      <c r="CQ191" s="125"/>
      <c r="CR191" s="125"/>
      <c r="CS191" s="125"/>
      <c r="CT191" s="125"/>
      <c r="CU191" s="125"/>
      <c r="CV191" s="125"/>
      <c r="CW191" s="125"/>
      <c r="CX191" s="125"/>
      <c r="CY191" s="125"/>
      <c r="CZ191" s="125"/>
      <c r="DA191" s="125"/>
      <c r="DB191" s="125"/>
      <c r="DC191" s="125"/>
      <c r="DD191" s="125"/>
      <c r="DE191" s="125"/>
      <c r="DF191" s="125"/>
      <c r="DG191" s="125"/>
      <c r="DH191" s="125"/>
      <c r="DI191" s="125"/>
      <c r="DJ191" s="125"/>
      <c r="DK191" s="125"/>
      <c r="DL191" s="125"/>
      <c r="DM191" s="125"/>
      <c r="DN191" s="125"/>
      <c r="DO191" s="125"/>
      <c r="DP191" s="125"/>
      <c r="DQ191" s="125"/>
      <c r="DR191" s="125"/>
      <c r="DS191" s="125"/>
      <c r="DT191" s="125"/>
      <c r="DU191" s="125"/>
      <c r="DV191" s="125"/>
    </row>
    <row r="192" ht="15.75" customHeight="1">
      <c r="A192" s="156"/>
      <c r="B192" s="156"/>
      <c r="C192" s="208">
        <v>1.0</v>
      </c>
      <c r="D192" s="156" t="s">
        <v>614</v>
      </c>
      <c r="E192" s="156">
        <v>5.175E8</v>
      </c>
      <c r="F192" s="299">
        <f t="shared" si="102"/>
        <v>12937500</v>
      </c>
      <c r="G192" s="125"/>
      <c r="H192" s="125"/>
      <c r="I192" s="125"/>
      <c r="J192" s="125"/>
      <c r="K192" s="125"/>
      <c r="L192" s="125"/>
      <c r="M192" s="125"/>
      <c r="N192" s="125"/>
      <c r="O192" s="125"/>
      <c r="P192" s="207">
        <f>F192</f>
        <v>12937500</v>
      </c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  <c r="AX192" s="125"/>
      <c r="AY192" s="125"/>
      <c r="AZ192" s="125"/>
      <c r="BA192" s="125"/>
      <c r="BB192" s="125"/>
      <c r="BC192" s="125"/>
      <c r="BD192" s="125"/>
      <c r="BE192" s="125"/>
      <c r="BF192" s="125"/>
      <c r="BG192" s="125"/>
      <c r="BH192" s="125"/>
      <c r="BI192" s="125"/>
      <c r="BJ192" s="125"/>
      <c r="BK192" s="125"/>
      <c r="BL192" s="125"/>
      <c r="BM192" s="125"/>
      <c r="BN192" s="125"/>
      <c r="BO192" s="125"/>
      <c r="BP192" s="125"/>
      <c r="BQ192" s="125"/>
      <c r="BR192" s="125"/>
      <c r="BS192" s="125"/>
      <c r="BT192" s="125"/>
      <c r="BU192" s="125"/>
      <c r="BV192" s="125"/>
      <c r="BW192" s="125"/>
      <c r="BX192" s="125"/>
      <c r="BY192" s="125"/>
      <c r="BZ192" s="125"/>
      <c r="CA192" s="125"/>
      <c r="CB192" s="125"/>
      <c r="CC192" s="125"/>
      <c r="CD192" s="125"/>
      <c r="CE192" s="125"/>
      <c r="CF192" s="125"/>
      <c r="CG192" s="125"/>
      <c r="CH192" s="125"/>
      <c r="CI192" s="125"/>
      <c r="CJ192" s="125"/>
      <c r="CK192" s="125"/>
      <c r="CL192" s="125"/>
      <c r="CM192" s="125"/>
      <c r="CN192" s="125"/>
      <c r="CO192" s="125"/>
      <c r="CP192" s="125"/>
      <c r="CQ192" s="125"/>
      <c r="CR192" s="125"/>
      <c r="CS192" s="125"/>
      <c r="CT192" s="125"/>
      <c r="CU192" s="125"/>
      <c r="CV192" s="125"/>
      <c r="CW192" s="125"/>
      <c r="CX192" s="125"/>
      <c r="CY192" s="125"/>
      <c r="CZ192" s="125"/>
      <c r="DA192" s="125"/>
      <c r="DB192" s="125"/>
      <c r="DC192" s="125"/>
      <c r="DD192" s="125"/>
      <c r="DE192" s="125"/>
      <c r="DF192" s="125"/>
      <c r="DG192" s="125"/>
      <c r="DH192" s="125"/>
      <c r="DI192" s="125"/>
      <c r="DJ192" s="125"/>
      <c r="DK192" s="125"/>
      <c r="DL192" s="125"/>
      <c r="DM192" s="125"/>
      <c r="DN192" s="125"/>
      <c r="DO192" s="125"/>
      <c r="DP192" s="125"/>
      <c r="DQ192" s="125"/>
      <c r="DR192" s="125"/>
      <c r="DS192" s="125"/>
      <c r="DT192" s="125"/>
      <c r="DU192" s="125"/>
      <c r="DV192" s="125"/>
    </row>
    <row r="193" ht="15.75" customHeight="1">
      <c r="A193" s="156"/>
      <c r="B193" s="156"/>
      <c r="C193" s="156"/>
      <c r="D193" s="156"/>
      <c r="E193" s="156"/>
      <c r="F193" s="255">
        <f>SUM(F180:F192)</f>
        <v>193887500</v>
      </c>
      <c r="G193" s="300"/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  <c r="AI193" s="300"/>
      <c r="AJ193" s="300"/>
      <c r="AK193" s="300"/>
      <c r="AL193" s="300"/>
      <c r="AM193" s="300"/>
      <c r="AN193" s="300"/>
      <c r="AO193" s="300"/>
      <c r="AP193" s="300"/>
      <c r="AQ193" s="300"/>
      <c r="AR193" s="300"/>
      <c r="AS193" s="300"/>
      <c r="AT193" s="300"/>
      <c r="AU193" s="300"/>
      <c r="AV193" s="300"/>
      <c r="AW193" s="300"/>
      <c r="AX193" s="300"/>
      <c r="AY193" s="300"/>
      <c r="AZ193" s="300"/>
      <c r="BA193" s="300"/>
      <c r="BB193" s="300"/>
    </row>
    <row r="194" ht="15.75" customHeight="1"/>
    <row r="195" ht="15.75" customHeight="1">
      <c r="E195" s="293" t="s">
        <v>481</v>
      </c>
      <c r="F195" s="294">
        <f>F193+F175</f>
        <v>6420751500</v>
      </c>
    </row>
  </sheetData>
  <mergeCells count="17">
    <mergeCell ref="A1:F1"/>
    <mergeCell ref="C2:F2"/>
    <mergeCell ref="A3:B3"/>
    <mergeCell ref="C3:F3"/>
    <mergeCell ref="A4:B4"/>
    <mergeCell ref="C4:F4"/>
    <mergeCell ref="A10:F10"/>
    <mergeCell ref="A115:F115"/>
    <mergeCell ref="A124:F124"/>
    <mergeCell ref="A132:C132"/>
    <mergeCell ref="A15:F15"/>
    <mergeCell ref="A24:F24"/>
    <mergeCell ref="A28:F28"/>
    <mergeCell ref="A50:F50"/>
    <mergeCell ref="A94:F94"/>
    <mergeCell ref="A104:F104"/>
    <mergeCell ref="A111:F111"/>
  </mergeCells>
  <printOptions/>
  <pageMargins bottom="0.75" footer="0.0" header="0.0" left="0.7" right="0.7" top="0.75"/>
  <pageSetup paperSize="9" scale="60" orientation="portrait"/>
  <headerFooter>
    <oddHeader>&amp;C </oddHeader>
    <oddFooter>&amp;RFQ-1/ PSBM/0064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9.71"/>
    <col customWidth="1" min="3" max="3" width="15.14"/>
    <col customWidth="1" min="4" max="5" width="14.57"/>
    <col customWidth="1" min="6" max="6" width="12.57"/>
    <col customWidth="1" min="7" max="9" width="12.0"/>
    <col customWidth="1" min="10" max="10" width="12.86"/>
    <col customWidth="1" min="11" max="18" width="12.0"/>
    <col customWidth="1" min="19" max="22" width="10.71"/>
    <col customWidth="1" min="23" max="28" width="11.29"/>
    <col customWidth="1" min="29" max="29" width="13.43"/>
    <col customWidth="1" min="30" max="34" width="11.29"/>
    <col customWidth="1" min="35" max="44" width="10.71"/>
    <col customWidth="1" min="45" max="130" width="12.0"/>
  </cols>
  <sheetData>
    <row r="1">
      <c r="C1" s="108" t="s">
        <v>615</v>
      </c>
    </row>
    <row r="2">
      <c r="A2" s="301"/>
      <c r="B2" s="302"/>
      <c r="C2" s="302"/>
      <c r="D2" s="303"/>
      <c r="E2" s="304"/>
      <c r="F2" s="304"/>
      <c r="G2" s="304"/>
      <c r="H2" s="305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</row>
    <row r="3">
      <c r="A3" s="306"/>
      <c r="B3" s="306"/>
      <c r="C3" s="306"/>
      <c r="D3" s="176"/>
      <c r="E3" s="178"/>
      <c r="F3" s="178"/>
      <c r="G3" s="304"/>
      <c r="H3" s="307"/>
      <c r="I3" s="178"/>
      <c r="J3" s="178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</row>
    <row r="4" ht="2.25" customHeight="1">
      <c r="A4" s="308"/>
      <c r="B4" s="176"/>
      <c r="C4" s="309"/>
      <c r="D4" s="309"/>
      <c r="E4" s="309"/>
      <c r="F4" s="176"/>
      <c r="G4" s="177"/>
      <c r="H4" s="178"/>
      <c r="I4" s="178"/>
      <c r="J4" s="176"/>
      <c r="K4" s="177"/>
      <c r="L4" s="176"/>
      <c r="M4" s="177"/>
      <c r="N4" s="176"/>
      <c r="O4" s="177"/>
      <c r="P4" s="176"/>
      <c r="Q4" s="177"/>
      <c r="R4" s="176"/>
      <c r="S4" s="177"/>
      <c r="T4" s="176"/>
      <c r="U4" s="176"/>
      <c r="V4" s="176"/>
      <c r="W4" s="177"/>
      <c r="X4" s="177"/>
      <c r="Y4" s="176"/>
      <c r="Z4" s="177"/>
      <c r="AA4" s="176"/>
    </row>
    <row r="5">
      <c r="A5" s="310"/>
      <c r="B5" s="311" t="s">
        <v>616</v>
      </c>
      <c r="C5" s="312" t="s">
        <v>446</v>
      </c>
      <c r="D5" s="313" t="s">
        <v>617</v>
      </c>
      <c r="E5" s="314"/>
      <c r="F5" s="314"/>
      <c r="G5" s="315"/>
      <c r="H5" s="316" t="s">
        <v>618</v>
      </c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5"/>
      <c r="T5" s="316" t="s">
        <v>619</v>
      </c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5"/>
      <c r="AF5" s="317" t="s">
        <v>620</v>
      </c>
      <c r="AG5" s="183"/>
      <c r="AH5" s="183"/>
      <c r="AI5" s="183"/>
      <c r="AJ5" s="183"/>
      <c r="AK5" s="183"/>
      <c r="AL5" s="183"/>
      <c r="AM5" s="183"/>
    </row>
    <row r="6">
      <c r="A6" s="318"/>
      <c r="B6" s="319"/>
      <c r="C6" s="320"/>
      <c r="D6" s="321">
        <v>42278.0</v>
      </c>
      <c r="E6" s="321">
        <v>42310.0</v>
      </c>
      <c r="F6" s="322">
        <v>42339.0</v>
      </c>
      <c r="G6" s="323">
        <v>42339.0</v>
      </c>
      <c r="H6" s="321">
        <v>42370.0</v>
      </c>
      <c r="I6" s="322">
        <v>42401.0</v>
      </c>
      <c r="J6" s="322">
        <v>42430.0</v>
      </c>
      <c r="K6" s="322">
        <v>42461.0</v>
      </c>
      <c r="L6" s="322">
        <v>42491.0</v>
      </c>
      <c r="M6" s="322">
        <v>42522.0</v>
      </c>
      <c r="N6" s="322">
        <v>42552.0</v>
      </c>
      <c r="O6" s="322">
        <v>42583.0</v>
      </c>
      <c r="P6" s="322">
        <v>42614.0</v>
      </c>
      <c r="Q6" s="322">
        <v>42644.0</v>
      </c>
      <c r="R6" s="322">
        <v>42675.0</v>
      </c>
      <c r="S6" s="323">
        <v>42705.0</v>
      </c>
      <c r="T6" s="324">
        <v>42736.0</v>
      </c>
      <c r="U6" s="325">
        <v>42767.0</v>
      </c>
      <c r="V6" s="325">
        <v>42795.0</v>
      </c>
      <c r="W6" s="325">
        <v>42826.0</v>
      </c>
      <c r="X6" s="325">
        <v>42856.0</v>
      </c>
      <c r="Y6" s="325">
        <v>42887.0</v>
      </c>
      <c r="Z6" s="325">
        <v>42917.0</v>
      </c>
      <c r="AA6" s="325">
        <v>42948.0</v>
      </c>
      <c r="AB6" s="325">
        <v>42979.0</v>
      </c>
      <c r="AC6" s="325">
        <v>43009.0</v>
      </c>
      <c r="AD6" s="325">
        <v>43040.0</v>
      </c>
      <c r="AE6" s="326">
        <v>43070.0</v>
      </c>
      <c r="AF6" s="324">
        <v>43101.0</v>
      </c>
      <c r="AG6" s="325">
        <v>43132.0</v>
      </c>
      <c r="AH6" s="325">
        <v>43160.0</v>
      </c>
      <c r="AI6" s="325">
        <v>43191.0</v>
      </c>
      <c r="AJ6" s="325">
        <v>43221.0</v>
      </c>
      <c r="AK6" s="325">
        <v>43252.0</v>
      </c>
      <c r="AL6" s="325">
        <v>43282.0</v>
      </c>
      <c r="AM6" s="326">
        <v>43313.0</v>
      </c>
      <c r="AN6" s="325">
        <v>43344.0</v>
      </c>
      <c r="AO6" s="326">
        <v>43374.0</v>
      </c>
      <c r="AP6" s="325">
        <v>43405.0</v>
      </c>
      <c r="AQ6" s="326">
        <v>43435.0</v>
      </c>
      <c r="AR6" s="325">
        <v>43466.0</v>
      </c>
      <c r="AS6" s="326">
        <v>43497.0</v>
      </c>
      <c r="AT6" s="325">
        <v>43525.0</v>
      </c>
      <c r="AU6" s="326">
        <v>43556.0</v>
      </c>
      <c r="AV6" s="325">
        <v>43586.0</v>
      </c>
      <c r="AW6" s="326">
        <v>43617.0</v>
      </c>
      <c r="AX6" s="325">
        <v>43647.0</v>
      </c>
      <c r="AY6" s="326">
        <v>43678.0</v>
      </c>
      <c r="AZ6" s="326">
        <v>43709.0</v>
      </c>
      <c r="BA6" s="325">
        <v>43739.0</v>
      </c>
      <c r="BB6" s="326">
        <v>43770.0</v>
      </c>
      <c r="BC6" s="326">
        <v>43800.0</v>
      </c>
      <c r="BD6" s="325">
        <v>43831.0</v>
      </c>
      <c r="BE6" s="326">
        <v>43862.0</v>
      </c>
      <c r="BF6" s="326">
        <v>43891.0</v>
      </c>
      <c r="BG6" s="325">
        <v>43922.0</v>
      </c>
      <c r="BH6" s="326">
        <v>43952.0</v>
      </c>
      <c r="BI6" s="326">
        <v>43983.0</v>
      </c>
      <c r="BJ6" s="325">
        <v>44013.0</v>
      </c>
      <c r="BK6" s="326">
        <v>44044.0</v>
      </c>
      <c r="BL6" s="326">
        <v>44075.0</v>
      </c>
      <c r="BM6" s="325">
        <v>44105.0</v>
      </c>
      <c r="BN6" s="326">
        <v>44136.0</v>
      </c>
      <c r="BO6" s="326">
        <v>44166.0</v>
      </c>
      <c r="BP6" s="325">
        <v>44197.0</v>
      </c>
      <c r="BQ6" s="326">
        <v>44228.0</v>
      </c>
      <c r="BR6" s="326">
        <v>44256.0</v>
      </c>
      <c r="BS6" s="325">
        <v>44287.0</v>
      </c>
      <c r="BT6" s="326">
        <v>44317.0</v>
      </c>
      <c r="BU6" s="326">
        <v>44348.0</v>
      </c>
      <c r="BV6" s="325">
        <v>44378.0</v>
      </c>
      <c r="BW6" s="326">
        <v>44409.0</v>
      </c>
      <c r="BX6" s="326">
        <v>44440.0</v>
      </c>
      <c r="BY6" s="325">
        <v>44470.0</v>
      </c>
      <c r="BZ6" s="326">
        <v>44501.0</v>
      </c>
      <c r="CA6" s="326">
        <v>44531.0</v>
      </c>
      <c r="CB6" s="325">
        <v>44562.0</v>
      </c>
      <c r="CC6" s="326">
        <v>44593.0</v>
      </c>
      <c r="CD6" s="326">
        <v>44621.0</v>
      </c>
      <c r="CE6" s="325">
        <v>44652.0</v>
      </c>
      <c r="CF6" s="326">
        <v>44682.0</v>
      </c>
      <c r="CG6" s="326">
        <v>44713.0</v>
      </c>
      <c r="CH6" s="325">
        <v>44743.0</v>
      </c>
      <c r="CI6" s="326">
        <v>44774.0</v>
      </c>
      <c r="CJ6" s="326">
        <v>44805.0</v>
      </c>
      <c r="CK6" s="325">
        <v>44835.0</v>
      </c>
      <c r="CL6" s="326">
        <v>44866.0</v>
      </c>
      <c r="CM6" s="326">
        <v>44896.0</v>
      </c>
      <c r="CN6" s="325">
        <v>44927.0</v>
      </c>
      <c r="CO6" s="326">
        <v>44958.0</v>
      </c>
      <c r="CP6" s="326">
        <v>44986.0</v>
      </c>
      <c r="CQ6" s="325">
        <v>45017.0</v>
      </c>
      <c r="CR6" s="326">
        <v>45047.0</v>
      </c>
      <c r="CS6" s="326">
        <v>45078.0</v>
      </c>
      <c r="CT6" s="325">
        <v>45108.0</v>
      </c>
      <c r="CU6" s="326">
        <v>45139.0</v>
      </c>
      <c r="CV6" s="326">
        <v>45170.0</v>
      </c>
      <c r="CW6" s="325">
        <v>45200.0</v>
      </c>
      <c r="CX6" s="326">
        <v>45231.0</v>
      </c>
      <c r="CY6" s="326">
        <v>45261.0</v>
      </c>
      <c r="CZ6" s="325">
        <v>45292.0</v>
      </c>
      <c r="DA6" s="326">
        <v>45323.0</v>
      </c>
      <c r="DB6" s="326">
        <v>45352.0</v>
      </c>
      <c r="DC6" s="325">
        <v>45383.0</v>
      </c>
      <c r="DD6" s="326">
        <v>45413.0</v>
      </c>
      <c r="DE6" s="326">
        <v>45444.0</v>
      </c>
      <c r="DF6" s="325">
        <v>45474.0</v>
      </c>
      <c r="DG6" s="326">
        <v>45505.0</v>
      </c>
      <c r="DH6" s="326">
        <v>45536.0</v>
      </c>
      <c r="DI6" s="325">
        <v>45566.0</v>
      </c>
      <c r="DJ6" s="326">
        <v>45597.0</v>
      </c>
      <c r="DK6" s="326">
        <v>45627.0</v>
      </c>
      <c r="DL6" s="325">
        <v>45658.0</v>
      </c>
      <c r="DM6" s="326">
        <v>45689.0</v>
      </c>
      <c r="DN6" s="326">
        <v>45717.0</v>
      </c>
      <c r="DO6" s="325">
        <v>45748.0</v>
      </c>
      <c r="DP6" s="326">
        <v>45778.0</v>
      </c>
      <c r="DQ6" s="326">
        <v>45809.0</v>
      </c>
      <c r="DR6" s="325">
        <v>45839.0</v>
      </c>
      <c r="DS6" s="326">
        <v>45870.0</v>
      </c>
      <c r="DT6" s="326">
        <v>45901.0</v>
      </c>
      <c r="DU6" s="325">
        <v>45931.0</v>
      </c>
      <c r="DV6" s="326">
        <v>45962.0</v>
      </c>
      <c r="DW6" s="326">
        <v>45992.0</v>
      </c>
      <c r="DX6" s="325">
        <v>46023.0</v>
      </c>
      <c r="DY6" s="326">
        <v>46054.0</v>
      </c>
      <c r="DZ6" s="326">
        <v>46082.0</v>
      </c>
    </row>
    <row r="7">
      <c r="A7" s="327"/>
      <c r="B7" s="328"/>
      <c r="C7" s="329"/>
      <c r="D7" s="330">
        <v>1.0</v>
      </c>
      <c r="E7" s="331">
        <v>2.0</v>
      </c>
      <c r="F7" s="331">
        <v>3.0</v>
      </c>
      <c r="G7" s="332">
        <v>4.0</v>
      </c>
      <c r="H7" s="330">
        <v>5.0</v>
      </c>
      <c r="I7" s="331">
        <v>6.0</v>
      </c>
      <c r="J7" s="331">
        <v>7.0</v>
      </c>
      <c r="K7" s="331">
        <v>8.0</v>
      </c>
      <c r="L7" s="331">
        <v>9.0</v>
      </c>
      <c r="M7" s="331">
        <v>10.0</v>
      </c>
      <c r="N7" s="331">
        <v>11.0</v>
      </c>
      <c r="O7" s="331">
        <v>12.0</v>
      </c>
      <c r="P7" s="331">
        <v>13.0</v>
      </c>
      <c r="Q7" s="331">
        <v>14.0</v>
      </c>
      <c r="R7" s="331">
        <v>15.0</v>
      </c>
      <c r="S7" s="332">
        <v>16.0</v>
      </c>
      <c r="T7" s="333">
        <v>17.0</v>
      </c>
      <c r="U7" s="334">
        <v>18.0</v>
      </c>
      <c r="V7" s="334">
        <v>19.0</v>
      </c>
      <c r="W7" s="335">
        <v>20.0</v>
      </c>
      <c r="X7" s="335">
        <v>21.0</v>
      </c>
      <c r="Y7" s="334">
        <v>22.0</v>
      </c>
      <c r="Z7" s="335">
        <v>23.0</v>
      </c>
      <c r="AA7" s="334">
        <v>24.0</v>
      </c>
      <c r="AB7" s="336">
        <f t="shared" ref="AB7:DZ7" si="1">AA7+1</f>
        <v>25</v>
      </c>
      <c r="AC7" s="336">
        <f t="shared" si="1"/>
        <v>26</v>
      </c>
      <c r="AD7" s="336">
        <f t="shared" si="1"/>
        <v>27</v>
      </c>
      <c r="AE7" s="337">
        <f t="shared" si="1"/>
        <v>28</v>
      </c>
      <c r="AF7" s="338">
        <f t="shared" si="1"/>
        <v>29</v>
      </c>
      <c r="AG7" s="336">
        <f t="shared" si="1"/>
        <v>30</v>
      </c>
      <c r="AH7" s="336">
        <f t="shared" si="1"/>
        <v>31</v>
      </c>
      <c r="AI7" s="336">
        <f t="shared" si="1"/>
        <v>32</v>
      </c>
      <c r="AJ7" s="336">
        <f t="shared" si="1"/>
        <v>33</v>
      </c>
      <c r="AK7" s="336">
        <f t="shared" si="1"/>
        <v>34</v>
      </c>
      <c r="AL7" s="336">
        <f t="shared" si="1"/>
        <v>35</v>
      </c>
      <c r="AM7" s="337">
        <f t="shared" si="1"/>
        <v>36</v>
      </c>
      <c r="AN7" s="337">
        <f t="shared" si="1"/>
        <v>37</v>
      </c>
      <c r="AO7" s="337">
        <f t="shared" si="1"/>
        <v>38</v>
      </c>
      <c r="AP7" s="337">
        <f t="shared" si="1"/>
        <v>39</v>
      </c>
      <c r="AQ7" s="337">
        <f t="shared" si="1"/>
        <v>40</v>
      </c>
      <c r="AR7" s="337">
        <f t="shared" si="1"/>
        <v>41</v>
      </c>
      <c r="AS7" s="337">
        <f t="shared" si="1"/>
        <v>42</v>
      </c>
      <c r="AT7" s="337">
        <f t="shared" si="1"/>
        <v>43</v>
      </c>
      <c r="AU7" s="337">
        <f t="shared" si="1"/>
        <v>44</v>
      </c>
      <c r="AV7" s="337">
        <f t="shared" si="1"/>
        <v>45</v>
      </c>
      <c r="AW7" s="337">
        <f t="shared" si="1"/>
        <v>46</v>
      </c>
      <c r="AX7" s="337">
        <f t="shared" si="1"/>
        <v>47</v>
      </c>
      <c r="AY7" s="337">
        <f t="shared" si="1"/>
        <v>48</v>
      </c>
      <c r="AZ7" s="337">
        <f t="shared" si="1"/>
        <v>49</v>
      </c>
      <c r="BA7" s="337">
        <f t="shared" si="1"/>
        <v>50</v>
      </c>
      <c r="BB7" s="337">
        <f t="shared" si="1"/>
        <v>51</v>
      </c>
      <c r="BC7" s="337">
        <f t="shared" si="1"/>
        <v>52</v>
      </c>
      <c r="BD7" s="337">
        <f t="shared" si="1"/>
        <v>53</v>
      </c>
      <c r="BE7" s="337">
        <f t="shared" si="1"/>
        <v>54</v>
      </c>
      <c r="BF7" s="337">
        <f t="shared" si="1"/>
        <v>55</v>
      </c>
      <c r="BG7" s="337">
        <f t="shared" si="1"/>
        <v>56</v>
      </c>
      <c r="BH7" s="337">
        <f t="shared" si="1"/>
        <v>57</v>
      </c>
      <c r="BI7" s="337">
        <f t="shared" si="1"/>
        <v>58</v>
      </c>
      <c r="BJ7" s="337">
        <f t="shared" si="1"/>
        <v>59</v>
      </c>
      <c r="BK7" s="337">
        <f t="shared" si="1"/>
        <v>60</v>
      </c>
      <c r="BL7" s="337">
        <f t="shared" si="1"/>
        <v>61</v>
      </c>
      <c r="BM7" s="337">
        <f t="shared" si="1"/>
        <v>62</v>
      </c>
      <c r="BN7" s="337">
        <f t="shared" si="1"/>
        <v>63</v>
      </c>
      <c r="BO7" s="337">
        <f t="shared" si="1"/>
        <v>64</v>
      </c>
      <c r="BP7" s="337">
        <f t="shared" si="1"/>
        <v>65</v>
      </c>
      <c r="BQ7" s="337">
        <f t="shared" si="1"/>
        <v>66</v>
      </c>
      <c r="BR7" s="337">
        <f t="shared" si="1"/>
        <v>67</v>
      </c>
      <c r="BS7" s="337">
        <f t="shared" si="1"/>
        <v>68</v>
      </c>
      <c r="BT7" s="337">
        <f t="shared" si="1"/>
        <v>69</v>
      </c>
      <c r="BU7" s="337">
        <f t="shared" si="1"/>
        <v>70</v>
      </c>
      <c r="BV7" s="337">
        <f t="shared" si="1"/>
        <v>71</v>
      </c>
      <c r="BW7" s="337">
        <f t="shared" si="1"/>
        <v>72</v>
      </c>
      <c r="BX7" s="337">
        <f t="shared" si="1"/>
        <v>73</v>
      </c>
      <c r="BY7" s="337">
        <f t="shared" si="1"/>
        <v>74</v>
      </c>
      <c r="BZ7" s="337">
        <f t="shared" si="1"/>
        <v>75</v>
      </c>
      <c r="CA7" s="337">
        <f t="shared" si="1"/>
        <v>76</v>
      </c>
      <c r="CB7" s="337">
        <f t="shared" si="1"/>
        <v>77</v>
      </c>
      <c r="CC7" s="337">
        <f t="shared" si="1"/>
        <v>78</v>
      </c>
      <c r="CD7" s="337">
        <f t="shared" si="1"/>
        <v>79</v>
      </c>
      <c r="CE7" s="337">
        <f t="shared" si="1"/>
        <v>80</v>
      </c>
      <c r="CF7" s="337">
        <f t="shared" si="1"/>
        <v>81</v>
      </c>
      <c r="CG7" s="337">
        <f t="shared" si="1"/>
        <v>82</v>
      </c>
      <c r="CH7" s="337">
        <f t="shared" si="1"/>
        <v>83</v>
      </c>
      <c r="CI7" s="337">
        <f t="shared" si="1"/>
        <v>84</v>
      </c>
      <c r="CJ7" s="337">
        <f t="shared" si="1"/>
        <v>85</v>
      </c>
      <c r="CK7" s="337">
        <f t="shared" si="1"/>
        <v>86</v>
      </c>
      <c r="CL7" s="337">
        <f t="shared" si="1"/>
        <v>87</v>
      </c>
      <c r="CM7" s="337">
        <f t="shared" si="1"/>
        <v>88</v>
      </c>
      <c r="CN7" s="337">
        <f t="shared" si="1"/>
        <v>89</v>
      </c>
      <c r="CO7" s="337">
        <f t="shared" si="1"/>
        <v>90</v>
      </c>
      <c r="CP7" s="337">
        <f t="shared" si="1"/>
        <v>91</v>
      </c>
      <c r="CQ7" s="337">
        <f t="shared" si="1"/>
        <v>92</v>
      </c>
      <c r="CR7" s="337">
        <f t="shared" si="1"/>
        <v>93</v>
      </c>
      <c r="CS7" s="337">
        <f t="shared" si="1"/>
        <v>94</v>
      </c>
      <c r="CT7" s="337">
        <f t="shared" si="1"/>
        <v>95</v>
      </c>
      <c r="CU7" s="337">
        <f t="shared" si="1"/>
        <v>96</v>
      </c>
      <c r="CV7" s="337">
        <f t="shared" si="1"/>
        <v>97</v>
      </c>
      <c r="CW7" s="337">
        <f t="shared" si="1"/>
        <v>98</v>
      </c>
      <c r="CX7" s="337">
        <f t="shared" si="1"/>
        <v>99</v>
      </c>
      <c r="CY7" s="337">
        <f t="shared" si="1"/>
        <v>100</v>
      </c>
      <c r="CZ7" s="337">
        <f t="shared" si="1"/>
        <v>101</v>
      </c>
      <c r="DA7" s="337">
        <f t="shared" si="1"/>
        <v>102</v>
      </c>
      <c r="DB7" s="337">
        <f t="shared" si="1"/>
        <v>103</v>
      </c>
      <c r="DC7" s="337">
        <f t="shared" si="1"/>
        <v>104</v>
      </c>
      <c r="DD7" s="337">
        <f t="shared" si="1"/>
        <v>105</v>
      </c>
      <c r="DE7" s="337">
        <f t="shared" si="1"/>
        <v>106</v>
      </c>
      <c r="DF7" s="337">
        <f t="shared" si="1"/>
        <v>107</v>
      </c>
      <c r="DG7" s="337">
        <f t="shared" si="1"/>
        <v>108</v>
      </c>
      <c r="DH7" s="337">
        <f t="shared" si="1"/>
        <v>109</v>
      </c>
      <c r="DI7" s="337">
        <f t="shared" si="1"/>
        <v>110</v>
      </c>
      <c r="DJ7" s="337">
        <f t="shared" si="1"/>
        <v>111</v>
      </c>
      <c r="DK7" s="337">
        <f t="shared" si="1"/>
        <v>112</v>
      </c>
      <c r="DL7" s="337">
        <f t="shared" si="1"/>
        <v>113</v>
      </c>
      <c r="DM7" s="337">
        <f t="shared" si="1"/>
        <v>114</v>
      </c>
      <c r="DN7" s="337">
        <f t="shared" si="1"/>
        <v>115</v>
      </c>
      <c r="DO7" s="337">
        <f t="shared" si="1"/>
        <v>116</v>
      </c>
      <c r="DP7" s="337">
        <f t="shared" si="1"/>
        <v>117</v>
      </c>
      <c r="DQ7" s="337">
        <f t="shared" si="1"/>
        <v>118</v>
      </c>
      <c r="DR7" s="337">
        <f t="shared" si="1"/>
        <v>119</v>
      </c>
      <c r="DS7" s="337">
        <f t="shared" si="1"/>
        <v>120</v>
      </c>
      <c r="DT7" s="337">
        <f t="shared" si="1"/>
        <v>121</v>
      </c>
      <c r="DU7" s="337">
        <f t="shared" si="1"/>
        <v>122</v>
      </c>
      <c r="DV7" s="337">
        <f t="shared" si="1"/>
        <v>123</v>
      </c>
      <c r="DW7" s="337">
        <f t="shared" si="1"/>
        <v>124</v>
      </c>
      <c r="DX7" s="337">
        <f t="shared" si="1"/>
        <v>125</v>
      </c>
      <c r="DY7" s="337">
        <f t="shared" si="1"/>
        <v>126</v>
      </c>
      <c r="DZ7" s="337">
        <f t="shared" si="1"/>
        <v>127</v>
      </c>
    </row>
    <row r="8">
      <c r="A8" s="339" t="s">
        <v>82</v>
      </c>
      <c r="B8" s="340" t="s">
        <v>621</v>
      </c>
      <c r="C8" s="341"/>
      <c r="D8" s="342">
        <v>0.0</v>
      </c>
      <c r="E8" s="343">
        <f t="shared" ref="E8:DZ8" si="2">D40</f>
        <v>429160000</v>
      </c>
      <c r="F8" s="343">
        <f t="shared" si="2"/>
        <v>981360000</v>
      </c>
      <c r="G8" s="344">
        <f t="shared" si="2"/>
        <v>1308400000</v>
      </c>
      <c r="H8" s="345">
        <f t="shared" si="2"/>
        <v>2618400000</v>
      </c>
      <c r="I8" s="346">
        <f t="shared" si="2"/>
        <v>3213398167</v>
      </c>
      <c r="J8" s="346">
        <f t="shared" si="2"/>
        <v>3771199834</v>
      </c>
      <c r="K8" s="346">
        <f t="shared" si="2"/>
        <v>4221164834</v>
      </c>
      <c r="L8" s="346">
        <f t="shared" si="2"/>
        <v>4544232334</v>
      </c>
      <c r="M8" s="346">
        <f t="shared" si="2"/>
        <v>4748119834</v>
      </c>
      <c r="N8" s="346">
        <f t="shared" si="2"/>
        <v>4787317334</v>
      </c>
      <c r="O8" s="346">
        <f t="shared" si="2"/>
        <v>4826514834</v>
      </c>
      <c r="P8" s="346">
        <f t="shared" si="2"/>
        <v>4796982334</v>
      </c>
      <c r="Q8" s="346">
        <f t="shared" si="2"/>
        <v>4817029834</v>
      </c>
      <c r="R8" s="346">
        <f t="shared" si="2"/>
        <v>4837077334</v>
      </c>
      <c r="S8" s="347">
        <f t="shared" si="2"/>
        <v>4857124834</v>
      </c>
      <c r="T8" s="348">
        <f t="shared" si="2"/>
        <v>4886797334</v>
      </c>
      <c r="U8" s="349">
        <f t="shared" si="2"/>
        <v>4922716334</v>
      </c>
      <c r="V8" s="349">
        <f t="shared" si="2"/>
        <v>4895663834</v>
      </c>
      <c r="W8" s="349">
        <f t="shared" si="2"/>
        <v>4936861334</v>
      </c>
      <c r="X8" s="349">
        <f t="shared" si="2"/>
        <v>4970558834</v>
      </c>
      <c r="Y8" s="349">
        <f t="shared" si="2"/>
        <v>4985006334</v>
      </c>
      <c r="Z8" s="349">
        <f t="shared" si="2"/>
        <v>4989453834</v>
      </c>
      <c r="AA8" s="349">
        <f t="shared" si="2"/>
        <v>4975811334</v>
      </c>
      <c r="AB8" s="349">
        <f t="shared" si="2"/>
        <v>4784918834</v>
      </c>
      <c r="AC8" s="349">
        <f t="shared" si="2"/>
        <v>4834666334</v>
      </c>
      <c r="AD8" s="349">
        <f t="shared" si="2"/>
        <v>4884413834</v>
      </c>
      <c r="AE8" s="350">
        <f t="shared" si="2"/>
        <v>4934161334</v>
      </c>
      <c r="AF8" s="348">
        <f t="shared" si="2"/>
        <v>4983908834</v>
      </c>
      <c r="AG8" s="349">
        <f t="shared" si="2"/>
        <v>5033102834</v>
      </c>
      <c r="AH8" s="349">
        <f t="shared" si="2"/>
        <v>5014600334</v>
      </c>
      <c r="AI8" s="349">
        <f t="shared" si="2"/>
        <v>5064347834</v>
      </c>
      <c r="AJ8" s="349">
        <f t="shared" si="2"/>
        <v>5099360334</v>
      </c>
      <c r="AK8" s="349">
        <f t="shared" si="2"/>
        <v>5134372834</v>
      </c>
      <c r="AL8" s="349">
        <f t="shared" si="2"/>
        <v>5169385334</v>
      </c>
      <c r="AM8" s="350">
        <f t="shared" si="2"/>
        <v>5204397834</v>
      </c>
      <c r="AN8" s="350">
        <f t="shared" si="2"/>
        <v>5171160334</v>
      </c>
      <c r="AO8" s="350">
        <f t="shared" si="2"/>
        <v>5206172834</v>
      </c>
      <c r="AP8" s="350">
        <f t="shared" si="2"/>
        <v>5241185334</v>
      </c>
      <c r="AQ8" s="350">
        <f t="shared" si="2"/>
        <v>5276197834</v>
      </c>
      <c r="AR8" s="350">
        <f t="shared" si="2"/>
        <v>5311210334</v>
      </c>
      <c r="AS8" s="350">
        <f t="shared" si="2"/>
        <v>5345669334</v>
      </c>
      <c r="AT8" s="350">
        <f t="shared" si="2"/>
        <v>5312431834</v>
      </c>
      <c r="AU8" s="350">
        <f t="shared" si="2"/>
        <v>5347444334</v>
      </c>
      <c r="AV8" s="350">
        <f t="shared" si="2"/>
        <v>5382456834</v>
      </c>
      <c r="AW8" s="350">
        <f t="shared" si="2"/>
        <v>5417469334</v>
      </c>
      <c r="AX8" s="350">
        <f t="shared" si="2"/>
        <v>5452481834</v>
      </c>
      <c r="AY8" s="350">
        <f t="shared" si="2"/>
        <v>5487494334</v>
      </c>
      <c r="AZ8" s="350">
        <f t="shared" si="2"/>
        <v>5454256834</v>
      </c>
      <c r="BA8" s="350" t="str">
        <f t="shared" si="2"/>
        <v>#REF!</v>
      </c>
      <c r="BB8" s="350" t="str">
        <f t="shared" si="2"/>
        <v>#REF!</v>
      </c>
      <c r="BC8" s="350" t="str">
        <f t="shared" si="2"/>
        <v>#REF!</v>
      </c>
      <c r="BD8" s="350" t="str">
        <f t="shared" si="2"/>
        <v>#REF!</v>
      </c>
      <c r="BE8" s="350" t="str">
        <f t="shared" si="2"/>
        <v>#REF!</v>
      </c>
      <c r="BF8" s="350" t="str">
        <f t="shared" si="2"/>
        <v>#REF!</v>
      </c>
      <c r="BG8" s="350" t="str">
        <f t="shared" si="2"/>
        <v>#REF!</v>
      </c>
      <c r="BH8" s="350" t="str">
        <f t="shared" si="2"/>
        <v>#REF!</v>
      </c>
      <c r="BI8" s="350" t="str">
        <f t="shared" si="2"/>
        <v>#REF!</v>
      </c>
      <c r="BJ8" s="350" t="str">
        <f t="shared" si="2"/>
        <v>#REF!</v>
      </c>
      <c r="BK8" s="350" t="str">
        <f t="shared" si="2"/>
        <v>#REF!</v>
      </c>
      <c r="BL8" s="350" t="str">
        <f t="shared" si="2"/>
        <v>#REF!</v>
      </c>
      <c r="BM8" s="350" t="str">
        <f t="shared" si="2"/>
        <v>#REF!</v>
      </c>
      <c r="BN8" s="350" t="str">
        <f t="shared" si="2"/>
        <v>#REF!</v>
      </c>
      <c r="BO8" s="350" t="str">
        <f t="shared" si="2"/>
        <v>#REF!</v>
      </c>
      <c r="BP8" s="350" t="str">
        <f t="shared" si="2"/>
        <v>#REF!</v>
      </c>
      <c r="BQ8" s="350" t="str">
        <f t="shared" si="2"/>
        <v>#REF!</v>
      </c>
      <c r="BR8" s="350" t="str">
        <f t="shared" si="2"/>
        <v>#REF!</v>
      </c>
      <c r="BS8" s="350" t="str">
        <f t="shared" si="2"/>
        <v>#REF!</v>
      </c>
      <c r="BT8" s="350" t="str">
        <f t="shared" si="2"/>
        <v>#REF!</v>
      </c>
      <c r="BU8" s="350" t="str">
        <f t="shared" si="2"/>
        <v>#REF!</v>
      </c>
      <c r="BV8" s="350" t="str">
        <f t="shared" si="2"/>
        <v>#REF!</v>
      </c>
      <c r="BW8" s="350" t="str">
        <f t="shared" si="2"/>
        <v>#REF!</v>
      </c>
      <c r="BX8" s="350" t="str">
        <f t="shared" si="2"/>
        <v>#REF!</v>
      </c>
      <c r="BY8" s="350" t="str">
        <f t="shared" si="2"/>
        <v>#REF!</v>
      </c>
      <c r="BZ8" s="350" t="str">
        <f t="shared" si="2"/>
        <v>#REF!</v>
      </c>
      <c r="CA8" s="350" t="str">
        <f t="shared" si="2"/>
        <v>#REF!</v>
      </c>
      <c r="CB8" s="350" t="str">
        <f t="shared" si="2"/>
        <v>#REF!</v>
      </c>
      <c r="CC8" s="350" t="str">
        <f t="shared" si="2"/>
        <v>#REF!</v>
      </c>
      <c r="CD8" s="350" t="str">
        <f t="shared" si="2"/>
        <v>#REF!</v>
      </c>
      <c r="CE8" s="350" t="str">
        <f t="shared" si="2"/>
        <v>#REF!</v>
      </c>
      <c r="CF8" s="350" t="str">
        <f t="shared" si="2"/>
        <v>#REF!</v>
      </c>
      <c r="CG8" s="350" t="str">
        <f t="shared" si="2"/>
        <v>#REF!</v>
      </c>
      <c r="CH8" s="350" t="str">
        <f t="shared" si="2"/>
        <v>#REF!</v>
      </c>
      <c r="CI8" s="350" t="str">
        <f t="shared" si="2"/>
        <v>#REF!</v>
      </c>
      <c r="CJ8" s="350" t="str">
        <f t="shared" si="2"/>
        <v>#REF!</v>
      </c>
      <c r="CK8" s="350" t="str">
        <f t="shared" si="2"/>
        <v>#REF!</v>
      </c>
      <c r="CL8" s="350" t="str">
        <f t="shared" si="2"/>
        <v>#REF!</v>
      </c>
      <c r="CM8" s="350" t="str">
        <f t="shared" si="2"/>
        <v>#REF!</v>
      </c>
      <c r="CN8" s="350" t="str">
        <f t="shared" si="2"/>
        <v>#REF!</v>
      </c>
      <c r="CO8" s="350" t="str">
        <f t="shared" si="2"/>
        <v>#REF!</v>
      </c>
      <c r="CP8" s="350" t="str">
        <f t="shared" si="2"/>
        <v>#REF!</v>
      </c>
      <c r="CQ8" s="350" t="str">
        <f t="shared" si="2"/>
        <v>#REF!</v>
      </c>
      <c r="CR8" s="350" t="str">
        <f t="shared" si="2"/>
        <v>#REF!</v>
      </c>
      <c r="CS8" s="350" t="str">
        <f t="shared" si="2"/>
        <v>#REF!</v>
      </c>
      <c r="CT8" s="350" t="str">
        <f t="shared" si="2"/>
        <v>#REF!</v>
      </c>
      <c r="CU8" s="350" t="str">
        <f t="shared" si="2"/>
        <v>#REF!</v>
      </c>
      <c r="CV8" s="350" t="str">
        <f t="shared" si="2"/>
        <v>#REF!</v>
      </c>
      <c r="CW8" s="350" t="str">
        <f t="shared" si="2"/>
        <v>#REF!</v>
      </c>
      <c r="CX8" s="350" t="str">
        <f t="shared" si="2"/>
        <v>#REF!</v>
      </c>
      <c r="CY8" s="350" t="str">
        <f t="shared" si="2"/>
        <v>#REF!</v>
      </c>
      <c r="CZ8" s="350" t="str">
        <f t="shared" si="2"/>
        <v>#REF!</v>
      </c>
      <c r="DA8" s="350" t="str">
        <f t="shared" si="2"/>
        <v>#REF!</v>
      </c>
      <c r="DB8" s="350" t="str">
        <f t="shared" si="2"/>
        <v>#REF!</v>
      </c>
      <c r="DC8" s="350" t="str">
        <f t="shared" si="2"/>
        <v>#REF!</v>
      </c>
      <c r="DD8" s="350" t="str">
        <f t="shared" si="2"/>
        <v>#REF!</v>
      </c>
      <c r="DE8" s="350" t="str">
        <f t="shared" si="2"/>
        <v>#REF!</v>
      </c>
      <c r="DF8" s="350" t="str">
        <f t="shared" si="2"/>
        <v>#REF!</v>
      </c>
      <c r="DG8" s="350" t="str">
        <f t="shared" si="2"/>
        <v>#REF!</v>
      </c>
      <c r="DH8" s="350" t="str">
        <f t="shared" si="2"/>
        <v>#REF!</v>
      </c>
      <c r="DI8" s="350" t="str">
        <f t="shared" si="2"/>
        <v>#REF!</v>
      </c>
      <c r="DJ8" s="350" t="str">
        <f t="shared" si="2"/>
        <v>#REF!</v>
      </c>
      <c r="DK8" s="350" t="str">
        <f t="shared" si="2"/>
        <v>#REF!</v>
      </c>
      <c r="DL8" s="350" t="str">
        <f t="shared" si="2"/>
        <v>#REF!</v>
      </c>
      <c r="DM8" s="350" t="str">
        <f t="shared" si="2"/>
        <v>#REF!</v>
      </c>
      <c r="DN8" s="350" t="str">
        <f t="shared" si="2"/>
        <v>#REF!</v>
      </c>
      <c r="DO8" s="350" t="str">
        <f t="shared" si="2"/>
        <v>#REF!</v>
      </c>
      <c r="DP8" s="350" t="str">
        <f t="shared" si="2"/>
        <v>#REF!</v>
      </c>
      <c r="DQ8" s="350" t="str">
        <f t="shared" si="2"/>
        <v>#REF!</v>
      </c>
      <c r="DR8" s="350" t="str">
        <f t="shared" si="2"/>
        <v>#REF!</v>
      </c>
      <c r="DS8" s="350" t="str">
        <f t="shared" si="2"/>
        <v>#REF!</v>
      </c>
      <c r="DT8" s="350" t="str">
        <f t="shared" si="2"/>
        <v>#REF!</v>
      </c>
      <c r="DU8" s="350" t="str">
        <f t="shared" si="2"/>
        <v>#REF!</v>
      </c>
      <c r="DV8" s="350" t="str">
        <f t="shared" si="2"/>
        <v>#REF!</v>
      </c>
      <c r="DW8" s="350" t="str">
        <f t="shared" si="2"/>
        <v>#REF!</v>
      </c>
      <c r="DX8" s="350" t="str">
        <f t="shared" si="2"/>
        <v>#REF!</v>
      </c>
      <c r="DY8" s="350" t="str">
        <f t="shared" si="2"/>
        <v>#REF!</v>
      </c>
      <c r="DZ8" s="350" t="str">
        <f t="shared" si="2"/>
        <v>#REF!</v>
      </c>
    </row>
    <row r="9">
      <c r="A9" s="351"/>
      <c r="B9" s="352"/>
      <c r="C9" s="353"/>
      <c r="D9" s="354"/>
      <c r="E9" s="355"/>
      <c r="F9" s="355"/>
      <c r="G9" s="356"/>
      <c r="H9" s="354"/>
      <c r="I9" s="355"/>
      <c r="J9" s="355"/>
      <c r="K9" s="355"/>
      <c r="L9" s="355"/>
      <c r="M9" s="355"/>
      <c r="N9" s="355"/>
      <c r="O9" s="355"/>
      <c r="P9" s="355"/>
      <c r="Q9" s="355"/>
      <c r="R9" s="355"/>
      <c r="S9" s="356"/>
      <c r="T9" s="357"/>
      <c r="U9" s="358"/>
      <c r="V9" s="358"/>
      <c r="W9" s="359"/>
      <c r="X9" s="359"/>
      <c r="Y9" s="358"/>
      <c r="Z9" s="359"/>
      <c r="AA9" s="358"/>
      <c r="AB9" s="358"/>
      <c r="AC9" s="358"/>
      <c r="AD9" s="358"/>
      <c r="AE9" s="360"/>
      <c r="AF9" s="357"/>
      <c r="AG9" s="358"/>
      <c r="AH9" s="358"/>
      <c r="AI9" s="358"/>
      <c r="AJ9" s="358"/>
      <c r="AK9" s="358"/>
      <c r="AL9" s="358"/>
      <c r="AM9" s="360"/>
      <c r="AN9" s="360"/>
      <c r="AO9" s="360"/>
      <c r="AP9" s="360"/>
      <c r="AQ9" s="360"/>
      <c r="AR9" s="360"/>
      <c r="AS9" s="360"/>
      <c r="AT9" s="360"/>
      <c r="AU9" s="360"/>
      <c r="AV9" s="360"/>
      <c r="AW9" s="360"/>
      <c r="AX9" s="360"/>
      <c r="AY9" s="360"/>
      <c r="AZ9" s="360"/>
      <c r="BA9" s="360"/>
      <c r="BB9" s="360"/>
      <c r="BC9" s="360"/>
      <c r="BD9" s="360"/>
      <c r="BE9" s="360"/>
      <c r="BF9" s="360"/>
      <c r="BG9" s="360"/>
      <c r="BH9" s="360"/>
      <c r="BI9" s="360"/>
      <c r="BJ9" s="360"/>
      <c r="BK9" s="360"/>
      <c r="BL9" s="360"/>
      <c r="BM9" s="360"/>
      <c r="BN9" s="360"/>
      <c r="BO9" s="360"/>
      <c r="BP9" s="360"/>
      <c r="BQ9" s="360"/>
      <c r="BR9" s="360"/>
      <c r="BS9" s="360"/>
      <c r="BT9" s="360"/>
      <c r="BU9" s="360"/>
      <c r="BV9" s="360"/>
      <c r="BW9" s="360"/>
      <c r="BX9" s="360"/>
      <c r="BY9" s="360"/>
      <c r="BZ9" s="360"/>
      <c r="CA9" s="360"/>
      <c r="CB9" s="360"/>
      <c r="CC9" s="360"/>
      <c r="CD9" s="360"/>
      <c r="CE9" s="360"/>
      <c r="CF9" s="360"/>
      <c r="CG9" s="360"/>
      <c r="CH9" s="360"/>
      <c r="CI9" s="360"/>
      <c r="CJ9" s="360"/>
      <c r="CK9" s="360"/>
      <c r="CL9" s="360"/>
      <c r="CM9" s="360"/>
      <c r="CN9" s="360"/>
      <c r="CO9" s="360"/>
      <c r="CP9" s="360"/>
      <c r="CQ9" s="360"/>
      <c r="CR9" s="360"/>
      <c r="CS9" s="360"/>
      <c r="CT9" s="360"/>
      <c r="CU9" s="360"/>
      <c r="CV9" s="360"/>
      <c r="CW9" s="360"/>
      <c r="CX9" s="360"/>
      <c r="CY9" s="360"/>
      <c r="CZ9" s="360"/>
      <c r="DA9" s="360"/>
      <c r="DB9" s="360"/>
      <c r="DC9" s="360"/>
      <c r="DD9" s="360"/>
      <c r="DE9" s="360"/>
      <c r="DF9" s="360"/>
      <c r="DG9" s="360"/>
      <c r="DH9" s="360"/>
      <c r="DI9" s="360"/>
      <c r="DJ9" s="360"/>
      <c r="DK9" s="360"/>
      <c r="DL9" s="360"/>
      <c r="DM9" s="360"/>
      <c r="DN9" s="360"/>
      <c r="DO9" s="360"/>
      <c r="DP9" s="360"/>
      <c r="DQ9" s="360"/>
      <c r="DR9" s="360"/>
      <c r="DS9" s="360"/>
      <c r="DT9" s="360"/>
      <c r="DU9" s="360"/>
      <c r="DV9" s="360"/>
      <c r="DW9" s="360"/>
      <c r="DX9" s="360"/>
      <c r="DY9" s="360"/>
      <c r="DZ9" s="360"/>
    </row>
    <row r="10">
      <c r="A10" s="339" t="s">
        <v>86</v>
      </c>
      <c r="B10" s="340" t="s">
        <v>622</v>
      </c>
      <c r="C10" s="361"/>
      <c r="D10" s="362"/>
      <c r="E10" s="363"/>
      <c r="F10" s="363"/>
      <c r="G10" s="364"/>
      <c r="H10" s="362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4"/>
      <c r="T10" s="365"/>
      <c r="U10" s="366"/>
      <c r="V10" s="366"/>
      <c r="W10" s="367"/>
      <c r="X10" s="367"/>
      <c r="Y10" s="366"/>
      <c r="Z10" s="367"/>
      <c r="AA10" s="366"/>
      <c r="AB10" s="366"/>
      <c r="AC10" s="366"/>
      <c r="AD10" s="366"/>
      <c r="AE10" s="368"/>
      <c r="AF10" s="365"/>
      <c r="AG10" s="366"/>
      <c r="AH10" s="366"/>
      <c r="AI10" s="366"/>
      <c r="AJ10" s="366"/>
      <c r="AK10" s="366"/>
      <c r="AL10" s="366"/>
      <c r="AM10" s="368"/>
      <c r="AN10" s="368"/>
      <c r="AO10" s="368"/>
      <c r="AP10" s="368"/>
      <c r="AQ10" s="368"/>
      <c r="AR10" s="368"/>
      <c r="AS10" s="368"/>
      <c r="AT10" s="368"/>
      <c r="AU10" s="368"/>
      <c r="AV10" s="368"/>
      <c r="AW10" s="368"/>
      <c r="AX10" s="368"/>
      <c r="AY10" s="368"/>
      <c r="AZ10" s="368"/>
      <c r="BA10" s="368"/>
      <c r="BB10" s="368"/>
      <c r="BC10" s="368"/>
      <c r="BD10" s="368"/>
      <c r="BE10" s="368"/>
      <c r="BF10" s="368"/>
      <c r="BG10" s="368"/>
      <c r="BH10" s="368"/>
      <c r="BI10" s="368"/>
      <c r="BJ10" s="368"/>
      <c r="BK10" s="368"/>
      <c r="BL10" s="368"/>
      <c r="BM10" s="368"/>
      <c r="BN10" s="368"/>
      <c r="BO10" s="368"/>
      <c r="BP10" s="368"/>
      <c r="BQ10" s="368"/>
      <c r="BR10" s="368"/>
      <c r="BS10" s="368"/>
      <c r="BT10" s="368"/>
      <c r="BU10" s="368"/>
      <c r="BV10" s="368"/>
      <c r="BW10" s="368"/>
      <c r="BX10" s="368"/>
      <c r="BY10" s="368"/>
      <c r="BZ10" s="368"/>
      <c r="CA10" s="368"/>
      <c r="CB10" s="368"/>
      <c r="CC10" s="368"/>
      <c r="CD10" s="368"/>
      <c r="CE10" s="368"/>
      <c r="CF10" s="368"/>
      <c r="CG10" s="368"/>
      <c r="CH10" s="368"/>
      <c r="CI10" s="368"/>
      <c r="CJ10" s="368"/>
      <c r="CK10" s="368"/>
      <c r="CL10" s="368"/>
      <c r="CM10" s="368"/>
      <c r="CN10" s="368"/>
      <c r="CO10" s="368"/>
      <c r="CP10" s="368"/>
      <c r="CQ10" s="368"/>
      <c r="CR10" s="368"/>
      <c r="CS10" s="368"/>
      <c r="CT10" s="368"/>
      <c r="CU10" s="368"/>
      <c r="CV10" s="368"/>
      <c r="CW10" s="368"/>
      <c r="CX10" s="368"/>
      <c r="CY10" s="368"/>
      <c r="CZ10" s="368"/>
      <c r="DA10" s="368"/>
      <c r="DB10" s="368"/>
      <c r="DC10" s="368"/>
      <c r="DD10" s="368"/>
      <c r="DE10" s="368"/>
      <c r="DF10" s="368"/>
      <c r="DG10" s="368"/>
      <c r="DH10" s="368"/>
      <c r="DI10" s="368"/>
      <c r="DJ10" s="368"/>
      <c r="DK10" s="368"/>
      <c r="DL10" s="368"/>
      <c r="DM10" s="368"/>
      <c r="DN10" s="368"/>
      <c r="DO10" s="368"/>
      <c r="DP10" s="368"/>
      <c r="DQ10" s="368"/>
      <c r="DR10" s="368"/>
      <c r="DS10" s="368"/>
      <c r="DT10" s="368"/>
      <c r="DU10" s="368"/>
      <c r="DV10" s="368"/>
      <c r="DW10" s="368"/>
      <c r="DX10" s="368"/>
      <c r="DY10" s="368"/>
      <c r="DZ10" s="368"/>
    </row>
    <row r="11">
      <c r="A11" s="369"/>
      <c r="B11" s="370" t="s">
        <v>623</v>
      </c>
      <c r="C11" s="371">
        <f t="shared" ref="C11:C12" si="3">SUM(D11:AY11)</f>
        <v>100000000</v>
      </c>
      <c r="D11" s="362">
        <v>1.0E8</v>
      </c>
      <c r="E11" s="363"/>
      <c r="F11" s="363"/>
      <c r="G11" s="364"/>
      <c r="H11" s="362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4"/>
      <c r="T11" s="362"/>
      <c r="U11" s="363"/>
      <c r="V11" s="363"/>
      <c r="W11" s="367"/>
      <c r="X11" s="367"/>
      <c r="Y11" s="366"/>
      <c r="Z11" s="367"/>
      <c r="AA11" s="366"/>
      <c r="AB11" s="366"/>
      <c r="AC11" s="366"/>
      <c r="AD11" s="366"/>
      <c r="AE11" s="368"/>
      <c r="AF11" s="365"/>
      <c r="AG11" s="366"/>
      <c r="AH11" s="366"/>
      <c r="AI11" s="366"/>
      <c r="AJ11" s="366"/>
      <c r="AK11" s="366"/>
      <c r="AL11" s="366"/>
      <c r="AM11" s="368"/>
      <c r="AN11" s="368"/>
      <c r="AO11" s="368"/>
      <c r="AP11" s="368"/>
      <c r="AQ11" s="368"/>
      <c r="AR11" s="368"/>
      <c r="AS11" s="368"/>
      <c r="AT11" s="368"/>
      <c r="AU11" s="368"/>
      <c r="AV11" s="368"/>
      <c r="AW11" s="368"/>
      <c r="AX11" s="368"/>
      <c r="AY11" s="368"/>
      <c r="AZ11" s="368"/>
      <c r="BA11" s="368"/>
      <c r="BB11" s="368"/>
      <c r="BC11" s="368"/>
      <c r="BD11" s="368"/>
      <c r="BE11" s="368"/>
      <c r="BF11" s="368"/>
      <c r="BG11" s="368"/>
      <c r="BH11" s="368"/>
      <c r="BI11" s="368"/>
      <c r="BJ11" s="368"/>
      <c r="BK11" s="368"/>
      <c r="BL11" s="368"/>
      <c r="BM11" s="368"/>
      <c r="BN11" s="368"/>
      <c r="BO11" s="368"/>
      <c r="BP11" s="368"/>
      <c r="BQ11" s="368"/>
      <c r="BR11" s="368"/>
      <c r="BS11" s="368"/>
      <c r="BT11" s="368"/>
      <c r="BU11" s="368"/>
      <c r="BV11" s="368"/>
      <c r="BW11" s="368"/>
      <c r="BX11" s="368"/>
      <c r="BY11" s="368"/>
      <c r="BZ11" s="368"/>
      <c r="CA11" s="368"/>
      <c r="CB11" s="368"/>
      <c r="CC11" s="368"/>
      <c r="CD11" s="368"/>
      <c r="CE11" s="368"/>
      <c r="CF11" s="368"/>
      <c r="CG11" s="368"/>
      <c r="CH11" s="368"/>
      <c r="CI11" s="368"/>
      <c r="CJ11" s="368"/>
      <c r="CK11" s="368"/>
      <c r="CL11" s="368"/>
      <c r="CM11" s="368"/>
      <c r="CN11" s="368"/>
      <c r="CO11" s="368"/>
      <c r="CP11" s="368"/>
      <c r="CQ11" s="368"/>
      <c r="CR11" s="368"/>
      <c r="CS11" s="368"/>
      <c r="CT11" s="368"/>
      <c r="CU11" s="368"/>
      <c r="CV11" s="368"/>
      <c r="CW11" s="368"/>
      <c r="CX11" s="368"/>
      <c r="CY11" s="368"/>
      <c r="CZ11" s="368"/>
      <c r="DA11" s="368"/>
      <c r="DB11" s="368"/>
      <c r="DC11" s="368"/>
      <c r="DD11" s="368"/>
      <c r="DE11" s="368"/>
      <c r="DF11" s="368"/>
      <c r="DG11" s="368"/>
      <c r="DH11" s="368"/>
      <c r="DI11" s="368"/>
      <c r="DJ11" s="368"/>
      <c r="DK11" s="368"/>
      <c r="DL11" s="368"/>
      <c r="DM11" s="368"/>
      <c r="DN11" s="368"/>
      <c r="DO11" s="368"/>
      <c r="DP11" s="368"/>
      <c r="DQ11" s="368"/>
      <c r="DR11" s="368"/>
      <c r="DS11" s="368"/>
      <c r="DT11" s="368"/>
      <c r="DU11" s="368"/>
      <c r="DV11" s="368"/>
      <c r="DW11" s="368"/>
      <c r="DX11" s="368"/>
      <c r="DY11" s="368"/>
      <c r="DZ11" s="368"/>
    </row>
    <row r="12">
      <c r="A12" s="369"/>
      <c r="B12" s="370" t="s">
        <v>624</v>
      </c>
      <c r="C12" s="371">
        <f t="shared" si="3"/>
        <v>4505800000</v>
      </c>
      <c r="D12" s="372">
        <f>'Proyeksi Penerimaan'!I44</f>
        <v>390250000</v>
      </c>
      <c r="E12" s="373">
        <f>'Proyeksi Penerimaan'!J44</f>
        <v>604250000</v>
      </c>
      <c r="F12" s="373">
        <f>'Proyeksi Penerimaan'!K44</f>
        <v>372090000</v>
      </c>
      <c r="G12" s="374">
        <f>'Proyeksi Penerimaan'!L44</f>
        <v>1244080000</v>
      </c>
      <c r="H12" s="372">
        <f>'Proyeksi Penerimaan'!M44</f>
        <v>558970000</v>
      </c>
      <c r="I12" s="373">
        <f>'Proyeksi Penerimaan'!N44</f>
        <v>558970000</v>
      </c>
      <c r="J12" s="373">
        <f>'Proyeksi Penerimaan'!O44</f>
        <v>373370000</v>
      </c>
      <c r="K12" s="373">
        <f>'Proyeksi Penerimaan'!P44</f>
        <v>239130000</v>
      </c>
      <c r="L12" s="373">
        <f>'Proyeksi Penerimaan'!Q44</f>
        <v>164690000</v>
      </c>
      <c r="M12" s="373">
        <f>'Proyeksi Penerimaan'!R44</f>
        <v>0</v>
      </c>
      <c r="N12" s="373">
        <f>'Proyeksi Penerimaan'!S44</f>
        <v>0</v>
      </c>
      <c r="O12" s="373">
        <f>'Proyeksi Penerimaan'!T44</f>
        <v>0</v>
      </c>
      <c r="P12" s="373">
        <f>'Proyeksi Penerimaan'!U44</f>
        <v>0</v>
      </c>
      <c r="Q12" s="373">
        <f>'Proyeksi Penerimaan'!V44</f>
        <v>0</v>
      </c>
      <c r="R12" s="373">
        <f>'Proyeksi Penerimaan'!W44</f>
        <v>0</v>
      </c>
      <c r="S12" s="374">
        <f>'Proyeksi Penerimaan'!X44</f>
        <v>0</v>
      </c>
      <c r="T12" s="372">
        <f>'Proyeksi Penerimaan'!Y44</f>
        <v>0</v>
      </c>
      <c r="U12" s="373">
        <f>'Proyeksi Penerimaan'!Z44</f>
        <v>0</v>
      </c>
      <c r="V12" s="373">
        <f>'Proyeksi Penerimaan'!AA44</f>
        <v>0</v>
      </c>
      <c r="W12" s="373">
        <f>'Proyeksi Penerimaan'!AB44</f>
        <v>0</v>
      </c>
      <c r="X12" s="373">
        <f>'Proyeksi Penerimaan'!AC44</f>
        <v>0</v>
      </c>
      <c r="Y12" s="373">
        <f>'Proyeksi Penerimaan'!AD44</f>
        <v>0</v>
      </c>
      <c r="Z12" s="373">
        <f>'Proyeksi Penerimaan'!AE44</f>
        <v>0</v>
      </c>
      <c r="AA12" s="373">
        <f>'Proyeksi Penerimaan'!AF44</f>
        <v>0</v>
      </c>
      <c r="AB12" s="373">
        <f>'Proyeksi Penerimaan'!AG44</f>
        <v>0</v>
      </c>
      <c r="AC12" s="373">
        <f>'Proyeksi Penerimaan'!AH44</f>
        <v>0</v>
      </c>
      <c r="AD12" s="373">
        <f>'Proyeksi Penerimaan'!AI44</f>
        <v>0</v>
      </c>
      <c r="AE12" s="374">
        <f>'Proyeksi Penerimaan'!AJ44</f>
        <v>0</v>
      </c>
      <c r="AF12" s="372">
        <f>'Proyeksi Penerimaan'!AK44</f>
        <v>0</v>
      </c>
      <c r="AG12" s="373">
        <f>'Proyeksi Penerimaan'!AL44</f>
        <v>0</v>
      </c>
      <c r="AH12" s="373">
        <f>'Proyeksi Penerimaan'!AM44</f>
        <v>0</v>
      </c>
      <c r="AI12" s="373">
        <f>'Proyeksi Penerimaan'!AN44</f>
        <v>0</v>
      </c>
      <c r="AJ12" s="373">
        <f>'Proyeksi Penerimaan'!AO44</f>
        <v>0</v>
      </c>
      <c r="AK12" s="373">
        <f>'Proyeksi Penerimaan'!AP44</f>
        <v>0</v>
      </c>
      <c r="AL12" s="373">
        <f>'Proyeksi Penerimaan'!AQ44</f>
        <v>0</v>
      </c>
      <c r="AM12" s="374">
        <f>'Proyeksi Penerimaan'!AR44</f>
        <v>0</v>
      </c>
      <c r="AN12" s="374">
        <f>'Proyeksi Penerimaan'!AS44</f>
        <v>0</v>
      </c>
      <c r="AO12" s="374">
        <f>'Proyeksi Penerimaan'!AT44</f>
        <v>0</v>
      </c>
      <c r="AP12" s="374">
        <f>'Proyeksi Penerimaan'!AU44</f>
        <v>0</v>
      </c>
      <c r="AQ12" s="374">
        <f>'Proyeksi Penerimaan'!AV44</f>
        <v>0</v>
      </c>
      <c r="AR12" s="374">
        <f>'Proyeksi Penerimaan'!AW44</f>
        <v>0</v>
      </c>
      <c r="AS12" s="374">
        <f>'Proyeksi Penerimaan'!AX44</f>
        <v>0</v>
      </c>
      <c r="AT12" s="374">
        <f>'Proyeksi Penerimaan'!AY44</f>
        <v>0</v>
      </c>
      <c r="AU12" s="374">
        <f>'Proyeksi Penerimaan'!AZ44</f>
        <v>0</v>
      </c>
      <c r="AV12" s="374">
        <f>'Proyeksi Penerimaan'!BA44</f>
        <v>0</v>
      </c>
      <c r="AW12" s="374">
        <f>'Proyeksi Penerimaan'!BB44</f>
        <v>0</v>
      </c>
      <c r="AX12" s="374">
        <f>'Proyeksi Penerimaan'!BC44</f>
        <v>0</v>
      </c>
      <c r="AY12" s="374">
        <f>'Proyeksi Penerimaan'!BD44</f>
        <v>0</v>
      </c>
      <c r="AZ12" s="374">
        <f>'Proyeksi Penerimaan'!BE44</f>
        <v>0</v>
      </c>
      <c r="BA12" s="374">
        <f>'Proyeksi Penerimaan'!BF44</f>
        <v>0</v>
      </c>
      <c r="BB12" s="374">
        <f>'Proyeksi Penerimaan'!BG44</f>
        <v>0</v>
      </c>
      <c r="BC12" s="374">
        <f>'Proyeksi Penerimaan'!BH44</f>
        <v>0</v>
      </c>
      <c r="BD12" s="374">
        <f>'Proyeksi Penerimaan'!BI44</f>
        <v>0</v>
      </c>
      <c r="BE12" s="374">
        <f>'Proyeksi Penerimaan'!BJ44</f>
        <v>0</v>
      </c>
      <c r="BF12" s="374">
        <f>'Proyeksi Penerimaan'!BK44</f>
        <v>0</v>
      </c>
      <c r="BG12" s="374">
        <f>'Proyeksi Penerimaan'!BL44</f>
        <v>0</v>
      </c>
      <c r="BH12" s="374">
        <f>'Proyeksi Penerimaan'!BM44</f>
        <v>0</v>
      </c>
      <c r="BI12" s="374">
        <f>'Proyeksi Penerimaan'!BN44</f>
        <v>0</v>
      </c>
      <c r="BJ12" s="374">
        <f>'Proyeksi Penerimaan'!BO44</f>
        <v>0</v>
      </c>
      <c r="BK12" s="374">
        <f>'Proyeksi Penerimaan'!BP44</f>
        <v>0</v>
      </c>
      <c r="BL12" s="374">
        <f>'Proyeksi Penerimaan'!BQ44</f>
        <v>0</v>
      </c>
      <c r="BM12" s="374">
        <f>'Proyeksi Penerimaan'!BR44</f>
        <v>0</v>
      </c>
      <c r="BN12" s="374">
        <f>'Proyeksi Penerimaan'!BS44</f>
        <v>0</v>
      </c>
      <c r="BO12" s="374">
        <f>'Proyeksi Penerimaan'!BT44</f>
        <v>0</v>
      </c>
      <c r="BP12" s="374">
        <f>'Proyeksi Penerimaan'!BU44</f>
        <v>0</v>
      </c>
      <c r="BQ12" s="374">
        <f>'Proyeksi Penerimaan'!BV44</f>
        <v>0</v>
      </c>
      <c r="BR12" s="374">
        <f>'Proyeksi Penerimaan'!BW44</f>
        <v>0</v>
      </c>
      <c r="BS12" s="374">
        <f>'Proyeksi Penerimaan'!BX44</f>
        <v>0</v>
      </c>
      <c r="BT12" s="374">
        <f>'Proyeksi Penerimaan'!BY44</f>
        <v>0</v>
      </c>
      <c r="BU12" s="374">
        <f>'Proyeksi Penerimaan'!BZ44</f>
        <v>0</v>
      </c>
      <c r="BV12" s="374">
        <f>'Proyeksi Penerimaan'!CA44</f>
        <v>0</v>
      </c>
      <c r="BW12" s="374">
        <f>'Proyeksi Penerimaan'!CB44</f>
        <v>0</v>
      </c>
      <c r="BX12" s="374">
        <f>'Proyeksi Penerimaan'!CC44</f>
        <v>0</v>
      </c>
      <c r="BY12" s="374">
        <f>'Proyeksi Penerimaan'!CD44</f>
        <v>0</v>
      </c>
      <c r="BZ12" s="374">
        <f>'Proyeksi Penerimaan'!CE44</f>
        <v>0</v>
      </c>
      <c r="CA12" s="374">
        <f>'Proyeksi Penerimaan'!CF44</f>
        <v>0</v>
      </c>
      <c r="CB12" s="374">
        <f>'Proyeksi Penerimaan'!CG44</f>
        <v>0</v>
      </c>
      <c r="CC12" s="374">
        <f>'Proyeksi Penerimaan'!CH44</f>
        <v>0</v>
      </c>
      <c r="CD12" s="374">
        <f>'Proyeksi Penerimaan'!CI44</f>
        <v>0</v>
      </c>
      <c r="CE12" s="374">
        <f>'Proyeksi Penerimaan'!CJ44</f>
        <v>0</v>
      </c>
      <c r="CF12" s="374">
        <f>'Proyeksi Penerimaan'!CK44</f>
        <v>0</v>
      </c>
      <c r="CG12" s="374">
        <f>'Proyeksi Penerimaan'!CL44</f>
        <v>0</v>
      </c>
      <c r="CH12" s="374">
        <f>'Proyeksi Penerimaan'!CM44</f>
        <v>0</v>
      </c>
      <c r="CI12" s="374">
        <f>'Proyeksi Penerimaan'!CN44</f>
        <v>0</v>
      </c>
      <c r="CJ12" s="374">
        <f>'Proyeksi Penerimaan'!CO44</f>
        <v>0</v>
      </c>
      <c r="CK12" s="374">
        <f>'Proyeksi Penerimaan'!CP44</f>
        <v>0</v>
      </c>
      <c r="CL12" s="374">
        <f>'Proyeksi Penerimaan'!CQ44</f>
        <v>0</v>
      </c>
      <c r="CM12" s="374">
        <f>'Proyeksi Penerimaan'!CR44</f>
        <v>0</v>
      </c>
      <c r="CN12" s="374">
        <f>'Proyeksi Penerimaan'!CS44</f>
        <v>0</v>
      </c>
      <c r="CO12" s="374">
        <f>'Proyeksi Penerimaan'!CT44</f>
        <v>0</v>
      </c>
      <c r="CP12" s="374">
        <f>'Proyeksi Penerimaan'!CU44</f>
        <v>0</v>
      </c>
      <c r="CQ12" s="374">
        <f>'Proyeksi Penerimaan'!CV44</f>
        <v>0</v>
      </c>
      <c r="CR12" s="374">
        <f>'Proyeksi Penerimaan'!CW44</f>
        <v>0</v>
      </c>
      <c r="CS12" s="374">
        <f>'Proyeksi Penerimaan'!CX44</f>
        <v>0</v>
      </c>
      <c r="CT12" s="374">
        <f>'Proyeksi Penerimaan'!CY44</f>
        <v>0</v>
      </c>
      <c r="CU12" s="374">
        <f>'Proyeksi Penerimaan'!CZ44</f>
        <v>0</v>
      </c>
      <c r="CV12" s="374">
        <f>'Proyeksi Penerimaan'!DA44</f>
        <v>0</v>
      </c>
      <c r="CW12" s="374">
        <f>'Proyeksi Penerimaan'!DB44</f>
        <v>0</v>
      </c>
      <c r="CX12" s="374">
        <f>'Proyeksi Penerimaan'!DC44</f>
        <v>0</v>
      </c>
      <c r="CY12" s="374">
        <f>'Proyeksi Penerimaan'!DD44</f>
        <v>0</v>
      </c>
      <c r="CZ12" s="374">
        <f>'Proyeksi Penerimaan'!DE44</f>
        <v>0</v>
      </c>
      <c r="DA12" s="374">
        <f>'Proyeksi Penerimaan'!DF44</f>
        <v>0</v>
      </c>
      <c r="DB12" s="374">
        <f>'Proyeksi Penerimaan'!DG44</f>
        <v>0</v>
      </c>
      <c r="DC12" s="374">
        <f>'Proyeksi Penerimaan'!DH44</f>
        <v>0</v>
      </c>
      <c r="DD12" s="374">
        <f>'Proyeksi Penerimaan'!DI44</f>
        <v>0</v>
      </c>
      <c r="DE12" s="374">
        <f>'Proyeksi Penerimaan'!DJ44</f>
        <v>0</v>
      </c>
      <c r="DF12" s="374">
        <f>'Proyeksi Penerimaan'!DK44</f>
        <v>0</v>
      </c>
      <c r="DG12" s="374">
        <f>'Proyeksi Penerimaan'!DL44</f>
        <v>0</v>
      </c>
      <c r="DH12" s="374">
        <f>'Proyeksi Penerimaan'!DM44</f>
        <v>0</v>
      </c>
      <c r="DI12" s="374">
        <f>'Proyeksi Penerimaan'!DN44</f>
        <v>0</v>
      </c>
      <c r="DJ12" s="374">
        <f>'Proyeksi Penerimaan'!DO44</f>
        <v>0</v>
      </c>
      <c r="DK12" s="374">
        <f>'Proyeksi Penerimaan'!DP44</f>
        <v>0</v>
      </c>
      <c r="DL12" s="374">
        <f>'Proyeksi Penerimaan'!DQ44</f>
        <v>0</v>
      </c>
      <c r="DM12" s="374">
        <f>'Proyeksi Penerimaan'!DR44</f>
        <v>0</v>
      </c>
      <c r="DN12" s="374">
        <f>'Proyeksi Penerimaan'!DS44</f>
        <v>0</v>
      </c>
      <c r="DO12" s="374">
        <f>'Proyeksi Penerimaan'!DT44</f>
        <v>0</v>
      </c>
      <c r="DP12" s="374">
        <f>'Proyeksi Penerimaan'!DU44</f>
        <v>0</v>
      </c>
      <c r="DQ12" s="374">
        <f>'Proyeksi Penerimaan'!DV44</f>
        <v>0</v>
      </c>
      <c r="DR12" s="374">
        <f>'Proyeksi Penerimaan'!DW44</f>
        <v>0</v>
      </c>
      <c r="DS12" s="374">
        <f>'Proyeksi Penerimaan'!DX44</f>
        <v>0</v>
      </c>
      <c r="DT12" s="374">
        <f>'Proyeksi Penerimaan'!DY44</f>
        <v>0</v>
      </c>
      <c r="DU12" s="374">
        <f>'Proyeksi Penerimaan'!DZ44</f>
        <v>0</v>
      </c>
      <c r="DV12" s="374">
        <f>'Proyeksi Penerimaan'!EA44</f>
        <v>0</v>
      </c>
      <c r="DW12" s="374">
        <f>'Proyeksi Penerimaan'!EB44</f>
        <v>0</v>
      </c>
      <c r="DX12" s="374">
        <f>'Proyeksi Penerimaan'!EC44</f>
        <v>0</v>
      </c>
      <c r="DY12" s="374">
        <f>'Proyeksi Penerimaan'!ED44</f>
        <v>0</v>
      </c>
      <c r="DZ12" s="374">
        <f>'Proyeksi Penerimaan'!EE44</f>
        <v>0</v>
      </c>
    </row>
    <row r="13">
      <c r="A13" s="375"/>
      <c r="B13" s="376" t="s">
        <v>625</v>
      </c>
      <c r="C13" s="371">
        <f>SUM(D13:DZ13)</f>
        <v>4712260000</v>
      </c>
      <c r="D13" s="372">
        <f>'Proyeksi Penerimaan'!I45</f>
        <v>0</v>
      </c>
      <c r="E13" s="373">
        <f>'Proyeksi Penerimaan'!J45</f>
        <v>0</v>
      </c>
      <c r="F13" s="373">
        <f>'Proyeksi Penerimaan'!K45</f>
        <v>0</v>
      </c>
      <c r="G13" s="374">
        <f>'Proyeksi Penerimaan'!L45</f>
        <v>80220000</v>
      </c>
      <c r="H13" s="372">
        <f>'Proyeksi Penerimaan'!M45</f>
        <v>85131667</v>
      </c>
      <c r="I13" s="373">
        <f>'Proyeksi Penerimaan'!N45</f>
        <v>85131667</v>
      </c>
      <c r="J13" s="373">
        <f>'Proyeksi Penerimaan'!O45</f>
        <v>89145000</v>
      </c>
      <c r="K13" s="373">
        <f>'Proyeksi Penerimaan'!P45</f>
        <v>115237500</v>
      </c>
      <c r="L13" s="373">
        <f>'Proyeksi Penerimaan'!Q45</f>
        <v>51747500</v>
      </c>
      <c r="M13" s="373">
        <f>'Proyeksi Penerimaan'!R45</f>
        <v>51747500</v>
      </c>
      <c r="N13" s="373">
        <f>'Proyeksi Penerimaan'!S45</f>
        <v>51747500</v>
      </c>
      <c r="O13" s="373">
        <f>'Proyeksi Penerimaan'!T45</f>
        <v>51747500</v>
      </c>
      <c r="P13" s="373">
        <f>'Proyeksi Penerimaan'!U45</f>
        <v>51747500</v>
      </c>
      <c r="Q13" s="373">
        <f>'Proyeksi Penerimaan'!V45</f>
        <v>51747500</v>
      </c>
      <c r="R13" s="373">
        <f>'Proyeksi Penerimaan'!W45</f>
        <v>51747500</v>
      </c>
      <c r="S13" s="374">
        <f>'Proyeksi Penerimaan'!X45</f>
        <v>51747500</v>
      </c>
      <c r="T13" s="372">
        <f>'Proyeksi Penerimaan'!Y45</f>
        <v>51747500</v>
      </c>
      <c r="U13" s="373">
        <f>'Proyeksi Penerimaan'!Z45</f>
        <v>51747500</v>
      </c>
      <c r="V13" s="373">
        <f>'Proyeksi Penerimaan'!AA45</f>
        <v>51747500</v>
      </c>
      <c r="W13" s="373">
        <f>'Proyeksi Penerimaan'!AB45</f>
        <v>51747500</v>
      </c>
      <c r="X13" s="373">
        <f>'Proyeksi Penerimaan'!AC45</f>
        <v>51747500</v>
      </c>
      <c r="Y13" s="373">
        <f>'Proyeksi Penerimaan'!AD45</f>
        <v>51747500</v>
      </c>
      <c r="Z13" s="373">
        <f>'Proyeksi Penerimaan'!AE45</f>
        <v>51747500</v>
      </c>
      <c r="AA13" s="373">
        <f>'Proyeksi Penerimaan'!AF45</f>
        <v>51747500</v>
      </c>
      <c r="AB13" s="373">
        <f>'Proyeksi Penerimaan'!AG45</f>
        <v>51747500</v>
      </c>
      <c r="AC13" s="373">
        <f>'Proyeksi Penerimaan'!AH45</f>
        <v>51747500</v>
      </c>
      <c r="AD13" s="373">
        <f>'Proyeksi Penerimaan'!AI45</f>
        <v>51747500</v>
      </c>
      <c r="AE13" s="374">
        <f>'Proyeksi Penerimaan'!AJ45</f>
        <v>51747500</v>
      </c>
      <c r="AF13" s="372">
        <f>'Proyeksi Penerimaan'!AK45</f>
        <v>51747500</v>
      </c>
      <c r="AG13" s="373">
        <f>'Proyeksi Penerimaan'!AL45</f>
        <v>51747500</v>
      </c>
      <c r="AH13" s="373">
        <f>'Proyeksi Penerimaan'!AM45</f>
        <v>51747500</v>
      </c>
      <c r="AI13" s="373">
        <f>'Proyeksi Penerimaan'!AN45</f>
        <v>37012500</v>
      </c>
      <c r="AJ13" s="373">
        <f>'Proyeksi Penerimaan'!AO45</f>
        <v>37012500</v>
      </c>
      <c r="AK13" s="373">
        <f>'Proyeksi Penerimaan'!AP45</f>
        <v>37012500</v>
      </c>
      <c r="AL13" s="373">
        <f>'Proyeksi Penerimaan'!AQ45</f>
        <v>37012500</v>
      </c>
      <c r="AM13" s="374">
        <f>'Proyeksi Penerimaan'!AR45</f>
        <v>37012500</v>
      </c>
      <c r="AN13" s="374">
        <f>'Proyeksi Penerimaan'!AS45</f>
        <v>37012500</v>
      </c>
      <c r="AO13" s="374">
        <f>'Proyeksi Penerimaan'!AT45</f>
        <v>37012500</v>
      </c>
      <c r="AP13" s="374">
        <f>'Proyeksi Penerimaan'!AU45</f>
        <v>37012500</v>
      </c>
      <c r="AQ13" s="374">
        <f>'Proyeksi Penerimaan'!AV45</f>
        <v>37012500</v>
      </c>
      <c r="AR13" s="374">
        <f>'Proyeksi Penerimaan'!AW45</f>
        <v>37012500</v>
      </c>
      <c r="AS13" s="374">
        <f>'Proyeksi Penerimaan'!AX45</f>
        <v>37012500</v>
      </c>
      <c r="AT13" s="374">
        <f>'Proyeksi Penerimaan'!AY45</f>
        <v>37012500</v>
      </c>
      <c r="AU13" s="374">
        <f>'Proyeksi Penerimaan'!AZ45</f>
        <v>37012500</v>
      </c>
      <c r="AV13" s="374">
        <f>'Proyeksi Penerimaan'!BA45</f>
        <v>37012500</v>
      </c>
      <c r="AW13" s="374">
        <f>'Proyeksi Penerimaan'!BB45</f>
        <v>37012500</v>
      </c>
      <c r="AX13" s="374">
        <f>'Proyeksi Penerimaan'!BC45</f>
        <v>37012500</v>
      </c>
      <c r="AY13" s="374">
        <f>'Proyeksi Penerimaan'!BD45</f>
        <v>37012500</v>
      </c>
      <c r="AZ13" s="374">
        <f>'Proyeksi Penerimaan'!BE45</f>
        <v>37012500</v>
      </c>
      <c r="BA13" s="374">
        <f>'Proyeksi Penerimaan'!BF45</f>
        <v>37012500</v>
      </c>
      <c r="BB13" s="374">
        <f>'Proyeksi Penerimaan'!BG45</f>
        <v>37012500</v>
      </c>
      <c r="BC13" s="374">
        <f>'Proyeksi Penerimaan'!BH45</f>
        <v>37012500</v>
      </c>
      <c r="BD13" s="374">
        <f>'Proyeksi Penerimaan'!BI45</f>
        <v>37012500</v>
      </c>
      <c r="BE13" s="374">
        <f>'Proyeksi Penerimaan'!BJ45</f>
        <v>37012500</v>
      </c>
      <c r="BF13" s="374">
        <f>'Proyeksi Penerimaan'!BK45</f>
        <v>37012500</v>
      </c>
      <c r="BG13" s="374">
        <f>'Proyeksi Penerimaan'!BL45</f>
        <v>37012500</v>
      </c>
      <c r="BH13" s="374">
        <f>'Proyeksi Penerimaan'!BM45</f>
        <v>37012500</v>
      </c>
      <c r="BI13" s="374">
        <f>'Proyeksi Penerimaan'!BN45</f>
        <v>37012500</v>
      </c>
      <c r="BJ13" s="374">
        <f>'Proyeksi Penerimaan'!BO45</f>
        <v>37012500</v>
      </c>
      <c r="BK13" s="374">
        <f>'Proyeksi Penerimaan'!BP45</f>
        <v>37012500</v>
      </c>
      <c r="BL13" s="374">
        <f>'Proyeksi Penerimaan'!BQ45</f>
        <v>37012500</v>
      </c>
      <c r="BM13" s="374">
        <f>'Proyeksi Penerimaan'!BR45</f>
        <v>37012500</v>
      </c>
      <c r="BN13" s="374">
        <f>'Proyeksi Penerimaan'!BS45</f>
        <v>37012500</v>
      </c>
      <c r="BO13" s="374">
        <f>'Proyeksi Penerimaan'!BT45</f>
        <v>37012500</v>
      </c>
      <c r="BP13" s="374">
        <f>'Proyeksi Penerimaan'!BU45</f>
        <v>37012500</v>
      </c>
      <c r="BQ13" s="374">
        <f>'Proyeksi Penerimaan'!BV45</f>
        <v>37012500</v>
      </c>
      <c r="BR13" s="374">
        <f>'Proyeksi Penerimaan'!BW45</f>
        <v>37012500</v>
      </c>
      <c r="BS13" s="374">
        <f>'Proyeksi Penerimaan'!BX45</f>
        <v>29645000</v>
      </c>
      <c r="BT13" s="374">
        <f>'Proyeksi Penerimaan'!BY45</f>
        <v>29645000</v>
      </c>
      <c r="BU13" s="374">
        <f>'Proyeksi Penerimaan'!BZ45</f>
        <v>29645000</v>
      </c>
      <c r="BV13" s="374">
        <f>'Proyeksi Penerimaan'!CA45</f>
        <v>29645000</v>
      </c>
      <c r="BW13" s="374">
        <f>'Proyeksi Penerimaan'!CB45</f>
        <v>29645000</v>
      </c>
      <c r="BX13" s="374">
        <f>'Proyeksi Penerimaan'!CC45</f>
        <v>29645000</v>
      </c>
      <c r="BY13" s="374">
        <f>'Proyeksi Penerimaan'!CD45</f>
        <v>29645000</v>
      </c>
      <c r="BZ13" s="374">
        <f>'Proyeksi Penerimaan'!CE45</f>
        <v>29645000</v>
      </c>
      <c r="CA13" s="374">
        <f>'Proyeksi Penerimaan'!CF45</f>
        <v>29645000</v>
      </c>
      <c r="CB13" s="374">
        <f>'Proyeksi Penerimaan'!CG45</f>
        <v>29645000</v>
      </c>
      <c r="CC13" s="374">
        <f>'Proyeksi Penerimaan'!CH45</f>
        <v>29645000</v>
      </c>
      <c r="CD13" s="374">
        <f>'Proyeksi Penerimaan'!CI45</f>
        <v>29645000</v>
      </c>
      <c r="CE13" s="374">
        <f>'Proyeksi Penerimaan'!CJ45</f>
        <v>29645000</v>
      </c>
      <c r="CF13" s="374">
        <f>'Proyeksi Penerimaan'!CK45</f>
        <v>29645000</v>
      </c>
      <c r="CG13" s="374">
        <f>'Proyeksi Penerimaan'!CL45</f>
        <v>29645000</v>
      </c>
      <c r="CH13" s="374">
        <f>'Proyeksi Penerimaan'!CM45</f>
        <v>29645000</v>
      </c>
      <c r="CI13" s="374">
        <f>'Proyeksi Penerimaan'!CN45</f>
        <v>29645000</v>
      </c>
      <c r="CJ13" s="374">
        <f>'Proyeksi Penerimaan'!CO45</f>
        <v>29645000</v>
      </c>
      <c r="CK13" s="374">
        <f>'Proyeksi Penerimaan'!CP45</f>
        <v>29645000</v>
      </c>
      <c r="CL13" s="374">
        <f>'Proyeksi Penerimaan'!CQ45</f>
        <v>29645000</v>
      </c>
      <c r="CM13" s="374">
        <f>'Proyeksi Penerimaan'!CR45</f>
        <v>29645000</v>
      </c>
      <c r="CN13" s="374">
        <f>'Proyeksi Penerimaan'!CS45</f>
        <v>29645000</v>
      </c>
      <c r="CO13" s="374">
        <f>'Proyeksi Penerimaan'!CT45</f>
        <v>29645000</v>
      </c>
      <c r="CP13" s="374">
        <f>'Proyeksi Penerimaan'!CU45</f>
        <v>29645000</v>
      </c>
      <c r="CQ13" s="374">
        <f>'Proyeksi Penerimaan'!CV45</f>
        <v>29645000</v>
      </c>
      <c r="CR13" s="374">
        <f>'Proyeksi Penerimaan'!CW45</f>
        <v>29645000</v>
      </c>
      <c r="CS13" s="374">
        <f>'Proyeksi Penerimaan'!CX45</f>
        <v>29645000</v>
      </c>
      <c r="CT13" s="374">
        <f>'Proyeksi Penerimaan'!CY45</f>
        <v>29645000</v>
      </c>
      <c r="CU13" s="374">
        <f>'Proyeksi Penerimaan'!CZ45</f>
        <v>29645000</v>
      </c>
      <c r="CV13" s="374">
        <f>'Proyeksi Penerimaan'!DA45</f>
        <v>29645000</v>
      </c>
      <c r="CW13" s="374">
        <f>'Proyeksi Penerimaan'!DB45</f>
        <v>29645000</v>
      </c>
      <c r="CX13" s="374">
        <f>'Proyeksi Penerimaan'!DC45</f>
        <v>29645000</v>
      </c>
      <c r="CY13" s="374">
        <f>'Proyeksi Penerimaan'!DD45</f>
        <v>29645000</v>
      </c>
      <c r="CZ13" s="374">
        <f>'Proyeksi Penerimaan'!DE45</f>
        <v>29645000</v>
      </c>
      <c r="DA13" s="374">
        <f>'Proyeksi Penerimaan'!DF45</f>
        <v>29645000</v>
      </c>
      <c r="DB13" s="374">
        <f>'Proyeksi Penerimaan'!DG45</f>
        <v>29645000</v>
      </c>
      <c r="DC13" s="374">
        <f>'Proyeksi Penerimaan'!DH45</f>
        <v>29645000</v>
      </c>
      <c r="DD13" s="374">
        <f>'Proyeksi Penerimaan'!DI45</f>
        <v>29645000</v>
      </c>
      <c r="DE13" s="374">
        <f>'Proyeksi Penerimaan'!DJ45</f>
        <v>29645000</v>
      </c>
      <c r="DF13" s="374">
        <f>'Proyeksi Penerimaan'!DK45</f>
        <v>29645000</v>
      </c>
      <c r="DG13" s="374">
        <f>'Proyeksi Penerimaan'!DL45</f>
        <v>29645000</v>
      </c>
      <c r="DH13" s="374">
        <f>'Proyeksi Penerimaan'!DM45</f>
        <v>29645000</v>
      </c>
      <c r="DI13" s="374">
        <f>'Proyeksi Penerimaan'!DN45</f>
        <v>29645000</v>
      </c>
      <c r="DJ13" s="374">
        <f>'Proyeksi Penerimaan'!DO45</f>
        <v>29645000</v>
      </c>
      <c r="DK13" s="374">
        <f>'Proyeksi Penerimaan'!DP45</f>
        <v>29645000</v>
      </c>
      <c r="DL13" s="374">
        <f>'Proyeksi Penerimaan'!DQ45</f>
        <v>29645000</v>
      </c>
      <c r="DM13" s="374">
        <f>'Proyeksi Penerimaan'!DR45</f>
        <v>29645000</v>
      </c>
      <c r="DN13" s="374">
        <f>'Proyeksi Penerimaan'!DS45</f>
        <v>29645000</v>
      </c>
      <c r="DO13" s="374">
        <f>'Proyeksi Penerimaan'!DT45</f>
        <v>29645000</v>
      </c>
      <c r="DP13" s="374">
        <f>'Proyeksi Penerimaan'!DU45</f>
        <v>29645000</v>
      </c>
      <c r="DQ13" s="374">
        <f>'Proyeksi Penerimaan'!DV45</f>
        <v>29645000</v>
      </c>
      <c r="DR13" s="374">
        <f>'Proyeksi Penerimaan'!DW45</f>
        <v>29645000</v>
      </c>
      <c r="DS13" s="374">
        <f>'Proyeksi Penerimaan'!DX45</f>
        <v>29645000</v>
      </c>
      <c r="DT13" s="374">
        <f>'Proyeksi Penerimaan'!DY45</f>
        <v>29645000</v>
      </c>
      <c r="DU13" s="374">
        <f>'Proyeksi Penerimaan'!DZ45</f>
        <v>29645000</v>
      </c>
      <c r="DV13" s="374">
        <f>'Proyeksi Penerimaan'!EA45</f>
        <v>29645000</v>
      </c>
      <c r="DW13" s="374">
        <f>'Proyeksi Penerimaan'!EB45</f>
        <v>23345000</v>
      </c>
      <c r="DX13" s="374">
        <f>'Proyeksi Penerimaan'!EC45</f>
        <v>18433333</v>
      </c>
      <c r="DY13" s="374">
        <f>'Proyeksi Penerimaan'!ED45</f>
        <v>18433333</v>
      </c>
      <c r="DZ13" s="374">
        <f>'Proyeksi Penerimaan'!EE45</f>
        <v>14420000</v>
      </c>
    </row>
    <row r="14">
      <c r="A14" s="377"/>
      <c r="B14" s="378" t="s">
        <v>626</v>
      </c>
      <c r="C14" s="379">
        <f>SUM(C11:C13)</f>
        <v>9318060000</v>
      </c>
      <c r="D14" s="380">
        <f t="shared" ref="D14:DZ14" si="4">SUM(D8:D13)</f>
        <v>490250000</v>
      </c>
      <c r="E14" s="381">
        <f t="shared" si="4"/>
        <v>1033410000</v>
      </c>
      <c r="F14" s="381">
        <f t="shared" si="4"/>
        <v>1353450000</v>
      </c>
      <c r="G14" s="382">
        <f t="shared" si="4"/>
        <v>2632700000</v>
      </c>
      <c r="H14" s="380">
        <f t="shared" si="4"/>
        <v>3262501667</v>
      </c>
      <c r="I14" s="381">
        <f t="shared" si="4"/>
        <v>3857499834</v>
      </c>
      <c r="J14" s="381">
        <f t="shared" si="4"/>
        <v>4233714834</v>
      </c>
      <c r="K14" s="381">
        <f t="shared" si="4"/>
        <v>4575532334</v>
      </c>
      <c r="L14" s="381">
        <f t="shared" si="4"/>
        <v>4760669834</v>
      </c>
      <c r="M14" s="381">
        <f t="shared" si="4"/>
        <v>4799867334</v>
      </c>
      <c r="N14" s="381">
        <f t="shared" si="4"/>
        <v>4839064834</v>
      </c>
      <c r="O14" s="381">
        <f t="shared" si="4"/>
        <v>4878262334</v>
      </c>
      <c r="P14" s="381">
        <f t="shared" si="4"/>
        <v>4848729834</v>
      </c>
      <c r="Q14" s="381">
        <f t="shared" si="4"/>
        <v>4868777334</v>
      </c>
      <c r="R14" s="381">
        <f t="shared" si="4"/>
        <v>4888824834</v>
      </c>
      <c r="S14" s="382">
        <f t="shared" si="4"/>
        <v>4908872334</v>
      </c>
      <c r="T14" s="380">
        <f t="shared" si="4"/>
        <v>4938544834</v>
      </c>
      <c r="U14" s="381">
        <f t="shared" si="4"/>
        <v>4974463834</v>
      </c>
      <c r="V14" s="381">
        <f t="shared" si="4"/>
        <v>4947411334</v>
      </c>
      <c r="W14" s="381">
        <f t="shared" si="4"/>
        <v>4988608834</v>
      </c>
      <c r="X14" s="381">
        <f t="shared" si="4"/>
        <v>5022306334</v>
      </c>
      <c r="Y14" s="381">
        <f t="shared" si="4"/>
        <v>5036753834</v>
      </c>
      <c r="Z14" s="381">
        <f t="shared" si="4"/>
        <v>5041201334</v>
      </c>
      <c r="AA14" s="381">
        <f t="shared" si="4"/>
        <v>5027558834</v>
      </c>
      <c r="AB14" s="381">
        <f t="shared" si="4"/>
        <v>4836666334</v>
      </c>
      <c r="AC14" s="381">
        <f t="shared" si="4"/>
        <v>4886413834</v>
      </c>
      <c r="AD14" s="381">
        <f t="shared" si="4"/>
        <v>4936161334</v>
      </c>
      <c r="AE14" s="382">
        <f t="shared" si="4"/>
        <v>4985908834</v>
      </c>
      <c r="AF14" s="380">
        <f t="shared" si="4"/>
        <v>5035656334</v>
      </c>
      <c r="AG14" s="381">
        <f t="shared" si="4"/>
        <v>5084850334</v>
      </c>
      <c r="AH14" s="381">
        <f t="shared" si="4"/>
        <v>5066347834</v>
      </c>
      <c r="AI14" s="381">
        <f t="shared" si="4"/>
        <v>5101360334</v>
      </c>
      <c r="AJ14" s="381">
        <f t="shared" si="4"/>
        <v>5136372834</v>
      </c>
      <c r="AK14" s="381">
        <f t="shared" si="4"/>
        <v>5171385334</v>
      </c>
      <c r="AL14" s="381">
        <f t="shared" si="4"/>
        <v>5206397834</v>
      </c>
      <c r="AM14" s="382">
        <f t="shared" si="4"/>
        <v>5241410334</v>
      </c>
      <c r="AN14" s="382">
        <f t="shared" si="4"/>
        <v>5208172834</v>
      </c>
      <c r="AO14" s="382">
        <f t="shared" si="4"/>
        <v>5243185334</v>
      </c>
      <c r="AP14" s="382">
        <f t="shared" si="4"/>
        <v>5278197834</v>
      </c>
      <c r="AQ14" s="382">
        <f t="shared" si="4"/>
        <v>5313210334</v>
      </c>
      <c r="AR14" s="382">
        <f t="shared" si="4"/>
        <v>5348222834</v>
      </c>
      <c r="AS14" s="382">
        <f t="shared" si="4"/>
        <v>5382681834</v>
      </c>
      <c r="AT14" s="382">
        <f t="shared" si="4"/>
        <v>5349444334</v>
      </c>
      <c r="AU14" s="382">
        <f t="shared" si="4"/>
        <v>5384456834</v>
      </c>
      <c r="AV14" s="382">
        <f t="shared" si="4"/>
        <v>5419469334</v>
      </c>
      <c r="AW14" s="382">
        <f t="shared" si="4"/>
        <v>5454481834</v>
      </c>
      <c r="AX14" s="382">
        <f t="shared" si="4"/>
        <v>5489494334</v>
      </c>
      <c r="AY14" s="382">
        <f t="shared" si="4"/>
        <v>5524506834</v>
      </c>
      <c r="AZ14" s="382">
        <f t="shared" si="4"/>
        <v>5491269334</v>
      </c>
      <c r="BA14" s="382" t="str">
        <f t="shared" si="4"/>
        <v>#REF!</v>
      </c>
      <c r="BB14" s="382" t="str">
        <f t="shared" si="4"/>
        <v>#REF!</v>
      </c>
      <c r="BC14" s="382" t="str">
        <f t="shared" si="4"/>
        <v>#REF!</v>
      </c>
      <c r="BD14" s="382" t="str">
        <f t="shared" si="4"/>
        <v>#REF!</v>
      </c>
      <c r="BE14" s="382" t="str">
        <f t="shared" si="4"/>
        <v>#REF!</v>
      </c>
      <c r="BF14" s="382" t="str">
        <f t="shared" si="4"/>
        <v>#REF!</v>
      </c>
      <c r="BG14" s="382" t="str">
        <f t="shared" si="4"/>
        <v>#REF!</v>
      </c>
      <c r="BH14" s="382" t="str">
        <f t="shared" si="4"/>
        <v>#REF!</v>
      </c>
      <c r="BI14" s="382" t="str">
        <f t="shared" si="4"/>
        <v>#REF!</v>
      </c>
      <c r="BJ14" s="382" t="str">
        <f t="shared" si="4"/>
        <v>#REF!</v>
      </c>
      <c r="BK14" s="382" t="str">
        <f t="shared" si="4"/>
        <v>#REF!</v>
      </c>
      <c r="BL14" s="382" t="str">
        <f t="shared" si="4"/>
        <v>#REF!</v>
      </c>
      <c r="BM14" s="382" t="str">
        <f t="shared" si="4"/>
        <v>#REF!</v>
      </c>
      <c r="BN14" s="382" t="str">
        <f t="shared" si="4"/>
        <v>#REF!</v>
      </c>
      <c r="BO14" s="382" t="str">
        <f t="shared" si="4"/>
        <v>#REF!</v>
      </c>
      <c r="BP14" s="382" t="str">
        <f t="shared" si="4"/>
        <v>#REF!</v>
      </c>
      <c r="BQ14" s="382" t="str">
        <f t="shared" si="4"/>
        <v>#REF!</v>
      </c>
      <c r="BR14" s="382" t="str">
        <f t="shared" si="4"/>
        <v>#REF!</v>
      </c>
      <c r="BS14" s="382" t="str">
        <f t="shared" si="4"/>
        <v>#REF!</v>
      </c>
      <c r="BT14" s="382" t="str">
        <f t="shared" si="4"/>
        <v>#REF!</v>
      </c>
      <c r="BU14" s="382" t="str">
        <f t="shared" si="4"/>
        <v>#REF!</v>
      </c>
      <c r="BV14" s="382" t="str">
        <f t="shared" si="4"/>
        <v>#REF!</v>
      </c>
      <c r="BW14" s="382" t="str">
        <f t="shared" si="4"/>
        <v>#REF!</v>
      </c>
      <c r="BX14" s="382" t="str">
        <f t="shared" si="4"/>
        <v>#REF!</v>
      </c>
      <c r="BY14" s="382" t="str">
        <f t="shared" si="4"/>
        <v>#REF!</v>
      </c>
      <c r="BZ14" s="382" t="str">
        <f t="shared" si="4"/>
        <v>#REF!</v>
      </c>
      <c r="CA14" s="382" t="str">
        <f t="shared" si="4"/>
        <v>#REF!</v>
      </c>
      <c r="CB14" s="382" t="str">
        <f t="shared" si="4"/>
        <v>#REF!</v>
      </c>
      <c r="CC14" s="382" t="str">
        <f t="shared" si="4"/>
        <v>#REF!</v>
      </c>
      <c r="CD14" s="382" t="str">
        <f t="shared" si="4"/>
        <v>#REF!</v>
      </c>
      <c r="CE14" s="382" t="str">
        <f t="shared" si="4"/>
        <v>#REF!</v>
      </c>
      <c r="CF14" s="382" t="str">
        <f t="shared" si="4"/>
        <v>#REF!</v>
      </c>
      <c r="CG14" s="382" t="str">
        <f t="shared" si="4"/>
        <v>#REF!</v>
      </c>
      <c r="CH14" s="382" t="str">
        <f t="shared" si="4"/>
        <v>#REF!</v>
      </c>
      <c r="CI14" s="382" t="str">
        <f t="shared" si="4"/>
        <v>#REF!</v>
      </c>
      <c r="CJ14" s="382" t="str">
        <f t="shared" si="4"/>
        <v>#REF!</v>
      </c>
      <c r="CK14" s="382" t="str">
        <f t="shared" si="4"/>
        <v>#REF!</v>
      </c>
      <c r="CL14" s="382" t="str">
        <f t="shared" si="4"/>
        <v>#REF!</v>
      </c>
      <c r="CM14" s="382" t="str">
        <f t="shared" si="4"/>
        <v>#REF!</v>
      </c>
      <c r="CN14" s="382" t="str">
        <f t="shared" si="4"/>
        <v>#REF!</v>
      </c>
      <c r="CO14" s="382" t="str">
        <f t="shared" si="4"/>
        <v>#REF!</v>
      </c>
      <c r="CP14" s="382" t="str">
        <f t="shared" si="4"/>
        <v>#REF!</v>
      </c>
      <c r="CQ14" s="382" t="str">
        <f t="shared" si="4"/>
        <v>#REF!</v>
      </c>
      <c r="CR14" s="382" t="str">
        <f t="shared" si="4"/>
        <v>#REF!</v>
      </c>
      <c r="CS14" s="382" t="str">
        <f t="shared" si="4"/>
        <v>#REF!</v>
      </c>
      <c r="CT14" s="382" t="str">
        <f t="shared" si="4"/>
        <v>#REF!</v>
      </c>
      <c r="CU14" s="382" t="str">
        <f t="shared" si="4"/>
        <v>#REF!</v>
      </c>
      <c r="CV14" s="382" t="str">
        <f t="shared" si="4"/>
        <v>#REF!</v>
      </c>
      <c r="CW14" s="382" t="str">
        <f t="shared" si="4"/>
        <v>#REF!</v>
      </c>
      <c r="CX14" s="382" t="str">
        <f t="shared" si="4"/>
        <v>#REF!</v>
      </c>
      <c r="CY14" s="382" t="str">
        <f t="shared" si="4"/>
        <v>#REF!</v>
      </c>
      <c r="CZ14" s="382" t="str">
        <f t="shared" si="4"/>
        <v>#REF!</v>
      </c>
      <c r="DA14" s="382" t="str">
        <f t="shared" si="4"/>
        <v>#REF!</v>
      </c>
      <c r="DB14" s="382" t="str">
        <f t="shared" si="4"/>
        <v>#REF!</v>
      </c>
      <c r="DC14" s="382" t="str">
        <f t="shared" si="4"/>
        <v>#REF!</v>
      </c>
      <c r="DD14" s="382" t="str">
        <f t="shared" si="4"/>
        <v>#REF!</v>
      </c>
      <c r="DE14" s="382" t="str">
        <f t="shared" si="4"/>
        <v>#REF!</v>
      </c>
      <c r="DF14" s="382" t="str">
        <f t="shared" si="4"/>
        <v>#REF!</v>
      </c>
      <c r="DG14" s="382" t="str">
        <f t="shared" si="4"/>
        <v>#REF!</v>
      </c>
      <c r="DH14" s="382" t="str">
        <f t="shared" si="4"/>
        <v>#REF!</v>
      </c>
      <c r="DI14" s="382" t="str">
        <f t="shared" si="4"/>
        <v>#REF!</v>
      </c>
      <c r="DJ14" s="382" t="str">
        <f t="shared" si="4"/>
        <v>#REF!</v>
      </c>
      <c r="DK14" s="382" t="str">
        <f t="shared" si="4"/>
        <v>#REF!</v>
      </c>
      <c r="DL14" s="382" t="str">
        <f t="shared" si="4"/>
        <v>#REF!</v>
      </c>
      <c r="DM14" s="382" t="str">
        <f t="shared" si="4"/>
        <v>#REF!</v>
      </c>
      <c r="DN14" s="382" t="str">
        <f t="shared" si="4"/>
        <v>#REF!</v>
      </c>
      <c r="DO14" s="382" t="str">
        <f t="shared" si="4"/>
        <v>#REF!</v>
      </c>
      <c r="DP14" s="382" t="str">
        <f t="shared" si="4"/>
        <v>#REF!</v>
      </c>
      <c r="DQ14" s="382" t="str">
        <f t="shared" si="4"/>
        <v>#REF!</v>
      </c>
      <c r="DR14" s="382" t="str">
        <f t="shared" si="4"/>
        <v>#REF!</v>
      </c>
      <c r="DS14" s="382" t="str">
        <f t="shared" si="4"/>
        <v>#REF!</v>
      </c>
      <c r="DT14" s="382" t="str">
        <f t="shared" si="4"/>
        <v>#REF!</v>
      </c>
      <c r="DU14" s="382" t="str">
        <f t="shared" si="4"/>
        <v>#REF!</v>
      </c>
      <c r="DV14" s="382" t="str">
        <f t="shared" si="4"/>
        <v>#REF!</v>
      </c>
      <c r="DW14" s="382" t="str">
        <f t="shared" si="4"/>
        <v>#REF!</v>
      </c>
      <c r="DX14" s="382" t="str">
        <f t="shared" si="4"/>
        <v>#REF!</v>
      </c>
      <c r="DY14" s="382" t="str">
        <f t="shared" si="4"/>
        <v>#REF!</v>
      </c>
      <c r="DZ14" s="382" t="str">
        <f t="shared" si="4"/>
        <v>#REF!</v>
      </c>
    </row>
    <row r="15">
      <c r="A15" s="383"/>
      <c r="B15" s="176"/>
      <c r="C15" s="384"/>
      <c r="D15" s="362">
        <f>D14-D11</f>
        <v>390250000</v>
      </c>
      <c r="E15" s="363">
        <f t="shared" ref="E15:I15" si="5">E12+E13</f>
        <v>604250000</v>
      </c>
      <c r="F15" s="363">
        <f t="shared" si="5"/>
        <v>372090000</v>
      </c>
      <c r="G15" s="364">
        <f t="shared" si="5"/>
        <v>1324300000</v>
      </c>
      <c r="H15" s="362">
        <f t="shared" si="5"/>
        <v>644101667</v>
      </c>
      <c r="I15" s="363">
        <f t="shared" si="5"/>
        <v>644101667</v>
      </c>
      <c r="J15" s="363"/>
      <c r="K15" s="363"/>
      <c r="L15" s="363"/>
      <c r="M15" s="363"/>
      <c r="N15" s="363"/>
      <c r="O15" s="363"/>
      <c r="P15" s="363"/>
      <c r="Q15" s="363"/>
      <c r="R15" s="363"/>
      <c r="S15" s="364"/>
      <c r="T15" s="365"/>
      <c r="U15" s="366"/>
      <c r="V15" s="366"/>
      <c r="W15" s="367"/>
      <c r="X15" s="367"/>
      <c r="Y15" s="366"/>
      <c r="Z15" s="367"/>
      <c r="AA15" s="366"/>
      <c r="AB15" s="366"/>
      <c r="AC15" s="366"/>
      <c r="AD15" s="366"/>
      <c r="AE15" s="368"/>
      <c r="AF15" s="365"/>
      <c r="AG15" s="366"/>
      <c r="AH15" s="366"/>
      <c r="AI15" s="366"/>
      <c r="AJ15" s="366"/>
      <c r="AK15" s="366"/>
      <c r="AL15" s="366"/>
      <c r="AM15" s="368"/>
      <c r="AN15" s="368"/>
      <c r="AO15" s="368"/>
      <c r="AP15" s="368"/>
      <c r="AQ15" s="368"/>
      <c r="AR15" s="368"/>
      <c r="AS15" s="368"/>
      <c r="AT15" s="368"/>
      <c r="AU15" s="368"/>
      <c r="AV15" s="368"/>
      <c r="AW15" s="368"/>
      <c r="AX15" s="368"/>
      <c r="AY15" s="368"/>
      <c r="AZ15" s="368"/>
      <c r="BA15" s="368"/>
      <c r="BB15" s="368"/>
      <c r="BC15" s="368"/>
      <c r="BD15" s="368"/>
      <c r="BE15" s="368"/>
      <c r="BF15" s="368"/>
      <c r="BG15" s="368"/>
      <c r="BH15" s="368"/>
      <c r="BI15" s="368"/>
      <c r="BJ15" s="368"/>
      <c r="BK15" s="368"/>
      <c r="BL15" s="368"/>
      <c r="BM15" s="368"/>
      <c r="BN15" s="368"/>
      <c r="BO15" s="368"/>
      <c r="BP15" s="368"/>
      <c r="BQ15" s="368"/>
      <c r="BR15" s="368"/>
      <c r="BS15" s="368"/>
      <c r="BT15" s="368"/>
      <c r="BU15" s="368"/>
      <c r="BV15" s="368"/>
      <c r="BW15" s="368"/>
      <c r="BX15" s="368"/>
      <c r="BY15" s="368"/>
      <c r="BZ15" s="368"/>
      <c r="CA15" s="368"/>
      <c r="CB15" s="368"/>
      <c r="CC15" s="368"/>
      <c r="CD15" s="368"/>
      <c r="CE15" s="368"/>
      <c r="CF15" s="368"/>
      <c r="CG15" s="368"/>
      <c r="CH15" s="368"/>
      <c r="CI15" s="368"/>
      <c r="CJ15" s="368"/>
      <c r="CK15" s="368"/>
      <c r="CL15" s="368"/>
      <c r="CM15" s="368"/>
      <c r="CN15" s="368"/>
      <c r="CO15" s="368"/>
      <c r="CP15" s="368"/>
      <c r="CQ15" s="368"/>
      <c r="CR15" s="368"/>
      <c r="CS15" s="368"/>
      <c r="CT15" s="368"/>
      <c r="CU15" s="368"/>
      <c r="CV15" s="368"/>
      <c r="CW15" s="368"/>
      <c r="CX15" s="368"/>
      <c r="CY15" s="368"/>
      <c r="CZ15" s="368"/>
      <c r="DA15" s="368"/>
      <c r="DB15" s="368"/>
      <c r="DC15" s="368"/>
      <c r="DD15" s="368"/>
      <c r="DE15" s="368"/>
      <c r="DF15" s="368"/>
      <c r="DG15" s="368"/>
      <c r="DH15" s="368"/>
      <c r="DI15" s="368"/>
      <c r="DJ15" s="368"/>
      <c r="DK15" s="368"/>
      <c r="DL15" s="368"/>
      <c r="DM15" s="368"/>
      <c r="DN15" s="368"/>
      <c r="DO15" s="368"/>
      <c r="DP15" s="368"/>
      <c r="DQ15" s="368"/>
      <c r="DR15" s="368"/>
      <c r="DS15" s="368"/>
      <c r="DT15" s="368"/>
      <c r="DU15" s="368"/>
      <c r="DV15" s="368"/>
      <c r="DW15" s="368"/>
      <c r="DX15" s="368"/>
      <c r="DY15" s="368"/>
      <c r="DZ15" s="368"/>
    </row>
    <row r="16">
      <c r="A16" s="339" t="s">
        <v>88</v>
      </c>
      <c r="B16" s="340" t="s">
        <v>627</v>
      </c>
      <c r="C16" s="361"/>
      <c r="D16" s="362"/>
      <c r="E16" s="363"/>
      <c r="F16" s="363"/>
      <c r="G16" s="364"/>
      <c r="H16" s="362"/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4"/>
      <c r="T16" s="365"/>
      <c r="U16" s="366"/>
      <c r="V16" s="366"/>
      <c r="W16" s="367"/>
      <c r="X16" s="367"/>
      <c r="Y16" s="366"/>
      <c r="Z16" s="367"/>
      <c r="AA16" s="366"/>
      <c r="AB16" s="366"/>
      <c r="AC16" s="366"/>
      <c r="AD16" s="366"/>
      <c r="AE16" s="368"/>
      <c r="AF16" s="365"/>
      <c r="AG16" s="366"/>
      <c r="AH16" s="366"/>
      <c r="AI16" s="366"/>
      <c r="AJ16" s="366"/>
      <c r="AK16" s="366"/>
      <c r="AL16" s="366"/>
      <c r="AM16" s="368"/>
      <c r="AN16" s="368"/>
      <c r="AO16" s="368"/>
      <c r="AP16" s="368"/>
      <c r="AQ16" s="368"/>
      <c r="AR16" s="368"/>
      <c r="AS16" s="368"/>
      <c r="AT16" s="368"/>
      <c r="AU16" s="368"/>
      <c r="AV16" s="368"/>
      <c r="AW16" s="368"/>
      <c r="AX16" s="368"/>
      <c r="AY16" s="368"/>
      <c r="AZ16" s="368"/>
      <c r="BA16" s="368"/>
      <c r="BB16" s="368"/>
      <c r="BC16" s="368"/>
      <c r="BD16" s="368"/>
      <c r="BE16" s="368"/>
      <c r="BF16" s="368"/>
      <c r="BG16" s="368"/>
      <c r="BH16" s="368"/>
      <c r="BI16" s="368"/>
      <c r="BJ16" s="368"/>
      <c r="BK16" s="368"/>
      <c r="BL16" s="368"/>
      <c r="BM16" s="368"/>
      <c r="BN16" s="368"/>
      <c r="BO16" s="368"/>
      <c r="BP16" s="368"/>
      <c r="BQ16" s="368"/>
      <c r="BR16" s="368"/>
      <c r="BS16" s="368"/>
      <c r="BT16" s="368"/>
      <c r="BU16" s="368"/>
      <c r="BV16" s="368"/>
      <c r="BW16" s="368"/>
      <c r="BX16" s="368"/>
      <c r="BY16" s="368"/>
      <c r="BZ16" s="368"/>
      <c r="CA16" s="368"/>
      <c r="CB16" s="368"/>
      <c r="CC16" s="368"/>
      <c r="CD16" s="368"/>
      <c r="CE16" s="368"/>
      <c r="CF16" s="368"/>
      <c r="CG16" s="368"/>
      <c r="CH16" s="368"/>
      <c r="CI16" s="368"/>
      <c r="CJ16" s="368"/>
      <c r="CK16" s="368"/>
      <c r="CL16" s="368"/>
      <c r="CM16" s="368"/>
      <c r="CN16" s="368"/>
      <c r="CO16" s="368"/>
      <c r="CP16" s="368"/>
      <c r="CQ16" s="368"/>
      <c r="CR16" s="368"/>
      <c r="CS16" s="368"/>
      <c r="CT16" s="368"/>
      <c r="CU16" s="368"/>
      <c r="CV16" s="368"/>
      <c r="CW16" s="368"/>
      <c r="CX16" s="368"/>
      <c r="CY16" s="368"/>
      <c r="CZ16" s="368"/>
      <c r="DA16" s="368"/>
      <c r="DB16" s="368"/>
      <c r="DC16" s="368"/>
      <c r="DD16" s="368"/>
      <c r="DE16" s="368"/>
      <c r="DF16" s="368"/>
      <c r="DG16" s="368"/>
      <c r="DH16" s="368"/>
      <c r="DI16" s="368"/>
      <c r="DJ16" s="368"/>
      <c r="DK16" s="368"/>
      <c r="DL16" s="368"/>
      <c r="DM16" s="368"/>
      <c r="DN16" s="368"/>
      <c r="DO16" s="368"/>
      <c r="DP16" s="368"/>
      <c r="DQ16" s="368"/>
      <c r="DR16" s="368"/>
      <c r="DS16" s="368"/>
      <c r="DT16" s="368"/>
      <c r="DU16" s="368"/>
      <c r="DV16" s="368"/>
      <c r="DW16" s="368"/>
      <c r="DX16" s="368"/>
      <c r="DY16" s="368"/>
      <c r="DZ16" s="368"/>
    </row>
    <row r="17">
      <c r="A17" s="369"/>
      <c r="B17" s="340" t="s">
        <v>628</v>
      </c>
      <c r="C17" s="371"/>
      <c r="D17" s="362"/>
      <c r="E17" s="363"/>
      <c r="F17" s="363"/>
      <c r="G17" s="364"/>
      <c r="H17" s="362"/>
      <c r="I17" s="363"/>
      <c r="J17" s="363"/>
      <c r="K17" s="363"/>
      <c r="L17" s="363"/>
      <c r="M17" s="363"/>
      <c r="N17" s="363"/>
      <c r="O17" s="363"/>
      <c r="P17" s="363"/>
      <c r="Q17" s="363"/>
      <c r="R17" s="363"/>
      <c r="S17" s="364"/>
      <c r="T17" s="362"/>
      <c r="U17" s="363"/>
      <c r="V17" s="363"/>
      <c r="W17" s="363"/>
      <c r="X17" s="363"/>
      <c r="Y17" s="363"/>
      <c r="Z17" s="363"/>
      <c r="AA17" s="363"/>
      <c r="AB17" s="363"/>
      <c r="AC17" s="363"/>
      <c r="AD17" s="363"/>
      <c r="AE17" s="364"/>
      <c r="AF17" s="362"/>
      <c r="AG17" s="363"/>
      <c r="AH17" s="363"/>
      <c r="AI17" s="363"/>
      <c r="AJ17" s="363"/>
      <c r="AK17" s="363"/>
      <c r="AL17" s="363"/>
      <c r="AM17" s="364"/>
      <c r="AN17" s="364"/>
      <c r="AO17" s="364"/>
      <c r="AP17" s="364"/>
      <c r="AQ17" s="364"/>
      <c r="AR17" s="364"/>
      <c r="AS17" s="364"/>
      <c r="AT17" s="364"/>
      <c r="AU17" s="364"/>
      <c r="AV17" s="364"/>
      <c r="AW17" s="364"/>
      <c r="AX17" s="364"/>
      <c r="AY17" s="364"/>
      <c r="AZ17" s="364"/>
      <c r="BA17" s="364"/>
      <c r="BB17" s="364"/>
      <c r="BC17" s="364"/>
      <c r="BD17" s="364"/>
      <c r="BE17" s="364"/>
      <c r="BF17" s="364"/>
      <c r="BG17" s="364"/>
      <c r="BH17" s="364"/>
      <c r="BI17" s="364"/>
      <c r="BJ17" s="364"/>
      <c r="BK17" s="364"/>
      <c r="BL17" s="364"/>
      <c r="BM17" s="364"/>
      <c r="BN17" s="364"/>
      <c r="BO17" s="364"/>
      <c r="BP17" s="364"/>
      <c r="BQ17" s="364"/>
      <c r="BR17" s="364"/>
      <c r="BS17" s="364"/>
      <c r="BT17" s="364"/>
      <c r="BU17" s="364"/>
      <c r="BV17" s="364"/>
      <c r="BW17" s="364"/>
      <c r="BX17" s="364"/>
      <c r="BY17" s="364"/>
      <c r="BZ17" s="364"/>
      <c r="CA17" s="364"/>
      <c r="CB17" s="364"/>
      <c r="CC17" s="364"/>
      <c r="CD17" s="364"/>
      <c r="CE17" s="364"/>
      <c r="CF17" s="364"/>
      <c r="CG17" s="364"/>
      <c r="CH17" s="364"/>
      <c r="CI17" s="364"/>
      <c r="CJ17" s="364"/>
      <c r="CK17" s="364"/>
      <c r="CL17" s="364"/>
      <c r="CM17" s="364"/>
      <c r="CN17" s="364"/>
      <c r="CO17" s="364"/>
      <c r="CP17" s="364"/>
      <c r="CQ17" s="364"/>
      <c r="CR17" s="364"/>
      <c r="CS17" s="364"/>
      <c r="CT17" s="364"/>
      <c r="CU17" s="364"/>
      <c r="CV17" s="364"/>
      <c r="CW17" s="364"/>
      <c r="CX17" s="364"/>
      <c r="CY17" s="364"/>
      <c r="CZ17" s="364"/>
      <c r="DA17" s="364"/>
      <c r="DB17" s="364"/>
      <c r="DC17" s="364"/>
      <c r="DD17" s="364"/>
      <c r="DE17" s="364"/>
      <c r="DF17" s="364"/>
      <c r="DG17" s="364"/>
      <c r="DH17" s="364"/>
      <c r="DI17" s="364"/>
      <c r="DJ17" s="364"/>
      <c r="DK17" s="364"/>
      <c r="DL17" s="364"/>
      <c r="DM17" s="364"/>
      <c r="DN17" s="364"/>
      <c r="DO17" s="364"/>
      <c r="DP17" s="364"/>
      <c r="DQ17" s="364"/>
      <c r="DR17" s="364"/>
      <c r="DS17" s="364"/>
      <c r="DT17" s="364"/>
      <c r="DU17" s="364"/>
      <c r="DV17" s="364"/>
      <c r="DW17" s="364"/>
      <c r="DX17" s="364"/>
      <c r="DY17" s="364"/>
      <c r="DZ17" s="364"/>
    </row>
    <row r="18">
      <c r="A18" s="385"/>
      <c r="B18" s="386" t="s">
        <v>629</v>
      </c>
      <c r="C18" s="371">
        <f t="shared" ref="C18:C22" si="7">SUM(D18:AY18)</f>
        <v>621000000</v>
      </c>
      <c r="D18" s="387">
        <f>'Proyeksi Pengeluaran'!G14</f>
        <v>25000000</v>
      </c>
      <c r="E18" s="388">
        <f>'Proyeksi Pengeluaran'!H14</f>
        <v>0</v>
      </c>
      <c r="F18" s="388">
        <f>'Proyeksi Pengeluaran'!I14</f>
        <v>25000000</v>
      </c>
      <c r="G18" s="389">
        <f>'Proyeksi Pengeluaran'!J14</f>
        <v>0</v>
      </c>
      <c r="H18" s="387">
        <f>'Proyeksi Pengeluaran'!K14</f>
        <v>25000000</v>
      </c>
      <c r="I18" s="388">
        <f>'Proyeksi Pengeluaran'!L14</f>
        <v>68250000</v>
      </c>
      <c r="J18" s="388">
        <f>'Proyeksi Pengeluaran'!M14</f>
        <v>0</v>
      </c>
      <c r="K18" s="388">
        <f>'Proyeksi Pengeluaran'!N14</f>
        <v>0</v>
      </c>
      <c r="L18" s="388">
        <f>'Proyeksi Pengeluaran'!O14</f>
        <v>0</v>
      </c>
      <c r="M18" s="388">
        <f>'Proyeksi Pengeluaran'!P14</f>
        <v>0</v>
      </c>
      <c r="N18" s="388">
        <f>'Proyeksi Pengeluaran'!Q14</f>
        <v>0</v>
      </c>
      <c r="O18" s="388">
        <f>'Proyeksi Pengeluaran'!R14</f>
        <v>68250000</v>
      </c>
      <c r="P18" s="388">
        <f>'Proyeksi Pengeluaran'!S14</f>
        <v>0</v>
      </c>
      <c r="Q18" s="388">
        <f>'Proyeksi Pengeluaran'!T14</f>
        <v>0</v>
      </c>
      <c r="R18" s="388">
        <f>'Proyeksi Pengeluaran'!U14</f>
        <v>0</v>
      </c>
      <c r="S18" s="388">
        <f>'Proyeksi Pengeluaran'!V14</f>
        <v>0</v>
      </c>
      <c r="T18" s="388">
        <f>'Proyeksi Pengeluaran'!W14</f>
        <v>0</v>
      </c>
      <c r="U18" s="388">
        <f>'Proyeksi Pengeluaran'!X14</f>
        <v>68250000</v>
      </c>
      <c r="V18" s="388">
        <f>'Proyeksi Pengeluaran'!Y14</f>
        <v>0</v>
      </c>
      <c r="W18" s="388">
        <f>'Proyeksi Pengeluaran'!Z14</f>
        <v>0</v>
      </c>
      <c r="X18" s="388">
        <f>'Proyeksi Pengeluaran'!AA14</f>
        <v>0</v>
      </c>
      <c r="Y18" s="388">
        <f>'Proyeksi Pengeluaran'!AB14</f>
        <v>0</v>
      </c>
      <c r="Z18" s="388">
        <f>'Proyeksi Pengeluaran'!AC14</f>
        <v>0</v>
      </c>
      <c r="AA18" s="388">
        <f>'Proyeksi Pengeluaran'!AD14</f>
        <v>68250000</v>
      </c>
      <c r="AB18" s="388">
        <f>'Proyeksi Pengeluaran'!AE14</f>
        <v>0</v>
      </c>
      <c r="AC18" s="388">
        <f>'Proyeksi Pengeluaran'!AF14</f>
        <v>0</v>
      </c>
      <c r="AD18" s="388">
        <f>'Proyeksi Pengeluaran'!AG14</f>
        <v>0</v>
      </c>
      <c r="AE18" s="388">
        <f>'Proyeksi Pengeluaran'!AH14</f>
        <v>0</v>
      </c>
      <c r="AF18" s="388">
        <f>'Proyeksi Pengeluaran'!AI14</f>
        <v>0</v>
      </c>
      <c r="AG18" s="388">
        <f>'Proyeksi Pengeluaran'!AJ14</f>
        <v>68250000</v>
      </c>
      <c r="AH18" s="388">
        <f>'Proyeksi Pengeluaran'!AK14</f>
        <v>0</v>
      </c>
      <c r="AI18" s="388">
        <f>'Proyeksi Pengeluaran'!AL14</f>
        <v>0</v>
      </c>
      <c r="AJ18" s="388">
        <f>'Proyeksi Pengeluaran'!AM14</f>
        <v>0</v>
      </c>
      <c r="AK18" s="388">
        <f>'Proyeksi Pengeluaran'!AN14</f>
        <v>0</v>
      </c>
      <c r="AL18" s="388">
        <f>'Proyeksi Pengeluaran'!AO14</f>
        <v>0</v>
      </c>
      <c r="AM18" s="388">
        <f>'Proyeksi Pengeluaran'!AP14</f>
        <v>68250000</v>
      </c>
      <c r="AN18" s="388">
        <f>'Proyeksi Pengeluaran'!AQ14</f>
        <v>0</v>
      </c>
      <c r="AO18" s="388">
        <f>'Proyeksi Pengeluaran'!AR14</f>
        <v>0</v>
      </c>
      <c r="AP18" s="388">
        <f>'Proyeksi Pengeluaran'!AS14</f>
        <v>0</v>
      </c>
      <c r="AQ18" s="388">
        <f>'Proyeksi Pengeluaran'!AT14</f>
        <v>0</v>
      </c>
      <c r="AR18" s="388">
        <f>'Proyeksi Pengeluaran'!AU14</f>
        <v>0</v>
      </c>
      <c r="AS18" s="388">
        <f>'Proyeksi Pengeluaran'!AV14</f>
        <v>68250000</v>
      </c>
      <c r="AT18" s="388">
        <f>'Proyeksi Pengeluaran'!AW14</f>
        <v>0</v>
      </c>
      <c r="AU18" s="388">
        <f>'Proyeksi Pengeluaran'!AX14</f>
        <v>0</v>
      </c>
      <c r="AV18" s="388">
        <f>'Proyeksi Pengeluaran'!AY14</f>
        <v>0</v>
      </c>
      <c r="AW18" s="388">
        <f>'Proyeksi Pengeluaran'!AZ14</f>
        <v>0</v>
      </c>
      <c r="AX18" s="388">
        <f>'Proyeksi Pengeluaran'!BA14</f>
        <v>0</v>
      </c>
      <c r="AY18" s="388">
        <f>'Proyeksi Pengeluaran'!BB14</f>
        <v>68250000</v>
      </c>
      <c r="AZ18" s="388" t="str">
        <f t="shared" ref="AZ18:AZ22" si="8">#REF!</f>
        <v>#REF!</v>
      </c>
      <c r="BA18" s="388">
        <f>'Proyeksi Pengeluaran'!BC14</f>
        <v>0</v>
      </c>
      <c r="BB18" s="388">
        <f>'Proyeksi Pengeluaran'!BD14</f>
        <v>0</v>
      </c>
      <c r="BC18" s="388">
        <f>'Proyeksi Pengeluaran'!BE14</f>
        <v>0</v>
      </c>
      <c r="BD18" s="388">
        <f>'Proyeksi Pengeluaran'!BF14</f>
        <v>0</v>
      </c>
      <c r="BE18" s="388">
        <f>'Proyeksi Pengeluaran'!BG14</f>
        <v>0</v>
      </c>
      <c r="BF18" s="388">
        <v>0.0</v>
      </c>
      <c r="BG18" s="388">
        <f>'Proyeksi Pengeluaran'!BI14</f>
        <v>0</v>
      </c>
      <c r="BH18" s="388">
        <f>'Proyeksi Pengeluaran'!BJ14</f>
        <v>0</v>
      </c>
      <c r="BI18" s="388">
        <f>'Proyeksi Pengeluaran'!BK14</f>
        <v>0</v>
      </c>
      <c r="BJ18" s="388">
        <f>'Proyeksi Pengeluaran'!BL14</f>
        <v>0</v>
      </c>
      <c r="BK18" s="388">
        <f>'Proyeksi Pengeluaran'!BM14</f>
        <v>0</v>
      </c>
      <c r="BL18" s="388">
        <v>0.0</v>
      </c>
      <c r="BM18" s="388">
        <f>'Proyeksi Pengeluaran'!BO14</f>
        <v>0</v>
      </c>
      <c r="BN18" s="388">
        <f>'Proyeksi Pengeluaran'!BP14</f>
        <v>0</v>
      </c>
      <c r="BO18" s="388">
        <f>'Proyeksi Pengeluaran'!BQ14</f>
        <v>0</v>
      </c>
      <c r="BP18" s="388">
        <f>'Proyeksi Pengeluaran'!BR14</f>
        <v>0</v>
      </c>
      <c r="BQ18" s="388">
        <f>'Proyeksi Pengeluaran'!BS14</f>
        <v>0</v>
      </c>
      <c r="BR18" s="388">
        <v>0.0</v>
      </c>
      <c r="BS18" s="388">
        <f>'Proyeksi Pengeluaran'!BU14</f>
        <v>0</v>
      </c>
      <c r="BT18" s="388">
        <f>'Proyeksi Pengeluaran'!BV14</f>
        <v>0</v>
      </c>
      <c r="BU18" s="388">
        <f>'Proyeksi Pengeluaran'!BW14</f>
        <v>0</v>
      </c>
      <c r="BV18" s="388">
        <f>'Proyeksi Pengeluaran'!BX14</f>
        <v>0</v>
      </c>
      <c r="BW18" s="388">
        <f>'Proyeksi Pengeluaran'!BY14</f>
        <v>0</v>
      </c>
      <c r="BX18" s="388">
        <v>0.0</v>
      </c>
      <c r="BY18" s="388">
        <f>'Proyeksi Pengeluaran'!CA14</f>
        <v>0</v>
      </c>
      <c r="BZ18" s="388">
        <f>'Proyeksi Pengeluaran'!CB14</f>
        <v>0</v>
      </c>
      <c r="CA18" s="388">
        <f>'Proyeksi Pengeluaran'!CC14</f>
        <v>0</v>
      </c>
      <c r="CB18" s="388">
        <f>'Proyeksi Pengeluaran'!CD14</f>
        <v>0</v>
      </c>
      <c r="CC18" s="388">
        <f>'Proyeksi Pengeluaran'!CE14</f>
        <v>0</v>
      </c>
      <c r="CD18" s="388">
        <v>0.0</v>
      </c>
      <c r="CE18" s="388">
        <f>'Proyeksi Pengeluaran'!CG14</f>
        <v>0</v>
      </c>
      <c r="CF18" s="388">
        <f>'Proyeksi Pengeluaran'!CH14</f>
        <v>0</v>
      </c>
      <c r="CG18" s="388">
        <f>'Proyeksi Pengeluaran'!CI14</f>
        <v>0</v>
      </c>
      <c r="CH18" s="388">
        <f>'Proyeksi Pengeluaran'!CJ14</f>
        <v>0</v>
      </c>
      <c r="CI18" s="388">
        <f>'Proyeksi Pengeluaran'!CK14</f>
        <v>0</v>
      </c>
      <c r="CJ18" s="388">
        <v>0.0</v>
      </c>
      <c r="CK18" s="388">
        <f>'Proyeksi Pengeluaran'!CM14</f>
        <v>0</v>
      </c>
      <c r="CL18" s="388">
        <f>'Proyeksi Pengeluaran'!CN14</f>
        <v>0</v>
      </c>
      <c r="CM18" s="388">
        <f t="shared" ref="CM18:DZ18" si="6">CA18</f>
        <v>0</v>
      </c>
      <c r="CN18" s="388">
        <f t="shared" si="6"/>
        <v>0</v>
      </c>
      <c r="CO18" s="388">
        <f t="shared" si="6"/>
        <v>0</v>
      </c>
      <c r="CP18" s="388">
        <f t="shared" si="6"/>
        <v>0</v>
      </c>
      <c r="CQ18" s="388">
        <f t="shared" si="6"/>
        <v>0</v>
      </c>
      <c r="CR18" s="388">
        <f t="shared" si="6"/>
        <v>0</v>
      </c>
      <c r="CS18" s="388">
        <f t="shared" si="6"/>
        <v>0</v>
      </c>
      <c r="CT18" s="388">
        <f t="shared" si="6"/>
        <v>0</v>
      </c>
      <c r="CU18" s="388">
        <f t="shared" si="6"/>
        <v>0</v>
      </c>
      <c r="CV18" s="388">
        <f t="shared" si="6"/>
        <v>0</v>
      </c>
      <c r="CW18" s="388">
        <f t="shared" si="6"/>
        <v>0</v>
      </c>
      <c r="CX18" s="388">
        <f t="shared" si="6"/>
        <v>0</v>
      </c>
      <c r="CY18" s="388">
        <f t="shared" si="6"/>
        <v>0</v>
      </c>
      <c r="CZ18" s="388">
        <f t="shared" si="6"/>
        <v>0</v>
      </c>
      <c r="DA18" s="388">
        <f t="shared" si="6"/>
        <v>0</v>
      </c>
      <c r="DB18" s="388">
        <f t="shared" si="6"/>
        <v>0</v>
      </c>
      <c r="DC18" s="388">
        <f t="shared" si="6"/>
        <v>0</v>
      </c>
      <c r="DD18" s="388">
        <f t="shared" si="6"/>
        <v>0</v>
      </c>
      <c r="DE18" s="388">
        <f t="shared" si="6"/>
        <v>0</v>
      </c>
      <c r="DF18" s="388">
        <f t="shared" si="6"/>
        <v>0</v>
      </c>
      <c r="DG18" s="388">
        <f t="shared" si="6"/>
        <v>0</v>
      </c>
      <c r="DH18" s="388">
        <f t="shared" si="6"/>
        <v>0</v>
      </c>
      <c r="DI18" s="388">
        <f t="shared" si="6"/>
        <v>0</v>
      </c>
      <c r="DJ18" s="388">
        <f t="shared" si="6"/>
        <v>0</v>
      </c>
      <c r="DK18" s="388">
        <f t="shared" si="6"/>
        <v>0</v>
      </c>
      <c r="DL18" s="388">
        <f t="shared" si="6"/>
        <v>0</v>
      </c>
      <c r="DM18" s="388">
        <f t="shared" si="6"/>
        <v>0</v>
      </c>
      <c r="DN18" s="388">
        <f t="shared" si="6"/>
        <v>0</v>
      </c>
      <c r="DO18" s="388">
        <f t="shared" si="6"/>
        <v>0</v>
      </c>
      <c r="DP18" s="388">
        <f t="shared" si="6"/>
        <v>0</v>
      </c>
      <c r="DQ18" s="388">
        <f t="shared" si="6"/>
        <v>0</v>
      </c>
      <c r="DR18" s="388">
        <f t="shared" si="6"/>
        <v>0</v>
      </c>
      <c r="DS18" s="388">
        <f t="shared" si="6"/>
        <v>0</v>
      </c>
      <c r="DT18" s="388">
        <f t="shared" si="6"/>
        <v>0</v>
      </c>
      <c r="DU18" s="388">
        <f t="shared" si="6"/>
        <v>0</v>
      </c>
      <c r="DV18" s="388">
        <f t="shared" si="6"/>
        <v>0</v>
      </c>
      <c r="DW18" s="388">
        <f t="shared" si="6"/>
        <v>0</v>
      </c>
      <c r="DX18" s="388">
        <f t="shared" si="6"/>
        <v>0</v>
      </c>
      <c r="DY18" s="388">
        <f t="shared" si="6"/>
        <v>0</v>
      </c>
      <c r="DZ18" s="388">
        <f t="shared" si="6"/>
        <v>0</v>
      </c>
    </row>
    <row r="19">
      <c r="A19" s="369"/>
      <c r="B19" s="370" t="s">
        <v>630</v>
      </c>
      <c r="C19" s="371">
        <f t="shared" si="7"/>
        <v>10740000</v>
      </c>
      <c r="D19" s="362">
        <f>'Proyeksi Pengeluaran'!G23</f>
        <v>10740000</v>
      </c>
      <c r="E19" s="363">
        <f>'Proyeksi Pengeluaran'!H23</f>
        <v>0</v>
      </c>
      <c r="F19" s="363">
        <f>'Proyeksi Pengeluaran'!I23</f>
        <v>0</v>
      </c>
      <c r="G19" s="364">
        <f>'Proyeksi Pengeluaran'!J23</f>
        <v>0</v>
      </c>
      <c r="H19" s="362">
        <f>'Proyeksi Pengeluaran'!K23</f>
        <v>0</v>
      </c>
      <c r="I19" s="363">
        <f>'Proyeksi Pengeluaran'!L23</f>
        <v>0</v>
      </c>
      <c r="J19" s="363">
        <f>'Proyeksi Pengeluaran'!M23</f>
        <v>0</v>
      </c>
      <c r="K19" s="363">
        <f>'Proyeksi Pengeluaran'!N23</f>
        <v>0</v>
      </c>
      <c r="L19" s="363">
        <f>'Proyeksi Pengeluaran'!O23</f>
        <v>0</v>
      </c>
      <c r="M19" s="363">
        <f>'Proyeksi Pengeluaran'!P23</f>
        <v>0</v>
      </c>
      <c r="N19" s="363">
        <f>'Proyeksi Pengeluaran'!Q23</f>
        <v>0</v>
      </c>
      <c r="O19" s="363">
        <f>'Proyeksi Pengeluaran'!R23</f>
        <v>0</v>
      </c>
      <c r="P19" s="363">
        <f>'Proyeksi Pengeluaran'!S23</f>
        <v>0</v>
      </c>
      <c r="Q19" s="363">
        <f>'Proyeksi Pengeluaran'!T23</f>
        <v>0</v>
      </c>
      <c r="R19" s="363">
        <f>'Proyeksi Pengeluaran'!U23</f>
        <v>0</v>
      </c>
      <c r="S19" s="364">
        <f>'Proyeksi Pengeluaran'!V23</f>
        <v>0</v>
      </c>
      <c r="T19" s="362">
        <f>'Proyeksi Pengeluaran'!W23</f>
        <v>0</v>
      </c>
      <c r="U19" s="363">
        <f>'Proyeksi Pengeluaran'!X23</f>
        <v>0</v>
      </c>
      <c r="V19" s="363">
        <f>'Proyeksi Pengeluaran'!Y23</f>
        <v>0</v>
      </c>
      <c r="W19" s="363">
        <f>'Proyeksi Pengeluaran'!Z23</f>
        <v>0</v>
      </c>
      <c r="X19" s="363">
        <f>'Proyeksi Pengeluaran'!AA23</f>
        <v>0</v>
      </c>
      <c r="Y19" s="363">
        <f>'Proyeksi Pengeluaran'!AB23</f>
        <v>0</v>
      </c>
      <c r="Z19" s="363">
        <f>'Proyeksi Pengeluaran'!AC23</f>
        <v>0</v>
      </c>
      <c r="AA19" s="363">
        <f>'Proyeksi Pengeluaran'!AD23</f>
        <v>0</v>
      </c>
      <c r="AB19" s="363">
        <f>'Proyeksi Pengeluaran'!AE23</f>
        <v>0</v>
      </c>
      <c r="AC19" s="363">
        <f>'Proyeksi Pengeluaran'!AF23</f>
        <v>0</v>
      </c>
      <c r="AD19" s="363">
        <f>'Proyeksi Pengeluaran'!AG23</f>
        <v>0</v>
      </c>
      <c r="AE19" s="364">
        <f>'Proyeksi Pengeluaran'!AH23</f>
        <v>0</v>
      </c>
      <c r="AF19" s="362">
        <f>'Proyeksi Pengeluaran'!AI23</f>
        <v>0</v>
      </c>
      <c r="AG19" s="363">
        <f>'Proyeksi Pengeluaran'!AJ23</f>
        <v>0</v>
      </c>
      <c r="AH19" s="363">
        <f>'Proyeksi Pengeluaran'!AK23</f>
        <v>0</v>
      </c>
      <c r="AI19" s="363">
        <f>'Proyeksi Pengeluaran'!AL23</f>
        <v>0</v>
      </c>
      <c r="AJ19" s="363">
        <f>'Proyeksi Pengeluaran'!AM23</f>
        <v>0</v>
      </c>
      <c r="AK19" s="363">
        <f>'Proyeksi Pengeluaran'!AN23</f>
        <v>0</v>
      </c>
      <c r="AL19" s="363">
        <f>'Proyeksi Pengeluaran'!AO23</f>
        <v>0</v>
      </c>
      <c r="AM19" s="364">
        <f>'Proyeksi Pengeluaran'!AP23</f>
        <v>0</v>
      </c>
      <c r="AN19" s="364">
        <f>'Proyeksi Pengeluaran'!AQ23</f>
        <v>0</v>
      </c>
      <c r="AO19" s="364">
        <f>'Proyeksi Pengeluaran'!AR23</f>
        <v>0</v>
      </c>
      <c r="AP19" s="364">
        <f>'Proyeksi Pengeluaran'!AS23</f>
        <v>0</v>
      </c>
      <c r="AQ19" s="364">
        <f>'Proyeksi Pengeluaran'!AT23</f>
        <v>0</v>
      </c>
      <c r="AR19" s="364">
        <f>'Proyeksi Pengeluaran'!AU23</f>
        <v>0</v>
      </c>
      <c r="AS19" s="364">
        <f>'Proyeksi Pengeluaran'!AV23</f>
        <v>0</v>
      </c>
      <c r="AT19" s="364">
        <f>'Proyeksi Pengeluaran'!AW23</f>
        <v>0</v>
      </c>
      <c r="AU19" s="364">
        <f>'Proyeksi Pengeluaran'!AX23</f>
        <v>0</v>
      </c>
      <c r="AV19" s="364">
        <f>'Proyeksi Pengeluaran'!AY23</f>
        <v>0</v>
      </c>
      <c r="AW19" s="364">
        <f>'Proyeksi Pengeluaran'!AZ23</f>
        <v>0</v>
      </c>
      <c r="AX19" s="364">
        <f>'Proyeksi Pengeluaran'!BA23</f>
        <v>0</v>
      </c>
      <c r="AY19" s="364">
        <f>'Proyeksi Pengeluaran'!BB23</f>
        <v>0</v>
      </c>
      <c r="AZ19" s="364" t="str">
        <f t="shared" si="8"/>
        <v>#REF!</v>
      </c>
      <c r="BA19" s="364" t="str">
        <f>'Proyeksi Pengeluaran'!BC23</f>
        <v/>
      </c>
      <c r="BB19" s="364" t="str">
        <f>'Proyeksi Pengeluaran'!BD23</f>
        <v/>
      </c>
      <c r="BC19" s="364" t="str">
        <f>'Proyeksi Pengeluaran'!BE23</f>
        <v/>
      </c>
      <c r="BD19" s="364" t="str">
        <f>'Proyeksi Pengeluaran'!BF23</f>
        <v/>
      </c>
      <c r="BE19" s="364" t="str">
        <f>'Proyeksi Pengeluaran'!BG23</f>
        <v/>
      </c>
      <c r="BF19" s="364" t="str">
        <f>'Proyeksi Pengeluaran'!BH23</f>
        <v/>
      </c>
      <c r="BG19" s="364" t="str">
        <f>'Proyeksi Pengeluaran'!BI23</f>
        <v/>
      </c>
      <c r="BH19" s="364" t="str">
        <f>'Proyeksi Pengeluaran'!BJ23</f>
        <v/>
      </c>
      <c r="BI19" s="364" t="str">
        <f>'Proyeksi Pengeluaran'!BK23</f>
        <v/>
      </c>
      <c r="BJ19" s="364" t="str">
        <f>'Proyeksi Pengeluaran'!BL23</f>
        <v/>
      </c>
      <c r="BK19" s="364" t="str">
        <f>'Proyeksi Pengeluaran'!BM23</f>
        <v/>
      </c>
      <c r="BL19" s="364" t="str">
        <f>'Proyeksi Pengeluaran'!BN23</f>
        <v/>
      </c>
      <c r="BM19" s="364" t="str">
        <f>'Proyeksi Pengeluaran'!BO23</f>
        <v/>
      </c>
      <c r="BN19" s="364" t="str">
        <f>'Proyeksi Pengeluaran'!BP23</f>
        <v/>
      </c>
      <c r="BO19" s="364" t="str">
        <f>'Proyeksi Pengeluaran'!BQ23</f>
        <v/>
      </c>
      <c r="BP19" s="364" t="str">
        <f>'Proyeksi Pengeluaran'!BR23</f>
        <v/>
      </c>
      <c r="BQ19" s="364" t="str">
        <f>'Proyeksi Pengeluaran'!BS23</f>
        <v/>
      </c>
      <c r="BR19" s="364" t="str">
        <f>'Proyeksi Pengeluaran'!BT23</f>
        <v/>
      </c>
      <c r="BS19" s="364" t="str">
        <f>'Proyeksi Pengeluaran'!BU23</f>
        <v/>
      </c>
      <c r="BT19" s="364" t="str">
        <f>'Proyeksi Pengeluaran'!BV23</f>
        <v/>
      </c>
      <c r="BU19" s="364" t="str">
        <f>'Proyeksi Pengeluaran'!BW23</f>
        <v/>
      </c>
      <c r="BV19" s="364" t="str">
        <f>'Proyeksi Pengeluaran'!BX23</f>
        <v/>
      </c>
      <c r="BW19" s="364" t="str">
        <f>'Proyeksi Pengeluaran'!BY23</f>
        <v/>
      </c>
      <c r="BX19" s="364" t="str">
        <f>'Proyeksi Pengeluaran'!BZ23</f>
        <v/>
      </c>
      <c r="BY19" s="364" t="str">
        <f>'Proyeksi Pengeluaran'!CA23</f>
        <v/>
      </c>
      <c r="BZ19" s="364" t="str">
        <f>'Proyeksi Pengeluaran'!CB23</f>
        <v/>
      </c>
      <c r="CA19" s="364" t="str">
        <f>'Proyeksi Pengeluaran'!CC23</f>
        <v/>
      </c>
      <c r="CB19" s="364" t="str">
        <f>'Proyeksi Pengeluaran'!CD23</f>
        <v/>
      </c>
      <c r="CC19" s="364" t="str">
        <f>'Proyeksi Pengeluaran'!CE23</f>
        <v/>
      </c>
      <c r="CD19" s="364" t="str">
        <f>'Proyeksi Pengeluaran'!CF23</f>
        <v/>
      </c>
      <c r="CE19" s="364" t="str">
        <f>'Proyeksi Pengeluaran'!CG23</f>
        <v/>
      </c>
      <c r="CF19" s="364" t="str">
        <f>'Proyeksi Pengeluaran'!CH23</f>
        <v/>
      </c>
      <c r="CG19" s="364" t="str">
        <f>'Proyeksi Pengeluaran'!CI23</f>
        <v/>
      </c>
      <c r="CH19" s="364" t="str">
        <f>'Proyeksi Pengeluaran'!CJ23</f>
        <v/>
      </c>
      <c r="CI19" s="364" t="str">
        <f>'Proyeksi Pengeluaran'!CK23</f>
        <v/>
      </c>
      <c r="CJ19" s="364" t="str">
        <f>'Proyeksi Pengeluaran'!CL23</f>
        <v/>
      </c>
      <c r="CK19" s="364" t="str">
        <f>'Proyeksi Pengeluaran'!CM23</f>
        <v/>
      </c>
      <c r="CL19" s="364" t="str">
        <f>'Proyeksi Pengeluaran'!CN23</f>
        <v/>
      </c>
      <c r="CM19" s="364" t="str">
        <f>'Proyeksi Pengeluaran'!CO23</f>
        <v/>
      </c>
      <c r="CN19" s="364" t="str">
        <f>'Proyeksi Pengeluaran'!CP23</f>
        <v/>
      </c>
      <c r="CO19" s="364" t="str">
        <f>'Proyeksi Pengeluaran'!CQ23</f>
        <v/>
      </c>
      <c r="CP19" s="364" t="str">
        <f>'Proyeksi Pengeluaran'!CR23</f>
        <v/>
      </c>
      <c r="CQ19" s="364" t="str">
        <f>'Proyeksi Pengeluaran'!CS23</f>
        <v/>
      </c>
      <c r="CR19" s="364" t="str">
        <f>'Proyeksi Pengeluaran'!CT23</f>
        <v/>
      </c>
      <c r="CS19" s="364" t="str">
        <f>'Proyeksi Pengeluaran'!CU23</f>
        <v/>
      </c>
      <c r="CT19" s="364" t="str">
        <f>'Proyeksi Pengeluaran'!CV23</f>
        <v/>
      </c>
      <c r="CU19" s="364" t="str">
        <f>'Proyeksi Pengeluaran'!CW23</f>
        <v/>
      </c>
      <c r="CV19" s="364" t="str">
        <f>'Proyeksi Pengeluaran'!CX23</f>
        <v/>
      </c>
      <c r="CW19" s="364" t="str">
        <f>'Proyeksi Pengeluaran'!CY23</f>
        <v/>
      </c>
      <c r="CX19" s="364" t="str">
        <f>'Proyeksi Pengeluaran'!CZ23</f>
        <v/>
      </c>
      <c r="CY19" s="364" t="str">
        <f>'Proyeksi Pengeluaran'!DA23</f>
        <v/>
      </c>
      <c r="CZ19" s="364" t="str">
        <f>'Proyeksi Pengeluaran'!DB23</f>
        <v/>
      </c>
      <c r="DA19" s="364" t="str">
        <f>'Proyeksi Pengeluaran'!DC23</f>
        <v/>
      </c>
      <c r="DB19" s="364" t="str">
        <f>'Proyeksi Pengeluaran'!DD23</f>
        <v/>
      </c>
      <c r="DC19" s="364" t="str">
        <f>'Proyeksi Pengeluaran'!DE23</f>
        <v/>
      </c>
      <c r="DD19" s="364" t="str">
        <f>'Proyeksi Pengeluaran'!DF23</f>
        <v/>
      </c>
      <c r="DE19" s="364" t="str">
        <f>'Proyeksi Pengeluaran'!DG23</f>
        <v/>
      </c>
      <c r="DF19" s="364" t="str">
        <f>'Proyeksi Pengeluaran'!DH23</f>
        <v/>
      </c>
      <c r="DG19" s="364" t="str">
        <f>'Proyeksi Pengeluaran'!DI23</f>
        <v/>
      </c>
      <c r="DH19" s="364" t="str">
        <f>'Proyeksi Pengeluaran'!DJ23</f>
        <v/>
      </c>
      <c r="DI19" s="364" t="str">
        <f>'Proyeksi Pengeluaran'!DK23</f>
        <v/>
      </c>
      <c r="DJ19" s="364" t="str">
        <f>'Proyeksi Pengeluaran'!DL23</f>
        <v/>
      </c>
      <c r="DK19" s="364" t="str">
        <f>'Proyeksi Pengeluaran'!DM23</f>
        <v/>
      </c>
      <c r="DL19" s="364" t="str">
        <f>'Proyeksi Pengeluaran'!DN23</f>
        <v/>
      </c>
      <c r="DM19" s="364" t="str">
        <f>'Proyeksi Pengeluaran'!DO23</f>
        <v/>
      </c>
      <c r="DN19" s="364" t="str">
        <f>'Proyeksi Pengeluaran'!DP23</f>
        <v/>
      </c>
      <c r="DO19" s="364" t="str">
        <f>'Proyeksi Pengeluaran'!DQ23</f>
        <v/>
      </c>
      <c r="DP19" s="364" t="str">
        <f>'Proyeksi Pengeluaran'!DR23</f>
        <v/>
      </c>
      <c r="DQ19" s="364" t="str">
        <f>'Proyeksi Pengeluaran'!DS23</f>
        <v/>
      </c>
      <c r="DR19" s="364" t="str">
        <f>'Proyeksi Pengeluaran'!DT23</f>
        <v/>
      </c>
      <c r="DS19" s="364" t="str">
        <f>'Proyeksi Pengeluaran'!DU23</f>
        <v/>
      </c>
      <c r="DT19" s="364" t="str">
        <f>'Proyeksi Pengeluaran'!DV23</f>
        <v/>
      </c>
      <c r="DU19" s="364" t="str">
        <f>'Proyeksi Pengeluaran'!DW23</f>
        <v/>
      </c>
      <c r="DV19" s="364" t="str">
        <f>'Proyeksi Pengeluaran'!DX23</f>
        <v/>
      </c>
      <c r="DW19" s="364" t="str">
        <f>'Proyeksi Pengeluaran'!DY23</f>
        <v/>
      </c>
      <c r="DX19" s="364" t="str">
        <f>'Proyeksi Pengeluaran'!DZ23</f>
        <v/>
      </c>
      <c r="DY19" s="364" t="str">
        <f>'Proyeksi Pengeluaran'!EA23</f>
        <v/>
      </c>
      <c r="DZ19" s="364" t="str">
        <f>'Proyeksi Pengeluaran'!EB23</f>
        <v/>
      </c>
    </row>
    <row r="20">
      <c r="A20" s="369"/>
      <c r="B20" s="370" t="s">
        <v>631</v>
      </c>
      <c r="C20" s="371">
        <f t="shared" si="7"/>
        <v>2050000</v>
      </c>
      <c r="D20" s="362">
        <f>'Proyeksi Pengeluaran'!G27</f>
        <v>2050000</v>
      </c>
      <c r="E20" s="363">
        <f>'Proyeksi Pengeluaran'!H27</f>
        <v>0</v>
      </c>
      <c r="F20" s="363">
        <f>'Proyeksi Pengeluaran'!I27</f>
        <v>0</v>
      </c>
      <c r="G20" s="364">
        <f>'Proyeksi Pengeluaran'!J27</f>
        <v>0</v>
      </c>
      <c r="H20" s="362">
        <f>'Proyeksi Pengeluaran'!K27</f>
        <v>0</v>
      </c>
      <c r="I20" s="363">
        <f>'Proyeksi Pengeluaran'!L27</f>
        <v>0</v>
      </c>
      <c r="J20" s="363">
        <f>'Proyeksi Pengeluaran'!M27</f>
        <v>0</v>
      </c>
      <c r="K20" s="363">
        <f>'Proyeksi Pengeluaran'!N27</f>
        <v>0</v>
      </c>
      <c r="L20" s="363">
        <f>'Proyeksi Pengeluaran'!O27</f>
        <v>0</v>
      </c>
      <c r="M20" s="363">
        <f>'Proyeksi Pengeluaran'!P27</f>
        <v>0</v>
      </c>
      <c r="N20" s="363">
        <f>'Proyeksi Pengeluaran'!Q27</f>
        <v>0</v>
      </c>
      <c r="O20" s="363">
        <f>'Proyeksi Pengeluaran'!R27</f>
        <v>0</v>
      </c>
      <c r="P20" s="363">
        <f>'Proyeksi Pengeluaran'!S27</f>
        <v>0</v>
      </c>
      <c r="Q20" s="363">
        <f>'Proyeksi Pengeluaran'!T27</f>
        <v>0</v>
      </c>
      <c r="R20" s="363">
        <f>'Proyeksi Pengeluaran'!U27</f>
        <v>0</v>
      </c>
      <c r="S20" s="364">
        <f>'Proyeksi Pengeluaran'!V27</f>
        <v>0</v>
      </c>
      <c r="T20" s="362">
        <f>'Proyeksi Pengeluaran'!W27</f>
        <v>0</v>
      </c>
      <c r="U20" s="363">
        <f>'Proyeksi Pengeluaran'!X27</f>
        <v>0</v>
      </c>
      <c r="V20" s="363">
        <f>'Proyeksi Pengeluaran'!Y27</f>
        <v>0</v>
      </c>
      <c r="W20" s="363">
        <f>'Proyeksi Pengeluaran'!Z27</f>
        <v>0</v>
      </c>
      <c r="X20" s="363">
        <f>'Proyeksi Pengeluaran'!AA27</f>
        <v>0</v>
      </c>
      <c r="Y20" s="363">
        <f>'Proyeksi Pengeluaran'!AB27</f>
        <v>0</v>
      </c>
      <c r="Z20" s="363">
        <f>'Proyeksi Pengeluaran'!AC27</f>
        <v>0</v>
      </c>
      <c r="AA20" s="363">
        <f>'Proyeksi Pengeluaran'!AD27</f>
        <v>0</v>
      </c>
      <c r="AB20" s="363">
        <f>'Proyeksi Pengeluaran'!AE27</f>
        <v>0</v>
      </c>
      <c r="AC20" s="363">
        <f>'Proyeksi Pengeluaran'!AF27</f>
        <v>0</v>
      </c>
      <c r="AD20" s="363">
        <f>'Proyeksi Pengeluaran'!AG27</f>
        <v>0</v>
      </c>
      <c r="AE20" s="364">
        <f>'Proyeksi Pengeluaran'!AH27</f>
        <v>0</v>
      </c>
      <c r="AF20" s="362">
        <f>'Proyeksi Pengeluaran'!AI27</f>
        <v>0</v>
      </c>
      <c r="AG20" s="363">
        <f>'Proyeksi Pengeluaran'!AJ27</f>
        <v>0</v>
      </c>
      <c r="AH20" s="363">
        <f>'Proyeksi Pengeluaran'!AK27</f>
        <v>0</v>
      </c>
      <c r="AI20" s="363">
        <f>'Proyeksi Pengeluaran'!AL27</f>
        <v>0</v>
      </c>
      <c r="AJ20" s="363">
        <f>'Proyeksi Pengeluaran'!AM27</f>
        <v>0</v>
      </c>
      <c r="AK20" s="363">
        <f>'Proyeksi Pengeluaran'!AN27</f>
        <v>0</v>
      </c>
      <c r="AL20" s="363">
        <f>'Proyeksi Pengeluaran'!AO27</f>
        <v>0</v>
      </c>
      <c r="AM20" s="364">
        <f>'Proyeksi Pengeluaran'!AP27</f>
        <v>0</v>
      </c>
      <c r="AN20" s="364">
        <f>'Proyeksi Pengeluaran'!AQ27</f>
        <v>0</v>
      </c>
      <c r="AO20" s="364">
        <f>'Proyeksi Pengeluaran'!AR27</f>
        <v>0</v>
      </c>
      <c r="AP20" s="364">
        <f>'Proyeksi Pengeluaran'!AS27</f>
        <v>0</v>
      </c>
      <c r="AQ20" s="364">
        <f>'Proyeksi Pengeluaran'!AT27</f>
        <v>0</v>
      </c>
      <c r="AR20" s="364">
        <f>'Proyeksi Pengeluaran'!AU27</f>
        <v>0</v>
      </c>
      <c r="AS20" s="364">
        <f>'Proyeksi Pengeluaran'!AV27</f>
        <v>0</v>
      </c>
      <c r="AT20" s="364">
        <f>'Proyeksi Pengeluaran'!AW27</f>
        <v>0</v>
      </c>
      <c r="AU20" s="364">
        <f>'Proyeksi Pengeluaran'!AX27</f>
        <v>0</v>
      </c>
      <c r="AV20" s="364">
        <f>'Proyeksi Pengeluaran'!AY27</f>
        <v>0</v>
      </c>
      <c r="AW20" s="364">
        <f>'Proyeksi Pengeluaran'!AZ27</f>
        <v>0</v>
      </c>
      <c r="AX20" s="364">
        <f>'Proyeksi Pengeluaran'!BA27</f>
        <v>0</v>
      </c>
      <c r="AY20" s="364">
        <f>'Proyeksi Pengeluaran'!BB27</f>
        <v>0</v>
      </c>
      <c r="AZ20" s="364" t="str">
        <f t="shared" si="8"/>
        <v>#REF!</v>
      </c>
      <c r="BA20" s="364" t="str">
        <f>'Proyeksi Pengeluaran'!BC27</f>
        <v/>
      </c>
      <c r="BB20" s="364" t="str">
        <f>'Proyeksi Pengeluaran'!BD27</f>
        <v/>
      </c>
      <c r="BC20" s="364" t="str">
        <f>'Proyeksi Pengeluaran'!BE27</f>
        <v/>
      </c>
      <c r="BD20" s="364" t="str">
        <f>'Proyeksi Pengeluaran'!BF27</f>
        <v/>
      </c>
      <c r="BE20" s="364" t="str">
        <f>'Proyeksi Pengeluaran'!BG27</f>
        <v/>
      </c>
      <c r="BF20" s="364" t="str">
        <f>'Proyeksi Pengeluaran'!BH27</f>
        <v/>
      </c>
      <c r="BG20" s="364" t="str">
        <f>'Proyeksi Pengeluaran'!BI27</f>
        <v/>
      </c>
      <c r="BH20" s="364" t="str">
        <f>'Proyeksi Pengeluaran'!BJ27</f>
        <v/>
      </c>
      <c r="BI20" s="364" t="str">
        <f>'Proyeksi Pengeluaran'!BK27</f>
        <v/>
      </c>
      <c r="BJ20" s="364" t="str">
        <f>'Proyeksi Pengeluaran'!BL27</f>
        <v/>
      </c>
      <c r="BK20" s="364" t="str">
        <f>'Proyeksi Pengeluaran'!BM27</f>
        <v/>
      </c>
      <c r="BL20" s="364" t="str">
        <f>'Proyeksi Pengeluaran'!BN27</f>
        <v/>
      </c>
      <c r="BM20" s="364" t="str">
        <f>'Proyeksi Pengeluaran'!BO27</f>
        <v/>
      </c>
      <c r="BN20" s="364" t="str">
        <f>'Proyeksi Pengeluaran'!BP27</f>
        <v/>
      </c>
      <c r="BO20" s="364" t="str">
        <f>'Proyeksi Pengeluaran'!BQ27</f>
        <v/>
      </c>
      <c r="BP20" s="364" t="str">
        <f>'Proyeksi Pengeluaran'!BR27</f>
        <v/>
      </c>
      <c r="BQ20" s="364" t="str">
        <f>'Proyeksi Pengeluaran'!BS27</f>
        <v/>
      </c>
      <c r="BR20" s="364" t="str">
        <f>'Proyeksi Pengeluaran'!BT27</f>
        <v/>
      </c>
      <c r="BS20" s="364" t="str">
        <f>'Proyeksi Pengeluaran'!BU27</f>
        <v/>
      </c>
      <c r="BT20" s="364" t="str">
        <f>'Proyeksi Pengeluaran'!BV27</f>
        <v/>
      </c>
      <c r="BU20" s="364" t="str">
        <f>'Proyeksi Pengeluaran'!BW27</f>
        <v/>
      </c>
      <c r="BV20" s="364" t="str">
        <f>'Proyeksi Pengeluaran'!BX27</f>
        <v/>
      </c>
      <c r="BW20" s="364" t="str">
        <f>'Proyeksi Pengeluaran'!BY27</f>
        <v/>
      </c>
      <c r="BX20" s="364" t="str">
        <f>'Proyeksi Pengeluaran'!BZ27</f>
        <v/>
      </c>
      <c r="BY20" s="364" t="str">
        <f>'Proyeksi Pengeluaran'!CA27</f>
        <v/>
      </c>
      <c r="BZ20" s="364" t="str">
        <f>'Proyeksi Pengeluaran'!CB27</f>
        <v/>
      </c>
      <c r="CA20" s="364" t="str">
        <f>'Proyeksi Pengeluaran'!CC27</f>
        <v/>
      </c>
      <c r="CB20" s="364" t="str">
        <f>'Proyeksi Pengeluaran'!CD27</f>
        <v/>
      </c>
      <c r="CC20" s="364" t="str">
        <f>'Proyeksi Pengeluaran'!CE27</f>
        <v/>
      </c>
      <c r="CD20" s="364" t="str">
        <f>'Proyeksi Pengeluaran'!CF27</f>
        <v/>
      </c>
      <c r="CE20" s="364" t="str">
        <f>'Proyeksi Pengeluaran'!CG27</f>
        <v/>
      </c>
      <c r="CF20" s="364" t="str">
        <f>'Proyeksi Pengeluaran'!CH27</f>
        <v/>
      </c>
      <c r="CG20" s="364" t="str">
        <f>'Proyeksi Pengeluaran'!CI27</f>
        <v/>
      </c>
      <c r="CH20" s="364" t="str">
        <f>'Proyeksi Pengeluaran'!CJ27</f>
        <v/>
      </c>
      <c r="CI20" s="364" t="str">
        <f>'Proyeksi Pengeluaran'!CK27</f>
        <v/>
      </c>
      <c r="CJ20" s="364" t="str">
        <f>'Proyeksi Pengeluaran'!CL27</f>
        <v/>
      </c>
      <c r="CK20" s="364" t="str">
        <f>'Proyeksi Pengeluaran'!CM27</f>
        <v/>
      </c>
      <c r="CL20" s="364" t="str">
        <f>'Proyeksi Pengeluaran'!CN27</f>
        <v/>
      </c>
      <c r="CM20" s="364" t="str">
        <f>'Proyeksi Pengeluaran'!CO27</f>
        <v/>
      </c>
      <c r="CN20" s="364" t="str">
        <f>'Proyeksi Pengeluaran'!CP27</f>
        <v/>
      </c>
      <c r="CO20" s="364" t="str">
        <f>'Proyeksi Pengeluaran'!CQ27</f>
        <v/>
      </c>
      <c r="CP20" s="364" t="str">
        <f>'Proyeksi Pengeluaran'!CR27</f>
        <v/>
      </c>
      <c r="CQ20" s="364" t="str">
        <f>'Proyeksi Pengeluaran'!CS27</f>
        <v/>
      </c>
      <c r="CR20" s="364" t="str">
        <f>'Proyeksi Pengeluaran'!CT27</f>
        <v/>
      </c>
      <c r="CS20" s="364" t="str">
        <f>'Proyeksi Pengeluaran'!CU27</f>
        <v/>
      </c>
      <c r="CT20" s="364" t="str">
        <f>'Proyeksi Pengeluaran'!CV27</f>
        <v/>
      </c>
      <c r="CU20" s="364" t="str">
        <f>'Proyeksi Pengeluaran'!CW27</f>
        <v/>
      </c>
      <c r="CV20" s="364" t="str">
        <f>'Proyeksi Pengeluaran'!CX27</f>
        <v/>
      </c>
      <c r="CW20" s="364" t="str">
        <f>'Proyeksi Pengeluaran'!CY27</f>
        <v/>
      </c>
      <c r="CX20" s="364" t="str">
        <f>'Proyeksi Pengeluaran'!CZ27</f>
        <v/>
      </c>
      <c r="CY20" s="364" t="str">
        <f>'Proyeksi Pengeluaran'!DA27</f>
        <v/>
      </c>
      <c r="CZ20" s="364" t="str">
        <f>'Proyeksi Pengeluaran'!DB27</f>
        <v/>
      </c>
      <c r="DA20" s="364" t="str">
        <f>'Proyeksi Pengeluaran'!DC27</f>
        <v/>
      </c>
      <c r="DB20" s="364" t="str">
        <f>'Proyeksi Pengeluaran'!DD27</f>
        <v/>
      </c>
      <c r="DC20" s="364" t="str">
        <f>'Proyeksi Pengeluaran'!DE27</f>
        <v/>
      </c>
      <c r="DD20" s="364" t="str">
        <f>'Proyeksi Pengeluaran'!DF27</f>
        <v/>
      </c>
      <c r="DE20" s="364" t="str">
        <f>'Proyeksi Pengeluaran'!DG27</f>
        <v/>
      </c>
      <c r="DF20" s="364" t="str">
        <f>'Proyeksi Pengeluaran'!DH27</f>
        <v/>
      </c>
      <c r="DG20" s="364" t="str">
        <f>'Proyeksi Pengeluaran'!DI27</f>
        <v/>
      </c>
      <c r="DH20" s="364" t="str">
        <f>'Proyeksi Pengeluaran'!DJ27</f>
        <v/>
      </c>
      <c r="DI20" s="364" t="str">
        <f>'Proyeksi Pengeluaran'!DK27</f>
        <v/>
      </c>
      <c r="DJ20" s="364" t="str">
        <f>'Proyeksi Pengeluaran'!DL27</f>
        <v/>
      </c>
      <c r="DK20" s="364" t="str">
        <f>'Proyeksi Pengeluaran'!DM27</f>
        <v/>
      </c>
      <c r="DL20" s="364" t="str">
        <f>'Proyeksi Pengeluaran'!DN27</f>
        <v/>
      </c>
      <c r="DM20" s="364" t="str">
        <f>'Proyeksi Pengeluaran'!DO27</f>
        <v/>
      </c>
      <c r="DN20" s="364" t="str">
        <f>'Proyeksi Pengeluaran'!DP27</f>
        <v/>
      </c>
      <c r="DO20" s="364" t="str">
        <f>'Proyeksi Pengeluaran'!DQ27</f>
        <v/>
      </c>
      <c r="DP20" s="364" t="str">
        <f>'Proyeksi Pengeluaran'!DR27</f>
        <v/>
      </c>
      <c r="DQ20" s="364" t="str">
        <f>'Proyeksi Pengeluaran'!DS27</f>
        <v/>
      </c>
      <c r="DR20" s="364" t="str">
        <f>'Proyeksi Pengeluaran'!DT27</f>
        <v/>
      </c>
      <c r="DS20" s="364" t="str">
        <f>'Proyeksi Pengeluaran'!DU27</f>
        <v/>
      </c>
      <c r="DT20" s="364" t="str">
        <f>'Proyeksi Pengeluaran'!DV27</f>
        <v/>
      </c>
      <c r="DU20" s="364" t="str">
        <f>'Proyeksi Pengeluaran'!DW27</f>
        <v/>
      </c>
      <c r="DV20" s="364" t="str">
        <f>'Proyeksi Pengeluaran'!DX27</f>
        <v/>
      </c>
      <c r="DW20" s="364" t="str">
        <f>'Proyeksi Pengeluaran'!DY27</f>
        <v/>
      </c>
      <c r="DX20" s="364" t="str">
        <f>'Proyeksi Pengeluaran'!DZ27</f>
        <v/>
      </c>
      <c r="DY20" s="364" t="str">
        <f>'Proyeksi Pengeluaran'!EA27</f>
        <v/>
      </c>
      <c r="DZ20" s="364" t="str">
        <f>'Proyeksi Pengeluaran'!EB27</f>
        <v/>
      </c>
    </row>
    <row r="21" ht="15.75" customHeight="1">
      <c r="A21" s="369"/>
      <c r="B21" s="370" t="s">
        <v>632</v>
      </c>
      <c r="C21" s="371">
        <f t="shared" si="7"/>
        <v>2214000</v>
      </c>
      <c r="D21" s="362">
        <f>'Proyeksi Pengeluaran'!G32</f>
        <v>0</v>
      </c>
      <c r="E21" s="363">
        <f>'Proyeksi Pengeluaran'!H32</f>
        <v>0</v>
      </c>
      <c r="F21" s="363">
        <f>'Proyeksi Pengeluaran'!I32</f>
        <v>0</v>
      </c>
      <c r="G21" s="364">
        <f>'Proyeksi Pengeluaran'!J32</f>
        <v>0</v>
      </c>
      <c r="H21" s="362">
        <f>'Proyeksi Pengeluaran'!K32</f>
        <v>553500</v>
      </c>
      <c r="I21" s="363">
        <f>'Proyeksi Pengeluaran'!L32</f>
        <v>0</v>
      </c>
      <c r="J21" s="363">
        <f>'Proyeksi Pengeluaran'!M32</f>
        <v>0</v>
      </c>
      <c r="K21" s="363">
        <f>'Proyeksi Pengeluaran'!N32</f>
        <v>0</v>
      </c>
      <c r="L21" s="363">
        <f>'Proyeksi Pengeluaran'!O32</f>
        <v>0</v>
      </c>
      <c r="M21" s="363">
        <f>'Proyeksi Pengeluaran'!P32</f>
        <v>0</v>
      </c>
      <c r="N21" s="363">
        <f>'Proyeksi Pengeluaran'!Q32</f>
        <v>0</v>
      </c>
      <c r="O21" s="363">
        <f>'Proyeksi Pengeluaran'!R32</f>
        <v>0</v>
      </c>
      <c r="P21" s="363">
        <f>'Proyeksi Pengeluaran'!S32</f>
        <v>0</v>
      </c>
      <c r="Q21" s="363">
        <f>'Proyeksi Pengeluaran'!T32</f>
        <v>0</v>
      </c>
      <c r="R21" s="363">
        <f>'Proyeksi Pengeluaran'!U32</f>
        <v>0</v>
      </c>
      <c r="S21" s="364">
        <f>'Proyeksi Pengeluaran'!V32</f>
        <v>0</v>
      </c>
      <c r="T21" s="362">
        <f>'Proyeksi Pengeluaran'!W32</f>
        <v>553500</v>
      </c>
      <c r="U21" s="363">
        <f>'Proyeksi Pengeluaran'!X32</f>
        <v>0</v>
      </c>
      <c r="V21" s="363">
        <f>'Proyeksi Pengeluaran'!Y32</f>
        <v>0</v>
      </c>
      <c r="W21" s="363">
        <f>'Proyeksi Pengeluaran'!Z32</f>
        <v>0</v>
      </c>
      <c r="X21" s="363">
        <f>'Proyeksi Pengeluaran'!AA32</f>
        <v>0</v>
      </c>
      <c r="Y21" s="363">
        <f>'Proyeksi Pengeluaran'!AB32</f>
        <v>0</v>
      </c>
      <c r="Z21" s="363">
        <f>'Proyeksi Pengeluaran'!AC32</f>
        <v>0</v>
      </c>
      <c r="AA21" s="363">
        <f>'Proyeksi Pengeluaran'!AD32</f>
        <v>0</v>
      </c>
      <c r="AB21" s="363">
        <f>'Proyeksi Pengeluaran'!AE32</f>
        <v>0</v>
      </c>
      <c r="AC21" s="363">
        <f>'Proyeksi Pengeluaran'!AF32</f>
        <v>0</v>
      </c>
      <c r="AD21" s="363">
        <f>'Proyeksi Pengeluaran'!AG32</f>
        <v>0</v>
      </c>
      <c r="AE21" s="364">
        <f>'Proyeksi Pengeluaran'!AH32</f>
        <v>0</v>
      </c>
      <c r="AF21" s="362">
        <f>'Proyeksi Pengeluaran'!AI32</f>
        <v>553500</v>
      </c>
      <c r="AG21" s="363">
        <f>'Proyeksi Pengeluaran'!AJ32</f>
        <v>0</v>
      </c>
      <c r="AH21" s="363">
        <f>'Proyeksi Pengeluaran'!AK32</f>
        <v>0</v>
      </c>
      <c r="AI21" s="363">
        <f>'Proyeksi Pengeluaran'!AL32</f>
        <v>0</v>
      </c>
      <c r="AJ21" s="363">
        <f>'Proyeksi Pengeluaran'!AM32</f>
        <v>0</v>
      </c>
      <c r="AK21" s="363">
        <f>'Proyeksi Pengeluaran'!AN32</f>
        <v>0</v>
      </c>
      <c r="AL21" s="363">
        <f>'Proyeksi Pengeluaran'!AO32</f>
        <v>0</v>
      </c>
      <c r="AM21" s="364">
        <f>'Proyeksi Pengeluaran'!AP32</f>
        <v>0</v>
      </c>
      <c r="AN21" s="364">
        <f>'Proyeksi Pengeluaran'!AQ32</f>
        <v>0</v>
      </c>
      <c r="AO21" s="364">
        <f>'Proyeksi Pengeluaran'!AR32</f>
        <v>0</v>
      </c>
      <c r="AP21" s="364">
        <f>'Proyeksi Pengeluaran'!AS32</f>
        <v>0</v>
      </c>
      <c r="AQ21" s="364">
        <f>'Proyeksi Pengeluaran'!AT32</f>
        <v>0</v>
      </c>
      <c r="AR21" s="364">
        <f>'Proyeksi Pengeluaran'!AU32</f>
        <v>553500</v>
      </c>
      <c r="AS21" s="364">
        <f>'Proyeksi Pengeluaran'!AV32</f>
        <v>0</v>
      </c>
      <c r="AT21" s="364">
        <f>'Proyeksi Pengeluaran'!AW32</f>
        <v>0</v>
      </c>
      <c r="AU21" s="364">
        <f>'Proyeksi Pengeluaran'!AX32</f>
        <v>0</v>
      </c>
      <c r="AV21" s="364">
        <f>'Proyeksi Pengeluaran'!AY32</f>
        <v>0</v>
      </c>
      <c r="AW21" s="364">
        <f>'Proyeksi Pengeluaran'!AZ32</f>
        <v>0</v>
      </c>
      <c r="AX21" s="364">
        <f>'Proyeksi Pengeluaran'!BA32</f>
        <v>0</v>
      </c>
      <c r="AY21" s="364">
        <f>'Proyeksi Pengeluaran'!BB32</f>
        <v>0</v>
      </c>
      <c r="AZ21" s="364" t="str">
        <f t="shared" si="8"/>
        <v>#REF!</v>
      </c>
      <c r="BA21" s="364" t="str">
        <f>'Proyeksi Pengeluaran'!BC32</f>
        <v/>
      </c>
      <c r="BB21" s="364" t="str">
        <f>'Proyeksi Pengeluaran'!BD32</f>
        <v/>
      </c>
      <c r="BC21" s="364" t="str">
        <f>'Proyeksi Pengeluaran'!BE32</f>
        <v/>
      </c>
      <c r="BD21" s="364" t="str">
        <f>'Proyeksi Pengeluaran'!BF32</f>
        <v/>
      </c>
      <c r="BE21" s="364" t="str">
        <f>'Proyeksi Pengeluaran'!BG32</f>
        <v/>
      </c>
      <c r="BF21" s="364" t="str">
        <f>'Proyeksi Pengeluaran'!BH32</f>
        <v/>
      </c>
      <c r="BG21" s="364" t="str">
        <f>'Proyeksi Pengeluaran'!BI32</f>
        <v/>
      </c>
      <c r="BH21" s="364" t="str">
        <f>'Proyeksi Pengeluaran'!BJ32</f>
        <v/>
      </c>
      <c r="BI21" s="364" t="str">
        <f>'Proyeksi Pengeluaran'!BK32</f>
        <v/>
      </c>
      <c r="BJ21" s="364" t="str">
        <f>'Proyeksi Pengeluaran'!BL32</f>
        <v/>
      </c>
      <c r="BK21" s="364" t="str">
        <f>'Proyeksi Pengeluaran'!BM32</f>
        <v/>
      </c>
      <c r="BL21" s="364" t="str">
        <f>'Proyeksi Pengeluaran'!BN32</f>
        <v/>
      </c>
      <c r="BM21" s="364" t="str">
        <f>'Proyeksi Pengeluaran'!BO32</f>
        <v/>
      </c>
      <c r="BN21" s="364" t="str">
        <f>'Proyeksi Pengeluaran'!BP32</f>
        <v/>
      </c>
      <c r="BO21" s="364" t="str">
        <f>'Proyeksi Pengeluaran'!BQ32</f>
        <v/>
      </c>
      <c r="BP21" s="364" t="str">
        <f>'Proyeksi Pengeluaran'!BR32</f>
        <v/>
      </c>
      <c r="BQ21" s="364" t="str">
        <f>'Proyeksi Pengeluaran'!BS32</f>
        <v/>
      </c>
      <c r="BR21" s="364" t="str">
        <f>'Proyeksi Pengeluaran'!BT32</f>
        <v/>
      </c>
      <c r="BS21" s="364" t="str">
        <f>'Proyeksi Pengeluaran'!BU32</f>
        <v/>
      </c>
      <c r="BT21" s="364" t="str">
        <f>'Proyeksi Pengeluaran'!BV32</f>
        <v/>
      </c>
      <c r="BU21" s="364" t="str">
        <f>'Proyeksi Pengeluaran'!BW32</f>
        <v/>
      </c>
      <c r="BV21" s="364" t="str">
        <f>'Proyeksi Pengeluaran'!BX32</f>
        <v/>
      </c>
      <c r="BW21" s="364" t="str">
        <f>'Proyeksi Pengeluaran'!BY32</f>
        <v/>
      </c>
      <c r="BX21" s="364" t="str">
        <f>'Proyeksi Pengeluaran'!BZ32</f>
        <v/>
      </c>
      <c r="BY21" s="364" t="str">
        <f>'Proyeksi Pengeluaran'!CA32</f>
        <v/>
      </c>
      <c r="BZ21" s="364" t="str">
        <f>'Proyeksi Pengeluaran'!CB32</f>
        <v/>
      </c>
      <c r="CA21" s="364" t="str">
        <f>'Proyeksi Pengeluaran'!CC32</f>
        <v/>
      </c>
      <c r="CB21" s="364" t="str">
        <f>'Proyeksi Pengeluaran'!CD32</f>
        <v/>
      </c>
      <c r="CC21" s="364" t="str">
        <f>'Proyeksi Pengeluaran'!CE32</f>
        <v/>
      </c>
      <c r="CD21" s="364" t="str">
        <f>'Proyeksi Pengeluaran'!CF32</f>
        <v/>
      </c>
      <c r="CE21" s="364" t="str">
        <f>'Proyeksi Pengeluaran'!CG32</f>
        <v/>
      </c>
      <c r="CF21" s="364" t="str">
        <f>'Proyeksi Pengeluaran'!CH32</f>
        <v/>
      </c>
      <c r="CG21" s="364" t="str">
        <f>'Proyeksi Pengeluaran'!CI32</f>
        <v/>
      </c>
      <c r="CH21" s="364" t="str">
        <f>'Proyeksi Pengeluaran'!CJ32</f>
        <v/>
      </c>
      <c r="CI21" s="364" t="str">
        <f>'Proyeksi Pengeluaran'!CK32</f>
        <v/>
      </c>
      <c r="CJ21" s="364" t="str">
        <f>'Proyeksi Pengeluaran'!CL32</f>
        <v/>
      </c>
      <c r="CK21" s="364" t="str">
        <f>'Proyeksi Pengeluaran'!CM32</f>
        <v/>
      </c>
      <c r="CL21" s="364" t="str">
        <f>'Proyeksi Pengeluaran'!CN32</f>
        <v/>
      </c>
      <c r="CM21" s="364" t="str">
        <f>'Proyeksi Pengeluaran'!CO32</f>
        <v/>
      </c>
      <c r="CN21" s="364" t="str">
        <f>'Proyeksi Pengeluaran'!CP32</f>
        <v/>
      </c>
      <c r="CO21" s="364" t="str">
        <f>'Proyeksi Pengeluaran'!CQ32</f>
        <v/>
      </c>
      <c r="CP21" s="364" t="str">
        <f>'Proyeksi Pengeluaran'!CR32</f>
        <v/>
      </c>
      <c r="CQ21" s="364" t="str">
        <f>'Proyeksi Pengeluaran'!CS32</f>
        <v/>
      </c>
      <c r="CR21" s="364" t="str">
        <f>'Proyeksi Pengeluaran'!CT32</f>
        <v/>
      </c>
      <c r="CS21" s="364" t="str">
        <f>'Proyeksi Pengeluaran'!CU32</f>
        <v/>
      </c>
      <c r="CT21" s="364" t="str">
        <f>'Proyeksi Pengeluaran'!CV32</f>
        <v/>
      </c>
      <c r="CU21" s="364" t="str">
        <f>'Proyeksi Pengeluaran'!CW32</f>
        <v/>
      </c>
      <c r="CV21" s="364" t="str">
        <f>'Proyeksi Pengeluaran'!CX32</f>
        <v/>
      </c>
      <c r="CW21" s="364" t="str">
        <f>'Proyeksi Pengeluaran'!CY32</f>
        <v/>
      </c>
      <c r="CX21" s="364" t="str">
        <f>'Proyeksi Pengeluaran'!CZ32</f>
        <v/>
      </c>
      <c r="CY21" s="364" t="str">
        <f>'Proyeksi Pengeluaran'!DA32</f>
        <v/>
      </c>
      <c r="CZ21" s="364" t="str">
        <f>'Proyeksi Pengeluaran'!DB32</f>
        <v/>
      </c>
      <c r="DA21" s="364" t="str">
        <f>'Proyeksi Pengeluaran'!DC32</f>
        <v/>
      </c>
      <c r="DB21" s="364" t="str">
        <f>'Proyeksi Pengeluaran'!DD32</f>
        <v/>
      </c>
      <c r="DC21" s="364" t="str">
        <f>'Proyeksi Pengeluaran'!DE32</f>
        <v/>
      </c>
      <c r="DD21" s="364" t="str">
        <f>'Proyeksi Pengeluaran'!DF32</f>
        <v/>
      </c>
      <c r="DE21" s="364" t="str">
        <f>'Proyeksi Pengeluaran'!DG32</f>
        <v/>
      </c>
      <c r="DF21" s="364" t="str">
        <f>'Proyeksi Pengeluaran'!DH32</f>
        <v/>
      </c>
      <c r="DG21" s="364" t="str">
        <f>'Proyeksi Pengeluaran'!DI32</f>
        <v/>
      </c>
      <c r="DH21" s="364" t="str">
        <f>'Proyeksi Pengeluaran'!DJ32</f>
        <v/>
      </c>
      <c r="DI21" s="364" t="str">
        <f>'Proyeksi Pengeluaran'!DK32</f>
        <v/>
      </c>
      <c r="DJ21" s="364" t="str">
        <f>'Proyeksi Pengeluaran'!DL32</f>
        <v/>
      </c>
      <c r="DK21" s="364" t="str">
        <f>'Proyeksi Pengeluaran'!DM32</f>
        <v/>
      </c>
      <c r="DL21" s="364" t="str">
        <f>'Proyeksi Pengeluaran'!DN32</f>
        <v/>
      </c>
      <c r="DM21" s="364" t="str">
        <f>'Proyeksi Pengeluaran'!DO32</f>
        <v/>
      </c>
      <c r="DN21" s="364" t="str">
        <f>'Proyeksi Pengeluaran'!DP32</f>
        <v/>
      </c>
      <c r="DO21" s="364" t="str">
        <f>'Proyeksi Pengeluaran'!DQ32</f>
        <v/>
      </c>
      <c r="DP21" s="364" t="str">
        <f>'Proyeksi Pengeluaran'!DR32</f>
        <v/>
      </c>
      <c r="DQ21" s="364" t="str">
        <f>'Proyeksi Pengeluaran'!DS32</f>
        <v/>
      </c>
      <c r="DR21" s="364" t="str">
        <f>'Proyeksi Pengeluaran'!DT32</f>
        <v/>
      </c>
      <c r="DS21" s="364" t="str">
        <f>'Proyeksi Pengeluaran'!DU32</f>
        <v/>
      </c>
      <c r="DT21" s="364" t="str">
        <f>'Proyeksi Pengeluaran'!DV32</f>
        <v/>
      </c>
      <c r="DU21" s="364" t="str">
        <f>'Proyeksi Pengeluaran'!DW32</f>
        <v/>
      </c>
      <c r="DV21" s="364" t="str">
        <f>'Proyeksi Pengeluaran'!DX32</f>
        <v/>
      </c>
      <c r="DW21" s="364" t="str">
        <f>'Proyeksi Pengeluaran'!DY32</f>
        <v/>
      </c>
      <c r="DX21" s="364" t="str">
        <f>'Proyeksi Pengeluaran'!DZ32</f>
        <v/>
      </c>
      <c r="DY21" s="364" t="str">
        <f>'Proyeksi Pengeluaran'!EA32</f>
        <v/>
      </c>
      <c r="DZ21" s="364" t="str">
        <f>'Proyeksi Pengeluaran'!EB32</f>
        <v/>
      </c>
    </row>
    <row r="22" ht="15.75" customHeight="1">
      <c r="A22" s="369"/>
      <c r="B22" s="340" t="s">
        <v>633</v>
      </c>
      <c r="C22" s="371">
        <f t="shared" si="7"/>
        <v>15500000</v>
      </c>
      <c r="D22" s="362">
        <f>'Proyeksi Pengeluaran'!G44</f>
        <v>5000000</v>
      </c>
      <c r="E22" s="363">
        <f>'Proyeksi Pengeluaran'!H44</f>
        <v>500000</v>
      </c>
      <c r="F22" s="363">
        <f>'Proyeksi Pengeluaran'!I44</f>
        <v>0</v>
      </c>
      <c r="G22" s="364">
        <f>'Proyeksi Pengeluaran'!J44</f>
        <v>0</v>
      </c>
      <c r="H22" s="362">
        <f>'Proyeksi Pengeluaran'!K44</f>
        <v>10000000</v>
      </c>
      <c r="I22" s="363">
        <f>'Proyeksi Pengeluaran'!L44</f>
        <v>0</v>
      </c>
      <c r="J22" s="363">
        <f>'Proyeksi Pengeluaran'!M44</f>
        <v>0</v>
      </c>
      <c r="K22" s="363">
        <f>'Proyeksi Pengeluaran'!N44</f>
        <v>0</v>
      </c>
      <c r="L22" s="363">
        <f>'Proyeksi Pengeluaran'!O44</f>
        <v>0</v>
      </c>
      <c r="M22" s="363">
        <f>'Proyeksi Pengeluaran'!P44</f>
        <v>0</v>
      </c>
      <c r="N22" s="363">
        <f>'Proyeksi Pengeluaran'!Q44</f>
        <v>0</v>
      </c>
      <c r="O22" s="363">
        <f>'Proyeksi Pengeluaran'!R44</f>
        <v>0</v>
      </c>
      <c r="P22" s="363">
        <f>'Proyeksi Pengeluaran'!S44</f>
        <v>0</v>
      </c>
      <c r="Q22" s="363">
        <f>'Proyeksi Pengeluaran'!T44</f>
        <v>0</v>
      </c>
      <c r="R22" s="363">
        <f>'Proyeksi Pengeluaran'!U44</f>
        <v>0</v>
      </c>
      <c r="S22" s="364">
        <f>'Proyeksi Pengeluaran'!V44</f>
        <v>0</v>
      </c>
      <c r="T22" s="362">
        <f>'Proyeksi Pengeluaran'!W44</f>
        <v>0</v>
      </c>
      <c r="U22" s="363">
        <f>'Proyeksi Pengeluaran'!X44</f>
        <v>0</v>
      </c>
      <c r="V22" s="363">
        <f>'Proyeksi Pengeluaran'!Y44</f>
        <v>0</v>
      </c>
      <c r="W22" s="363">
        <f>'Proyeksi Pengeluaran'!Z44</f>
        <v>0</v>
      </c>
      <c r="X22" s="363">
        <f>'Proyeksi Pengeluaran'!AA44</f>
        <v>0</v>
      </c>
      <c r="Y22" s="363">
        <f>'Proyeksi Pengeluaran'!AB44</f>
        <v>0</v>
      </c>
      <c r="Z22" s="363">
        <f>'Proyeksi Pengeluaran'!AC44</f>
        <v>0</v>
      </c>
      <c r="AA22" s="363">
        <f>'Proyeksi Pengeluaran'!AD44</f>
        <v>0</v>
      </c>
      <c r="AB22" s="363">
        <f>'Proyeksi Pengeluaran'!AE44</f>
        <v>0</v>
      </c>
      <c r="AC22" s="363">
        <f>'Proyeksi Pengeluaran'!AF44</f>
        <v>0</v>
      </c>
      <c r="AD22" s="363">
        <f>'Proyeksi Pengeluaran'!AG44</f>
        <v>0</v>
      </c>
      <c r="AE22" s="364">
        <f>'Proyeksi Pengeluaran'!AH44</f>
        <v>0</v>
      </c>
      <c r="AF22" s="362">
        <f>'Proyeksi Pengeluaran'!AI44</f>
        <v>0</v>
      </c>
      <c r="AG22" s="363">
        <f>'Proyeksi Pengeluaran'!AJ44</f>
        <v>0</v>
      </c>
      <c r="AH22" s="363">
        <f>'Proyeksi Pengeluaran'!AK44</f>
        <v>0</v>
      </c>
      <c r="AI22" s="363">
        <f>'Proyeksi Pengeluaran'!AL44</f>
        <v>0</v>
      </c>
      <c r="AJ22" s="363">
        <f>'Proyeksi Pengeluaran'!AM44</f>
        <v>0</v>
      </c>
      <c r="AK22" s="363">
        <f>'Proyeksi Pengeluaran'!AN44</f>
        <v>0</v>
      </c>
      <c r="AL22" s="363">
        <f>'Proyeksi Pengeluaran'!AO44</f>
        <v>0</v>
      </c>
      <c r="AM22" s="364">
        <f>'Proyeksi Pengeluaran'!AP44</f>
        <v>0</v>
      </c>
      <c r="AN22" s="364">
        <f>'Proyeksi Pengeluaran'!AQ44</f>
        <v>0</v>
      </c>
      <c r="AO22" s="364">
        <f>'Proyeksi Pengeluaran'!AR44</f>
        <v>0</v>
      </c>
      <c r="AP22" s="364">
        <f>'Proyeksi Pengeluaran'!AS44</f>
        <v>0</v>
      </c>
      <c r="AQ22" s="364">
        <f>'Proyeksi Pengeluaran'!AT44</f>
        <v>0</v>
      </c>
      <c r="AR22" s="364">
        <f>'Proyeksi Pengeluaran'!AU44</f>
        <v>0</v>
      </c>
      <c r="AS22" s="364">
        <f>'Proyeksi Pengeluaran'!AV44</f>
        <v>0</v>
      </c>
      <c r="AT22" s="364">
        <f>'Proyeksi Pengeluaran'!AW44</f>
        <v>0</v>
      </c>
      <c r="AU22" s="364">
        <f>'Proyeksi Pengeluaran'!AX44</f>
        <v>0</v>
      </c>
      <c r="AV22" s="364">
        <f>'Proyeksi Pengeluaran'!AY44</f>
        <v>0</v>
      </c>
      <c r="AW22" s="364">
        <f>'Proyeksi Pengeluaran'!AZ44</f>
        <v>0</v>
      </c>
      <c r="AX22" s="364">
        <f>'Proyeksi Pengeluaran'!BA44</f>
        <v>0</v>
      </c>
      <c r="AY22" s="364">
        <f>'Proyeksi Pengeluaran'!BB44</f>
        <v>0</v>
      </c>
      <c r="AZ22" s="364" t="str">
        <f t="shared" si="8"/>
        <v>#REF!</v>
      </c>
      <c r="BA22" s="364" t="str">
        <f>'Proyeksi Pengeluaran'!BC44</f>
        <v/>
      </c>
      <c r="BB22" s="364" t="str">
        <f>'Proyeksi Pengeluaran'!BD44</f>
        <v/>
      </c>
      <c r="BC22" s="364" t="str">
        <f>'Proyeksi Pengeluaran'!BE44</f>
        <v/>
      </c>
      <c r="BD22" s="364" t="str">
        <f>'Proyeksi Pengeluaran'!BF44</f>
        <v/>
      </c>
      <c r="BE22" s="364" t="str">
        <f>'Proyeksi Pengeluaran'!BG44</f>
        <v/>
      </c>
      <c r="BF22" s="364" t="str">
        <f>'Proyeksi Pengeluaran'!BH44</f>
        <v/>
      </c>
      <c r="BG22" s="364" t="str">
        <f>'Proyeksi Pengeluaran'!BI44</f>
        <v/>
      </c>
      <c r="BH22" s="364" t="str">
        <f>'Proyeksi Pengeluaran'!BJ44</f>
        <v/>
      </c>
      <c r="BI22" s="364" t="str">
        <f>'Proyeksi Pengeluaran'!BK44</f>
        <v/>
      </c>
      <c r="BJ22" s="364" t="str">
        <f>'Proyeksi Pengeluaran'!BL44</f>
        <v/>
      </c>
      <c r="BK22" s="364" t="str">
        <f>'Proyeksi Pengeluaran'!BM44</f>
        <v/>
      </c>
      <c r="BL22" s="364" t="str">
        <f>'Proyeksi Pengeluaran'!BN44</f>
        <v/>
      </c>
      <c r="BM22" s="364" t="str">
        <f>'Proyeksi Pengeluaran'!BO44</f>
        <v/>
      </c>
      <c r="BN22" s="364" t="str">
        <f>'Proyeksi Pengeluaran'!BP44</f>
        <v/>
      </c>
      <c r="BO22" s="364" t="str">
        <f>'Proyeksi Pengeluaran'!BQ44</f>
        <v/>
      </c>
      <c r="BP22" s="364" t="str">
        <f>'Proyeksi Pengeluaran'!BR44</f>
        <v/>
      </c>
      <c r="BQ22" s="364" t="str">
        <f>'Proyeksi Pengeluaran'!BS44</f>
        <v/>
      </c>
      <c r="BR22" s="364" t="str">
        <f>'Proyeksi Pengeluaran'!BT44</f>
        <v/>
      </c>
      <c r="BS22" s="364" t="str">
        <f>'Proyeksi Pengeluaran'!BU44</f>
        <v/>
      </c>
      <c r="BT22" s="364" t="str">
        <f>'Proyeksi Pengeluaran'!BV44</f>
        <v/>
      </c>
      <c r="BU22" s="364" t="str">
        <f>'Proyeksi Pengeluaran'!BW44</f>
        <v/>
      </c>
      <c r="BV22" s="364" t="str">
        <f>'Proyeksi Pengeluaran'!BX44</f>
        <v/>
      </c>
      <c r="BW22" s="364" t="str">
        <f>'Proyeksi Pengeluaran'!BY44</f>
        <v/>
      </c>
      <c r="BX22" s="364" t="str">
        <f>'Proyeksi Pengeluaran'!BZ44</f>
        <v/>
      </c>
      <c r="BY22" s="364" t="str">
        <f>'Proyeksi Pengeluaran'!CA44</f>
        <v/>
      </c>
      <c r="BZ22" s="364" t="str">
        <f>'Proyeksi Pengeluaran'!CB44</f>
        <v/>
      </c>
      <c r="CA22" s="364" t="str">
        <f>'Proyeksi Pengeluaran'!CC44</f>
        <v/>
      </c>
      <c r="CB22" s="364" t="str">
        <f>'Proyeksi Pengeluaran'!CD44</f>
        <v/>
      </c>
      <c r="CC22" s="364" t="str">
        <f>'Proyeksi Pengeluaran'!CE44</f>
        <v/>
      </c>
      <c r="CD22" s="364" t="str">
        <f>'Proyeksi Pengeluaran'!CF44</f>
        <v/>
      </c>
      <c r="CE22" s="364" t="str">
        <f>'Proyeksi Pengeluaran'!CG44</f>
        <v/>
      </c>
      <c r="CF22" s="364" t="str">
        <f>'Proyeksi Pengeluaran'!CH44</f>
        <v/>
      </c>
      <c r="CG22" s="364" t="str">
        <f>'Proyeksi Pengeluaran'!CI44</f>
        <v/>
      </c>
      <c r="CH22" s="364" t="str">
        <f>'Proyeksi Pengeluaran'!CJ44</f>
        <v/>
      </c>
      <c r="CI22" s="364" t="str">
        <f>'Proyeksi Pengeluaran'!CK44</f>
        <v/>
      </c>
      <c r="CJ22" s="364" t="str">
        <f>'Proyeksi Pengeluaran'!CL44</f>
        <v/>
      </c>
      <c r="CK22" s="364" t="str">
        <f>'Proyeksi Pengeluaran'!CM44</f>
        <v/>
      </c>
      <c r="CL22" s="364" t="str">
        <f>'Proyeksi Pengeluaran'!CN44</f>
        <v/>
      </c>
      <c r="CM22" s="364" t="str">
        <f>'Proyeksi Pengeluaran'!CO44</f>
        <v/>
      </c>
      <c r="CN22" s="364" t="str">
        <f>'Proyeksi Pengeluaran'!CP44</f>
        <v/>
      </c>
      <c r="CO22" s="364" t="str">
        <f>'Proyeksi Pengeluaran'!CQ44</f>
        <v/>
      </c>
      <c r="CP22" s="364" t="str">
        <f>'Proyeksi Pengeluaran'!CR44</f>
        <v/>
      </c>
      <c r="CQ22" s="364" t="str">
        <f>'Proyeksi Pengeluaran'!CS44</f>
        <v/>
      </c>
      <c r="CR22" s="364" t="str">
        <f>'Proyeksi Pengeluaran'!CT44</f>
        <v/>
      </c>
      <c r="CS22" s="364" t="str">
        <f>'Proyeksi Pengeluaran'!CU44</f>
        <v/>
      </c>
      <c r="CT22" s="364" t="str">
        <f>'Proyeksi Pengeluaran'!CV44</f>
        <v/>
      </c>
      <c r="CU22" s="364" t="str">
        <f>'Proyeksi Pengeluaran'!CW44</f>
        <v/>
      </c>
      <c r="CV22" s="364" t="str">
        <f>'Proyeksi Pengeluaran'!CX44</f>
        <v/>
      </c>
      <c r="CW22" s="364" t="str">
        <f>'Proyeksi Pengeluaran'!CY44</f>
        <v/>
      </c>
      <c r="CX22" s="364" t="str">
        <f>'Proyeksi Pengeluaran'!CZ44</f>
        <v/>
      </c>
      <c r="CY22" s="364" t="str">
        <f>'Proyeksi Pengeluaran'!DA44</f>
        <v/>
      </c>
      <c r="CZ22" s="364" t="str">
        <f>'Proyeksi Pengeluaran'!DB44</f>
        <v/>
      </c>
      <c r="DA22" s="364" t="str">
        <f>'Proyeksi Pengeluaran'!DC44</f>
        <v/>
      </c>
      <c r="DB22" s="364" t="str">
        <f>'Proyeksi Pengeluaran'!DD44</f>
        <v/>
      </c>
      <c r="DC22" s="364" t="str">
        <f>'Proyeksi Pengeluaran'!DE44</f>
        <v/>
      </c>
      <c r="DD22" s="364" t="str">
        <f>'Proyeksi Pengeluaran'!DF44</f>
        <v/>
      </c>
      <c r="DE22" s="364" t="str">
        <f>'Proyeksi Pengeluaran'!DG44</f>
        <v/>
      </c>
      <c r="DF22" s="364" t="str">
        <f>'Proyeksi Pengeluaran'!DH44</f>
        <v/>
      </c>
      <c r="DG22" s="364" t="str">
        <f>'Proyeksi Pengeluaran'!DI44</f>
        <v/>
      </c>
      <c r="DH22" s="364" t="str">
        <f>'Proyeksi Pengeluaran'!DJ44</f>
        <v/>
      </c>
      <c r="DI22" s="364" t="str">
        <f>'Proyeksi Pengeluaran'!DK44</f>
        <v/>
      </c>
      <c r="DJ22" s="364" t="str">
        <f>'Proyeksi Pengeluaran'!DL44</f>
        <v/>
      </c>
      <c r="DK22" s="364" t="str">
        <f>'Proyeksi Pengeluaran'!DM44</f>
        <v/>
      </c>
      <c r="DL22" s="364" t="str">
        <f>'Proyeksi Pengeluaran'!DN44</f>
        <v/>
      </c>
      <c r="DM22" s="364" t="str">
        <f>'Proyeksi Pengeluaran'!DO44</f>
        <v/>
      </c>
      <c r="DN22" s="364" t="str">
        <f>'Proyeksi Pengeluaran'!DP44</f>
        <v/>
      </c>
      <c r="DO22" s="364" t="str">
        <f>'Proyeksi Pengeluaran'!DQ44</f>
        <v/>
      </c>
      <c r="DP22" s="364" t="str">
        <f>'Proyeksi Pengeluaran'!DR44</f>
        <v/>
      </c>
      <c r="DQ22" s="364" t="str">
        <f>'Proyeksi Pengeluaran'!DS44</f>
        <v/>
      </c>
      <c r="DR22" s="364" t="str">
        <f>'Proyeksi Pengeluaran'!DT44</f>
        <v/>
      </c>
      <c r="DS22" s="364" t="str">
        <f>'Proyeksi Pengeluaran'!DU44</f>
        <v/>
      </c>
      <c r="DT22" s="364" t="str">
        <f>'Proyeksi Pengeluaran'!DV44</f>
        <v/>
      </c>
      <c r="DU22" s="364" t="str">
        <f>'Proyeksi Pengeluaran'!DW44</f>
        <v/>
      </c>
      <c r="DV22" s="364" t="str">
        <f>'Proyeksi Pengeluaran'!DX44</f>
        <v/>
      </c>
      <c r="DW22" s="364" t="str">
        <f>'Proyeksi Pengeluaran'!DY44</f>
        <v/>
      </c>
      <c r="DX22" s="364" t="str">
        <f>'Proyeksi Pengeluaran'!DZ44</f>
        <v/>
      </c>
      <c r="DY22" s="364" t="str">
        <f>'Proyeksi Pengeluaran'!EA44</f>
        <v/>
      </c>
      <c r="DZ22" s="364" t="str">
        <f>'Proyeksi Pengeluaran'!EB44</f>
        <v/>
      </c>
    </row>
    <row r="23" ht="15.75" customHeight="1">
      <c r="A23" s="369"/>
      <c r="B23" s="340" t="s">
        <v>634</v>
      </c>
      <c r="C23" s="371"/>
      <c r="D23" s="362"/>
      <c r="E23" s="363"/>
      <c r="F23" s="363"/>
      <c r="G23" s="364"/>
      <c r="H23" s="362"/>
      <c r="I23" s="363"/>
      <c r="J23" s="363"/>
      <c r="K23" s="363"/>
      <c r="L23" s="363"/>
      <c r="M23" s="363"/>
      <c r="N23" s="363"/>
      <c r="O23" s="363"/>
      <c r="P23" s="363"/>
      <c r="Q23" s="363"/>
      <c r="R23" s="363"/>
      <c r="S23" s="364"/>
      <c r="T23" s="362"/>
      <c r="U23" s="363"/>
      <c r="V23" s="363"/>
      <c r="W23" s="363"/>
      <c r="X23" s="363"/>
      <c r="Y23" s="363"/>
      <c r="Z23" s="363"/>
      <c r="AA23" s="363"/>
      <c r="AB23" s="363"/>
      <c r="AC23" s="363"/>
      <c r="AD23" s="363"/>
      <c r="AE23" s="364"/>
      <c r="AF23" s="362"/>
      <c r="AG23" s="363"/>
      <c r="AH23" s="363"/>
      <c r="AI23" s="363"/>
      <c r="AJ23" s="363"/>
      <c r="AK23" s="363"/>
      <c r="AL23" s="363"/>
      <c r="AM23" s="364"/>
      <c r="AN23" s="364"/>
      <c r="AO23" s="364"/>
      <c r="AP23" s="364"/>
      <c r="AQ23" s="364"/>
      <c r="AR23" s="364"/>
      <c r="AS23" s="364"/>
      <c r="AT23" s="364"/>
      <c r="AU23" s="364"/>
      <c r="AV23" s="364"/>
      <c r="AW23" s="364"/>
      <c r="AX23" s="364"/>
      <c r="AY23" s="364"/>
      <c r="AZ23" s="364"/>
      <c r="BA23" s="364"/>
      <c r="BB23" s="364"/>
      <c r="BC23" s="364"/>
      <c r="BD23" s="364"/>
      <c r="BE23" s="364"/>
      <c r="BF23" s="364"/>
      <c r="BG23" s="364"/>
      <c r="BH23" s="364"/>
      <c r="BI23" s="364"/>
      <c r="BJ23" s="364"/>
      <c r="BK23" s="364"/>
      <c r="BL23" s="364"/>
      <c r="BM23" s="364"/>
      <c r="BN23" s="364"/>
      <c r="BO23" s="364"/>
      <c r="BP23" s="364"/>
      <c r="BQ23" s="364"/>
      <c r="BR23" s="364"/>
      <c r="BS23" s="364"/>
      <c r="BT23" s="364"/>
      <c r="BU23" s="364"/>
      <c r="BV23" s="364"/>
      <c r="BW23" s="364"/>
      <c r="BX23" s="364"/>
      <c r="BY23" s="364"/>
      <c r="BZ23" s="364"/>
      <c r="CA23" s="364"/>
      <c r="CB23" s="364"/>
      <c r="CC23" s="364"/>
      <c r="CD23" s="364"/>
      <c r="CE23" s="364"/>
      <c r="CF23" s="364"/>
      <c r="CG23" s="364"/>
      <c r="CH23" s="364"/>
      <c r="CI23" s="364"/>
      <c r="CJ23" s="364"/>
      <c r="CK23" s="364"/>
      <c r="CL23" s="364"/>
      <c r="CM23" s="364"/>
      <c r="CN23" s="364"/>
      <c r="CO23" s="364"/>
      <c r="CP23" s="364"/>
      <c r="CQ23" s="364"/>
      <c r="CR23" s="364"/>
      <c r="CS23" s="364"/>
      <c r="CT23" s="364"/>
      <c r="CU23" s="364"/>
      <c r="CV23" s="364"/>
      <c r="CW23" s="364"/>
      <c r="CX23" s="364"/>
      <c r="CY23" s="364"/>
      <c r="CZ23" s="364"/>
      <c r="DA23" s="364"/>
      <c r="DB23" s="364"/>
      <c r="DC23" s="364"/>
      <c r="DD23" s="364"/>
      <c r="DE23" s="364"/>
      <c r="DF23" s="364"/>
      <c r="DG23" s="364"/>
      <c r="DH23" s="364"/>
      <c r="DI23" s="364"/>
      <c r="DJ23" s="364"/>
      <c r="DK23" s="364"/>
      <c r="DL23" s="364"/>
      <c r="DM23" s="364"/>
      <c r="DN23" s="364"/>
      <c r="DO23" s="364"/>
      <c r="DP23" s="364"/>
      <c r="DQ23" s="364"/>
      <c r="DR23" s="364"/>
      <c r="DS23" s="364"/>
      <c r="DT23" s="364"/>
      <c r="DU23" s="364"/>
      <c r="DV23" s="364"/>
      <c r="DW23" s="364"/>
      <c r="DX23" s="364"/>
      <c r="DY23" s="364"/>
      <c r="DZ23" s="364"/>
    </row>
    <row r="24" ht="15.75" customHeight="1">
      <c r="A24" s="369"/>
      <c r="B24" s="370" t="s">
        <v>635</v>
      </c>
      <c r="C24" s="371">
        <f t="shared" ref="C24:C27" si="9">SUM(D24:AY24)</f>
        <v>361360000</v>
      </c>
      <c r="D24" s="362">
        <f>'Proyeksi Pengeluaran'!G72</f>
        <v>5250000</v>
      </c>
      <c r="E24" s="363">
        <f>'Proyeksi Pengeluaran'!H72</f>
        <v>31500000</v>
      </c>
      <c r="F24" s="363">
        <f>'Proyeksi Pengeluaran'!I72</f>
        <v>0</v>
      </c>
      <c r="G24" s="364">
        <f>'Proyeksi Pengeluaran'!J72</f>
        <v>0</v>
      </c>
      <c r="H24" s="362">
        <f>'Proyeksi Pengeluaran'!K72</f>
        <v>500000</v>
      </c>
      <c r="I24" s="363">
        <f>'Proyeksi Pengeluaran'!L72</f>
        <v>500000</v>
      </c>
      <c r="J24" s="363">
        <f>'Proyeksi Pengeluaran'!M72</f>
        <v>500000</v>
      </c>
      <c r="K24" s="363">
        <f>'Proyeksi Pengeluaran'!N72</f>
        <v>19250000</v>
      </c>
      <c r="L24" s="363">
        <f>'Proyeksi Pengeluaran'!O72</f>
        <v>500000</v>
      </c>
      <c r="M24" s="363">
        <f>'Proyeksi Pengeluaran'!P72</f>
        <v>500000</v>
      </c>
      <c r="N24" s="363">
        <f>'Proyeksi Pengeluaran'!Q72</f>
        <v>500000</v>
      </c>
      <c r="O24" s="363">
        <f>'Proyeksi Pengeluaran'!R72</f>
        <v>980000</v>
      </c>
      <c r="P24" s="363">
        <f>'Proyeksi Pengeluaran'!S72</f>
        <v>21650000</v>
      </c>
      <c r="Q24" s="363">
        <f>'Proyeksi Pengeluaran'!T72</f>
        <v>21650000</v>
      </c>
      <c r="R24" s="363">
        <f>'Proyeksi Pengeluaran'!U72</f>
        <v>21650000</v>
      </c>
      <c r="S24" s="364">
        <f>'Proyeksi Pengeluaran'!V72</f>
        <v>12025000</v>
      </c>
      <c r="T24" s="362">
        <f>'Proyeksi Pengeluaran'!W72</f>
        <v>5225000</v>
      </c>
      <c r="U24" s="363">
        <f>'Proyeksi Pengeluaran'!X72</f>
        <v>500000</v>
      </c>
      <c r="V24" s="363">
        <f>'Proyeksi Pengeluaran'!Y72</f>
        <v>500000</v>
      </c>
      <c r="W24" s="363">
        <f>'Proyeksi Pengeluaran'!Z72</f>
        <v>500000</v>
      </c>
      <c r="X24" s="363">
        <f>'Proyeksi Pengeluaran'!AA72</f>
        <v>20000000</v>
      </c>
      <c r="Y24" s="363">
        <f>'Proyeksi Pengeluaran'!AB72</f>
        <v>30000000</v>
      </c>
      <c r="Z24" s="363">
        <f>'Proyeksi Pengeluaran'!AC72</f>
        <v>48090000</v>
      </c>
      <c r="AA24" s="363">
        <f>'Proyeksi Pengeluaran'!AD72</f>
        <v>119590000</v>
      </c>
      <c r="AB24" s="363">
        <f>'Proyeksi Pengeluaran'!AE72</f>
        <v>0</v>
      </c>
      <c r="AC24" s="363">
        <f>'Proyeksi Pengeluaran'!AF72</f>
        <v>0</v>
      </c>
      <c r="AD24" s="363">
        <f>'Proyeksi Pengeluaran'!AG72</f>
        <v>0</v>
      </c>
      <c r="AE24" s="364">
        <f>'Proyeksi Pengeluaran'!AH72</f>
        <v>0</v>
      </c>
      <c r="AF24" s="362">
        <f>'Proyeksi Pengeluaran'!AI72</f>
        <v>0</v>
      </c>
      <c r="AG24" s="363">
        <f>'Proyeksi Pengeluaran'!AJ72</f>
        <v>0</v>
      </c>
      <c r="AH24" s="363">
        <f>'Proyeksi Pengeluaran'!AK72</f>
        <v>0</v>
      </c>
      <c r="AI24" s="363">
        <f>'Proyeksi Pengeluaran'!AL72</f>
        <v>0</v>
      </c>
      <c r="AJ24" s="363">
        <f>'Proyeksi Pengeluaran'!AM72</f>
        <v>0</v>
      </c>
      <c r="AK24" s="363">
        <f>'Proyeksi Pengeluaran'!AN72</f>
        <v>0</v>
      </c>
      <c r="AL24" s="363">
        <f>'Proyeksi Pengeluaran'!AO72</f>
        <v>0</v>
      </c>
      <c r="AM24" s="364">
        <f>'Proyeksi Pengeluaran'!AP72</f>
        <v>0</v>
      </c>
      <c r="AN24" s="364">
        <f>'Proyeksi Pengeluaran'!AQ72</f>
        <v>0</v>
      </c>
      <c r="AO24" s="364">
        <f>'Proyeksi Pengeluaran'!AR72</f>
        <v>0</v>
      </c>
      <c r="AP24" s="364">
        <f>'Proyeksi Pengeluaran'!AS72</f>
        <v>0</v>
      </c>
      <c r="AQ24" s="364">
        <f>'Proyeksi Pengeluaran'!AT72</f>
        <v>0</v>
      </c>
      <c r="AR24" s="364">
        <f>'Proyeksi Pengeluaran'!AU72</f>
        <v>0</v>
      </c>
      <c r="AS24" s="364">
        <f>'Proyeksi Pengeluaran'!AV72</f>
        <v>0</v>
      </c>
      <c r="AT24" s="364">
        <f>'Proyeksi Pengeluaran'!AW72</f>
        <v>0</v>
      </c>
      <c r="AU24" s="364">
        <f>'Proyeksi Pengeluaran'!AX72</f>
        <v>0</v>
      </c>
      <c r="AV24" s="364">
        <f>'Proyeksi Pengeluaran'!AY72</f>
        <v>0</v>
      </c>
      <c r="AW24" s="364">
        <f>'Proyeksi Pengeluaran'!AZ72</f>
        <v>0</v>
      </c>
      <c r="AX24" s="364">
        <f>'Proyeksi Pengeluaran'!BA72</f>
        <v>0</v>
      </c>
      <c r="AY24" s="364">
        <f>'Proyeksi Pengeluaran'!BB72</f>
        <v>0</v>
      </c>
      <c r="AZ24" s="364" t="str">
        <f t="shared" ref="AZ24:AZ27" si="10">#REF!</f>
        <v>#REF!</v>
      </c>
      <c r="BA24" s="364" t="str">
        <f>'Proyeksi Pengeluaran'!BC72</f>
        <v/>
      </c>
      <c r="BB24" s="364" t="str">
        <f>'Proyeksi Pengeluaran'!BD72</f>
        <v/>
      </c>
      <c r="BC24" s="364" t="str">
        <f>'Proyeksi Pengeluaran'!BE72</f>
        <v/>
      </c>
      <c r="BD24" s="364" t="str">
        <f>'Proyeksi Pengeluaran'!BF72</f>
        <v/>
      </c>
      <c r="BE24" s="364" t="str">
        <f>'Proyeksi Pengeluaran'!BG72</f>
        <v/>
      </c>
      <c r="BF24" s="364" t="str">
        <f>'Proyeksi Pengeluaran'!BH72</f>
        <v/>
      </c>
      <c r="BG24" s="364" t="str">
        <f>'Proyeksi Pengeluaran'!BI72</f>
        <v/>
      </c>
      <c r="BH24" s="364" t="str">
        <f>'Proyeksi Pengeluaran'!BJ72</f>
        <v/>
      </c>
      <c r="BI24" s="364" t="str">
        <f>'Proyeksi Pengeluaran'!BK72</f>
        <v/>
      </c>
      <c r="BJ24" s="364" t="str">
        <f>'Proyeksi Pengeluaran'!BL72</f>
        <v/>
      </c>
      <c r="BK24" s="364" t="str">
        <f>'Proyeksi Pengeluaran'!BM72</f>
        <v/>
      </c>
      <c r="BL24" s="364" t="str">
        <f>'Proyeksi Pengeluaran'!BN72</f>
        <v/>
      </c>
      <c r="BM24" s="364" t="str">
        <f>'Proyeksi Pengeluaran'!BO72</f>
        <v/>
      </c>
      <c r="BN24" s="364" t="str">
        <f>'Proyeksi Pengeluaran'!BP72</f>
        <v/>
      </c>
      <c r="BO24" s="364" t="str">
        <f>'Proyeksi Pengeluaran'!BQ72</f>
        <v/>
      </c>
      <c r="BP24" s="364" t="str">
        <f>'Proyeksi Pengeluaran'!BR72</f>
        <v/>
      </c>
      <c r="BQ24" s="364" t="str">
        <f>'Proyeksi Pengeluaran'!BS72</f>
        <v/>
      </c>
      <c r="BR24" s="364" t="str">
        <f>'Proyeksi Pengeluaran'!BT72</f>
        <v/>
      </c>
      <c r="BS24" s="364" t="str">
        <f>'Proyeksi Pengeluaran'!BU72</f>
        <v/>
      </c>
      <c r="BT24" s="364" t="str">
        <f>'Proyeksi Pengeluaran'!BV72</f>
        <v/>
      </c>
      <c r="BU24" s="364" t="str">
        <f>'Proyeksi Pengeluaran'!BW72</f>
        <v/>
      </c>
      <c r="BV24" s="364" t="str">
        <f>'Proyeksi Pengeluaran'!BX72</f>
        <v/>
      </c>
      <c r="BW24" s="364" t="str">
        <f>'Proyeksi Pengeluaran'!BY72</f>
        <v/>
      </c>
      <c r="BX24" s="364" t="str">
        <f>'Proyeksi Pengeluaran'!BZ72</f>
        <v/>
      </c>
      <c r="BY24" s="364" t="str">
        <f>'Proyeksi Pengeluaran'!CA72</f>
        <v/>
      </c>
      <c r="BZ24" s="364" t="str">
        <f>'Proyeksi Pengeluaran'!CB72</f>
        <v/>
      </c>
      <c r="CA24" s="364" t="str">
        <f>'Proyeksi Pengeluaran'!CC72</f>
        <v/>
      </c>
      <c r="CB24" s="364" t="str">
        <f>'Proyeksi Pengeluaran'!CD72</f>
        <v/>
      </c>
      <c r="CC24" s="364" t="str">
        <f>'Proyeksi Pengeluaran'!CE72</f>
        <v/>
      </c>
      <c r="CD24" s="364" t="str">
        <f>'Proyeksi Pengeluaran'!CF72</f>
        <v/>
      </c>
      <c r="CE24" s="364" t="str">
        <f>'Proyeksi Pengeluaran'!CG72</f>
        <v/>
      </c>
      <c r="CF24" s="364" t="str">
        <f>'Proyeksi Pengeluaran'!CH72</f>
        <v/>
      </c>
      <c r="CG24" s="364" t="str">
        <f>'Proyeksi Pengeluaran'!CI72</f>
        <v/>
      </c>
      <c r="CH24" s="364" t="str">
        <f>'Proyeksi Pengeluaran'!CJ72</f>
        <v/>
      </c>
      <c r="CI24" s="364" t="str">
        <f>'Proyeksi Pengeluaran'!CK72</f>
        <v/>
      </c>
      <c r="CJ24" s="364" t="str">
        <f>'Proyeksi Pengeluaran'!CL72</f>
        <v/>
      </c>
      <c r="CK24" s="364" t="str">
        <f>'Proyeksi Pengeluaran'!CM72</f>
        <v/>
      </c>
      <c r="CL24" s="364" t="str">
        <f>'Proyeksi Pengeluaran'!CN72</f>
        <v/>
      </c>
      <c r="CM24" s="364" t="str">
        <f>'Proyeksi Pengeluaran'!CO72</f>
        <v/>
      </c>
      <c r="CN24" s="364" t="str">
        <f>'Proyeksi Pengeluaran'!CP72</f>
        <v/>
      </c>
      <c r="CO24" s="364" t="str">
        <f>'Proyeksi Pengeluaran'!CQ72</f>
        <v/>
      </c>
      <c r="CP24" s="364" t="str">
        <f>'Proyeksi Pengeluaran'!CR72</f>
        <v/>
      </c>
      <c r="CQ24" s="364" t="str">
        <f>'Proyeksi Pengeluaran'!CS72</f>
        <v/>
      </c>
      <c r="CR24" s="364" t="str">
        <f>'Proyeksi Pengeluaran'!CT72</f>
        <v/>
      </c>
      <c r="CS24" s="364" t="str">
        <f>'Proyeksi Pengeluaran'!CU72</f>
        <v/>
      </c>
      <c r="CT24" s="364" t="str">
        <f>'Proyeksi Pengeluaran'!CV72</f>
        <v/>
      </c>
      <c r="CU24" s="364" t="str">
        <f>'Proyeksi Pengeluaran'!CW72</f>
        <v/>
      </c>
      <c r="CV24" s="364" t="str">
        <f>'Proyeksi Pengeluaran'!CX72</f>
        <v/>
      </c>
      <c r="CW24" s="364" t="str">
        <f>'Proyeksi Pengeluaran'!CY72</f>
        <v/>
      </c>
      <c r="CX24" s="364" t="str">
        <f>'Proyeksi Pengeluaran'!CZ72</f>
        <v/>
      </c>
      <c r="CY24" s="364" t="str">
        <f>'Proyeksi Pengeluaran'!DA72</f>
        <v/>
      </c>
      <c r="CZ24" s="364" t="str">
        <f>'Proyeksi Pengeluaran'!DB72</f>
        <v/>
      </c>
      <c r="DA24" s="364" t="str">
        <f>'Proyeksi Pengeluaran'!DC72</f>
        <v/>
      </c>
      <c r="DB24" s="364" t="str">
        <f>'Proyeksi Pengeluaran'!DD72</f>
        <v/>
      </c>
      <c r="DC24" s="364" t="str">
        <f>'Proyeksi Pengeluaran'!DE72</f>
        <v/>
      </c>
      <c r="DD24" s="364" t="str">
        <f>'Proyeksi Pengeluaran'!DF72</f>
        <v/>
      </c>
      <c r="DE24" s="364" t="str">
        <f>'Proyeksi Pengeluaran'!DG72</f>
        <v/>
      </c>
      <c r="DF24" s="364" t="str">
        <f>'Proyeksi Pengeluaran'!DH72</f>
        <v/>
      </c>
      <c r="DG24" s="364" t="str">
        <f>'Proyeksi Pengeluaran'!DI72</f>
        <v/>
      </c>
      <c r="DH24" s="364" t="str">
        <f>'Proyeksi Pengeluaran'!DJ72</f>
        <v/>
      </c>
      <c r="DI24" s="364" t="str">
        <f>'Proyeksi Pengeluaran'!DK72</f>
        <v/>
      </c>
      <c r="DJ24" s="364" t="str">
        <f>'Proyeksi Pengeluaran'!DL72</f>
        <v/>
      </c>
      <c r="DK24" s="364" t="str">
        <f>'Proyeksi Pengeluaran'!DM72</f>
        <v/>
      </c>
      <c r="DL24" s="364" t="str">
        <f>'Proyeksi Pengeluaran'!DN72</f>
        <v/>
      </c>
      <c r="DM24" s="364" t="str">
        <f>'Proyeksi Pengeluaran'!DO72</f>
        <v/>
      </c>
      <c r="DN24" s="364" t="str">
        <f>'Proyeksi Pengeluaran'!DP72</f>
        <v/>
      </c>
      <c r="DO24" s="364" t="str">
        <f>'Proyeksi Pengeluaran'!DQ72</f>
        <v/>
      </c>
      <c r="DP24" s="364" t="str">
        <f>'Proyeksi Pengeluaran'!DR72</f>
        <v/>
      </c>
      <c r="DQ24" s="364" t="str">
        <f>'Proyeksi Pengeluaran'!DS72</f>
        <v/>
      </c>
      <c r="DR24" s="364" t="str">
        <f>'Proyeksi Pengeluaran'!DT72</f>
        <v/>
      </c>
      <c r="DS24" s="364" t="str">
        <f>'Proyeksi Pengeluaran'!DU72</f>
        <v/>
      </c>
      <c r="DT24" s="364" t="str">
        <f>'Proyeksi Pengeluaran'!DV72</f>
        <v/>
      </c>
      <c r="DU24" s="364" t="str">
        <f>'Proyeksi Pengeluaran'!DW72</f>
        <v/>
      </c>
      <c r="DV24" s="364" t="str">
        <f>'Proyeksi Pengeluaran'!DX72</f>
        <v/>
      </c>
      <c r="DW24" s="364" t="str">
        <f>'Proyeksi Pengeluaran'!DY72</f>
        <v/>
      </c>
      <c r="DX24" s="364" t="str">
        <f>'Proyeksi Pengeluaran'!DZ72</f>
        <v/>
      </c>
      <c r="DY24" s="364" t="str">
        <f>'Proyeksi Pengeluaran'!EA72</f>
        <v/>
      </c>
      <c r="DZ24" s="364" t="str">
        <f>'Proyeksi Pengeluaran'!EB72</f>
        <v/>
      </c>
    </row>
    <row r="25" ht="15.75" customHeight="1">
      <c r="A25" s="369"/>
      <c r="B25" s="370" t="s">
        <v>636</v>
      </c>
      <c r="C25" s="371">
        <f t="shared" si="9"/>
        <v>30000000</v>
      </c>
      <c r="D25" s="362">
        <f>'Proyeksi Pengeluaran'!G76</f>
        <v>0</v>
      </c>
      <c r="E25" s="363">
        <f>'Proyeksi Pengeluaran'!H76</f>
        <v>0</v>
      </c>
      <c r="F25" s="363">
        <f>'Proyeksi Pengeluaran'!I76</f>
        <v>0</v>
      </c>
      <c r="G25" s="364">
        <f>'Proyeksi Pengeluaran'!J76</f>
        <v>0</v>
      </c>
      <c r="H25" s="362">
        <f>'Proyeksi Pengeluaran'!K76</f>
        <v>0</v>
      </c>
      <c r="I25" s="363">
        <f>'Proyeksi Pengeluaran'!L76</f>
        <v>0</v>
      </c>
      <c r="J25" s="363">
        <f>'Proyeksi Pengeluaran'!M76</f>
        <v>0</v>
      </c>
      <c r="K25" s="363">
        <f>'Proyeksi Pengeluaran'!N76</f>
        <v>0</v>
      </c>
      <c r="L25" s="363">
        <f>'Proyeksi Pengeluaran'!O76</f>
        <v>0</v>
      </c>
      <c r="M25" s="363">
        <f>'Proyeksi Pengeluaran'!P76</f>
        <v>0</v>
      </c>
      <c r="N25" s="363">
        <f>'Proyeksi Pengeluaran'!Q76</f>
        <v>0</v>
      </c>
      <c r="O25" s="363">
        <f>'Proyeksi Pengeluaran'!R76</f>
        <v>0</v>
      </c>
      <c r="P25" s="363">
        <f>'Proyeksi Pengeluaran'!S76</f>
        <v>0</v>
      </c>
      <c r="Q25" s="363">
        <f>'Proyeksi Pengeluaran'!T76</f>
        <v>0</v>
      </c>
      <c r="R25" s="363">
        <f>'Proyeksi Pengeluaran'!U76</f>
        <v>0</v>
      </c>
      <c r="S25" s="364">
        <f>'Proyeksi Pengeluaran'!V76</f>
        <v>0</v>
      </c>
      <c r="T25" s="362">
        <f>'Proyeksi Pengeluaran'!W76</f>
        <v>0</v>
      </c>
      <c r="U25" s="363">
        <f>'Proyeksi Pengeluaran'!X76</f>
        <v>0</v>
      </c>
      <c r="V25" s="363">
        <f>'Proyeksi Pengeluaran'!Y76</f>
        <v>0</v>
      </c>
      <c r="W25" s="363">
        <f>'Proyeksi Pengeluaran'!Z76</f>
        <v>7500000</v>
      </c>
      <c r="X25" s="363">
        <f>'Proyeksi Pengeluaran'!AA76</f>
        <v>7500000</v>
      </c>
      <c r="Y25" s="363">
        <f>'Proyeksi Pengeluaran'!AB76</f>
        <v>7500000</v>
      </c>
      <c r="Z25" s="363">
        <f>'Proyeksi Pengeluaran'!AC76</f>
        <v>7500000</v>
      </c>
      <c r="AA25" s="363">
        <f>'Proyeksi Pengeluaran'!AD76</f>
        <v>0</v>
      </c>
      <c r="AB25" s="363">
        <f>'Proyeksi Pengeluaran'!AE76</f>
        <v>0</v>
      </c>
      <c r="AC25" s="363">
        <f>'Proyeksi Pengeluaran'!AF76</f>
        <v>0</v>
      </c>
      <c r="AD25" s="363">
        <f>'Proyeksi Pengeluaran'!AG76</f>
        <v>0</v>
      </c>
      <c r="AE25" s="364">
        <f>'Proyeksi Pengeluaran'!AH76</f>
        <v>0</v>
      </c>
      <c r="AF25" s="362">
        <f>'Proyeksi Pengeluaran'!AI76</f>
        <v>0</v>
      </c>
      <c r="AG25" s="363">
        <f>'Proyeksi Pengeluaran'!AJ76</f>
        <v>0</v>
      </c>
      <c r="AH25" s="363">
        <f>'Proyeksi Pengeluaran'!AK76</f>
        <v>0</v>
      </c>
      <c r="AI25" s="363">
        <f>'Proyeksi Pengeluaran'!AL76</f>
        <v>0</v>
      </c>
      <c r="AJ25" s="363">
        <f>'Proyeksi Pengeluaran'!AM76</f>
        <v>0</v>
      </c>
      <c r="AK25" s="363">
        <f>'Proyeksi Pengeluaran'!AN76</f>
        <v>0</v>
      </c>
      <c r="AL25" s="363">
        <f>'Proyeksi Pengeluaran'!AO76</f>
        <v>0</v>
      </c>
      <c r="AM25" s="364">
        <f>'Proyeksi Pengeluaran'!AP76</f>
        <v>0</v>
      </c>
      <c r="AN25" s="364">
        <f>'Proyeksi Pengeluaran'!AQ76</f>
        <v>0</v>
      </c>
      <c r="AO25" s="364">
        <f>'Proyeksi Pengeluaran'!AR76</f>
        <v>0</v>
      </c>
      <c r="AP25" s="364">
        <f>'Proyeksi Pengeluaran'!AS76</f>
        <v>0</v>
      </c>
      <c r="AQ25" s="364">
        <f>'Proyeksi Pengeluaran'!AT76</f>
        <v>0</v>
      </c>
      <c r="AR25" s="364">
        <f>'Proyeksi Pengeluaran'!AU76</f>
        <v>0</v>
      </c>
      <c r="AS25" s="364">
        <f>'Proyeksi Pengeluaran'!AV76</f>
        <v>0</v>
      </c>
      <c r="AT25" s="364">
        <f>'Proyeksi Pengeluaran'!AW76</f>
        <v>0</v>
      </c>
      <c r="AU25" s="364">
        <f>'Proyeksi Pengeluaran'!AX76</f>
        <v>0</v>
      </c>
      <c r="AV25" s="364">
        <f>'Proyeksi Pengeluaran'!AY76</f>
        <v>0</v>
      </c>
      <c r="AW25" s="364">
        <f>'Proyeksi Pengeluaran'!AZ76</f>
        <v>0</v>
      </c>
      <c r="AX25" s="364">
        <f>'Proyeksi Pengeluaran'!BA76</f>
        <v>0</v>
      </c>
      <c r="AY25" s="364">
        <f>'Proyeksi Pengeluaran'!BB76</f>
        <v>0</v>
      </c>
      <c r="AZ25" s="364" t="str">
        <f t="shared" si="10"/>
        <v>#REF!</v>
      </c>
      <c r="BA25" s="364" t="str">
        <f>'Proyeksi Pengeluaran'!BC76</f>
        <v/>
      </c>
      <c r="BB25" s="364" t="str">
        <f>'Proyeksi Pengeluaran'!BD76</f>
        <v/>
      </c>
      <c r="BC25" s="364" t="str">
        <f>'Proyeksi Pengeluaran'!BE76</f>
        <v/>
      </c>
      <c r="BD25" s="364" t="str">
        <f>'Proyeksi Pengeluaran'!BF76</f>
        <v/>
      </c>
      <c r="BE25" s="364" t="str">
        <f>'Proyeksi Pengeluaran'!BG76</f>
        <v/>
      </c>
      <c r="BF25" s="364" t="str">
        <f>'Proyeksi Pengeluaran'!BH76</f>
        <v/>
      </c>
      <c r="BG25" s="364" t="str">
        <f>'Proyeksi Pengeluaran'!BI76</f>
        <v/>
      </c>
      <c r="BH25" s="364" t="str">
        <f>'Proyeksi Pengeluaran'!BJ76</f>
        <v/>
      </c>
      <c r="BI25" s="364" t="str">
        <f>'Proyeksi Pengeluaran'!BK76</f>
        <v/>
      </c>
      <c r="BJ25" s="364" t="str">
        <f>'Proyeksi Pengeluaran'!BL76</f>
        <v/>
      </c>
      <c r="BK25" s="364" t="str">
        <f>'Proyeksi Pengeluaran'!BM76</f>
        <v/>
      </c>
      <c r="BL25" s="364" t="str">
        <f>'Proyeksi Pengeluaran'!BN76</f>
        <v/>
      </c>
      <c r="BM25" s="364" t="str">
        <f>'Proyeksi Pengeluaran'!BO76</f>
        <v/>
      </c>
      <c r="BN25" s="364" t="str">
        <f>'Proyeksi Pengeluaran'!BP76</f>
        <v/>
      </c>
      <c r="BO25" s="364" t="str">
        <f>'Proyeksi Pengeluaran'!BQ76</f>
        <v/>
      </c>
      <c r="BP25" s="364" t="str">
        <f>'Proyeksi Pengeluaran'!BR76</f>
        <v/>
      </c>
      <c r="BQ25" s="364" t="str">
        <f>'Proyeksi Pengeluaran'!BS76</f>
        <v/>
      </c>
      <c r="BR25" s="364" t="str">
        <f>'Proyeksi Pengeluaran'!BT76</f>
        <v/>
      </c>
      <c r="BS25" s="364" t="str">
        <f>'Proyeksi Pengeluaran'!BU76</f>
        <v/>
      </c>
      <c r="BT25" s="364" t="str">
        <f>'Proyeksi Pengeluaran'!BV76</f>
        <v/>
      </c>
      <c r="BU25" s="364" t="str">
        <f>'Proyeksi Pengeluaran'!BW76</f>
        <v/>
      </c>
      <c r="BV25" s="364" t="str">
        <f>'Proyeksi Pengeluaran'!BX76</f>
        <v/>
      </c>
      <c r="BW25" s="364" t="str">
        <f>'Proyeksi Pengeluaran'!BY76</f>
        <v/>
      </c>
      <c r="BX25" s="364" t="str">
        <f>'Proyeksi Pengeluaran'!BZ76</f>
        <v/>
      </c>
      <c r="BY25" s="364" t="str">
        <f>'Proyeksi Pengeluaran'!CA76</f>
        <v/>
      </c>
      <c r="BZ25" s="364" t="str">
        <f>'Proyeksi Pengeluaran'!CB76</f>
        <v/>
      </c>
      <c r="CA25" s="364" t="str">
        <f>'Proyeksi Pengeluaran'!CC76</f>
        <v/>
      </c>
      <c r="CB25" s="364" t="str">
        <f>'Proyeksi Pengeluaran'!CD76</f>
        <v/>
      </c>
      <c r="CC25" s="364" t="str">
        <f>'Proyeksi Pengeluaran'!CE76</f>
        <v/>
      </c>
      <c r="CD25" s="364" t="str">
        <f>'Proyeksi Pengeluaran'!CF76</f>
        <v/>
      </c>
      <c r="CE25" s="364" t="str">
        <f>'Proyeksi Pengeluaran'!CG76</f>
        <v/>
      </c>
      <c r="CF25" s="364" t="str">
        <f>'Proyeksi Pengeluaran'!CH76</f>
        <v/>
      </c>
      <c r="CG25" s="364" t="str">
        <f>'Proyeksi Pengeluaran'!CI76</f>
        <v/>
      </c>
      <c r="CH25" s="364" t="str">
        <f>'Proyeksi Pengeluaran'!CJ76</f>
        <v/>
      </c>
      <c r="CI25" s="364" t="str">
        <f>'Proyeksi Pengeluaran'!CK76</f>
        <v/>
      </c>
      <c r="CJ25" s="364" t="str">
        <f>'Proyeksi Pengeluaran'!CL76</f>
        <v/>
      </c>
      <c r="CK25" s="364" t="str">
        <f>'Proyeksi Pengeluaran'!CM76</f>
        <v/>
      </c>
      <c r="CL25" s="364" t="str">
        <f>'Proyeksi Pengeluaran'!CN76</f>
        <v/>
      </c>
      <c r="CM25" s="364" t="str">
        <f>'Proyeksi Pengeluaran'!CO76</f>
        <v/>
      </c>
      <c r="CN25" s="364" t="str">
        <f>'Proyeksi Pengeluaran'!CP76</f>
        <v/>
      </c>
      <c r="CO25" s="364" t="str">
        <f>'Proyeksi Pengeluaran'!CQ76</f>
        <v/>
      </c>
      <c r="CP25" s="364" t="str">
        <f>'Proyeksi Pengeluaran'!CR76</f>
        <v/>
      </c>
      <c r="CQ25" s="364" t="str">
        <f>'Proyeksi Pengeluaran'!CS76</f>
        <v/>
      </c>
      <c r="CR25" s="364" t="str">
        <f>'Proyeksi Pengeluaran'!CT76</f>
        <v/>
      </c>
      <c r="CS25" s="364" t="str">
        <f>'Proyeksi Pengeluaran'!CU76</f>
        <v/>
      </c>
      <c r="CT25" s="364" t="str">
        <f>'Proyeksi Pengeluaran'!CV76</f>
        <v/>
      </c>
      <c r="CU25" s="364" t="str">
        <f>'Proyeksi Pengeluaran'!CW76</f>
        <v/>
      </c>
      <c r="CV25" s="364" t="str">
        <f>'Proyeksi Pengeluaran'!CX76</f>
        <v/>
      </c>
      <c r="CW25" s="364" t="str">
        <f>'Proyeksi Pengeluaran'!CY76</f>
        <v/>
      </c>
      <c r="CX25" s="364" t="str">
        <f>'Proyeksi Pengeluaran'!CZ76</f>
        <v/>
      </c>
      <c r="CY25" s="364" t="str">
        <f>'Proyeksi Pengeluaran'!DA76</f>
        <v/>
      </c>
      <c r="CZ25" s="364" t="str">
        <f>'Proyeksi Pengeluaran'!DB76</f>
        <v/>
      </c>
      <c r="DA25" s="364" t="str">
        <f>'Proyeksi Pengeluaran'!DC76</f>
        <v/>
      </c>
      <c r="DB25" s="364" t="str">
        <f>'Proyeksi Pengeluaran'!DD76</f>
        <v/>
      </c>
      <c r="DC25" s="364" t="str">
        <f>'Proyeksi Pengeluaran'!DE76</f>
        <v/>
      </c>
      <c r="DD25" s="364" t="str">
        <f>'Proyeksi Pengeluaran'!DF76</f>
        <v/>
      </c>
      <c r="DE25" s="364" t="str">
        <f>'Proyeksi Pengeluaran'!DG76</f>
        <v/>
      </c>
      <c r="DF25" s="364" t="str">
        <f>'Proyeksi Pengeluaran'!DH76</f>
        <v/>
      </c>
      <c r="DG25" s="364" t="str">
        <f>'Proyeksi Pengeluaran'!DI76</f>
        <v/>
      </c>
      <c r="DH25" s="364" t="str">
        <f>'Proyeksi Pengeluaran'!DJ76</f>
        <v/>
      </c>
      <c r="DI25" s="364" t="str">
        <f>'Proyeksi Pengeluaran'!DK76</f>
        <v/>
      </c>
      <c r="DJ25" s="364" t="str">
        <f>'Proyeksi Pengeluaran'!DL76</f>
        <v/>
      </c>
      <c r="DK25" s="364" t="str">
        <f>'Proyeksi Pengeluaran'!DM76</f>
        <v/>
      </c>
      <c r="DL25" s="364" t="str">
        <f>'Proyeksi Pengeluaran'!DN76</f>
        <v/>
      </c>
      <c r="DM25" s="364" t="str">
        <f>'Proyeksi Pengeluaran'!DO76</f>
        <v/>
      </c>
      <c r="DN25" s="364" t="str">
        <f>'Proyeksi Pengeluaran'!DP76</f>
        <v/>
      </c>
      <c r="DO25" s="364" t="str">
        <f>'Proyeksi Pengeluaran'!DQ76</f>
        <v/>
      </c>
      <c r="DP25" s="364" t="str">
        <f>'Proyeksi Pengeluaran'!DR76</f>
        <v/>
      </c>
      <c r="DQ25" s="364" t="str">
        <f>'Proyeksi Pengeluaran'!DS76</f>
        <v/>
      </c>
      <c r="DR25" s="364" t="str">
        <f>'Proyeksi Pengeluaran'!DT76</f>
        <v/>
      </c>
      <c r="DS25" s="364" t="str">
        <f>'Proyeksi Pengeluaran'!DU76</f>
        <v/>
      </c>
      <c r="DT25" s="364" t="str">
        <f>'Proyeksi Pengeluaran'!DV76</f>
        <v/>
      </c>
      <c r="DU25" s="364" t="str">
        <f>'Proyeksi Pengeluaran'!DW76</f>
        <v/>
      </c>
      <c r="DV25" s="364" t="str">
        <f>'Proyeksi Pengeluaran'!DX76</f>
        <v/>
      </c>
      <c r="DW25" s="364" t="str">
        <f>'Proyeksi Pengeluaran'!DY76</f>
        <v/>
      </c>
      <c r="DX25" s="364" t="str">
        <f>'Proyeksi Pengeluaran'!DZ76</f>
        <v/>
      </c>
      <c r="DY25" s="364" t="str">
        <f>'Proyeksi Pengeluaran'!EA76</f>
        <v/>
      </c>
      <c r="DZ25" s="364" t="str">
        <f>'Proyeksi Pengeluaran'!EB76</f>
        <v/>
      </c>
    </row>
    <row r="26" ht="15.75" customHeight="1">
      <c r="A26" s="369"/>
      <c r="B26" s="370" t="s">
        <v>637</v>
      </c>
      <c r="C26" s="371">
        <f t="shared" si="9"/>
        <v>35000000</v>
      </c>
      <c r="D26" s="362">
        <f>'Proyeksi Pengeluaran'!G82</f>
        <v>250000</v>
      </c>
      <c r="E26" s="363">
        <f>'Proyeksi Pengeluaran'!H82</f>
        <v>250000</v>
      </c>
      <c r="F26" s="363">
        <f>'Proyeksi Pengeluaran'!I82</f>
        <v>250000</v>
      </c>
      <c r="G26" s="364">
        <f>'Proyeksi Pengeluaran'!J82</f>
        <v>250000</v>
      </c>
      <c r="H26" s="362">
        <f>'Proyeksi Pengeluaran'!K82</f>
        <v>250000</v>
      </c>
      <c r="I26" s="363">
        <f>'Proyeksi Pengeluaran'!L82</f>
        <v>250000</v>
      </c>
      <c r="J26" s="363">
        <f>'Proyeksi Pengeluaran'!M82</f>
        <v>250000</v>
      </c>
      <c r="K26" s="363">
        <f>'Proyeksi Pengeluaran'!N82</f>
        <v>250000</v>
      </c>
      <c r="L26" s="363">
        <f>'Proyeksi Pengeluaran'!O82</f>
        <v>250000</v>
      </c>
      <c r="M26" s="363">
        <f>'Proyeksi Pengeluaran'!P82</f>
        <v>250000</v>
      </c>
      <c r="N26" s="363">
        <f>'Proyeksi Pengeluaran'!Q82</f>
        <v>250000</v>
      </c>
      <c r="O26" s="363">
        <f>'Proyeksi Pengeluaran'!R82</f>
        <v>250000</v>
      </c>
      <c r="P26" s="363">
        <f>'Proyeksi Pengeluaran'!S82</f>
        <v>250000</v>
      </c>
      <c r="Q26" s="363">
        <f>'Proyeksi Pengeluaran'!T82</f>
        <v>250000</v>
      </c>
      <c r="R26" s="363">
        <f>'Proyeksi Pengeluaran'!U82</f>
        <v>250000</v>
      </c>
      <c r="S26" s="364">
        <f>'Proyeksi Pengeluaran'!V82</f>
        <v>250000</v>
      </c>
      <c r="T26" s="362">
        <f>'Proyeksi Pengeluaran'!W82</f>
        <v>250000</v>
      </c>
      <c r="U26" s="363">
        <f>'Proyeksi Pengeluaran'!X82</f>
        <v>250000</v>
      </c>
      <c r="V26" s="363">
        <f>'Proyeksi Pengeluaran'!Y82</f>
        <v>250000</v>
      </c>
      <c r="W26" s="363">
        <f>'Proyeksi Pengeluaran'!Z82</f>
        <v>250000</v>
      </c>
      <c r="X26" s="363">
        <f>'Proyeksi Pengeluaran'!AA82</f>
        <v>0</v>
      </c>
      <c r="Y26" s="363">
        <f>'Proyeksi Pengeluaran'!AB82</f>
        <v>0</v>
      </c>
      <c r="Z26" s="363">
        <f>'Proyeksi Pengeluaran'!AC82</f>
        <v>0</v>
      </c>
      <c r="AA26" s="363">
        <f>'Proyeksi Pengeluaran'!AD82</f>
        <v>30000000</v>
      </c>
      <c r="AB26" s="363">
        <f>'Proyeksi Pengeluaran'!AE82</f>
        <v>0</v>
      </c>
      <c r="AC26" s="363">
        <f>'Proyeksi Pengeluaran'!AF82</f>
        <v>0</v>
      </c>
      <c r="AD26" s="363">
        <f>'Proyeksi Pengeluaran'!AG82</f>
        <v>0</v>
      </c>
      <c r="AE26" s="364">
        <f>'Proyeksi Pengeluaran'!AH82</f>
        <v>0</v>
      </c>
      <c r="AF26" s="362">
        <f>'Proyeksi Pengeluaran'!AI82</f>
        <v>0</v>
      </c>
      <c r="AG26" s="363">
        <f>'Proyeksi Pengeluaran'!AJ82</f>
        <v>0</v>
      </c>
      <c r="AH26" s="363">
        <f>'Proyeksi Pengeluaran'!AK82</f>
        <v>0</v>
      </c>
      <c r="AI26" s="363">
        <f>'Proyeksi Pengeluaran'!AL82</f>
        <v>0</v>
      </c>
      <c r="AJ26" s="363">
        <f>'Proyeksi Pengeluaran'!AM82</f>
        <v>0</v>
      </c>
      <c r="AK26" s="363">
        <f>'Proyeksi Pengeluaran'!AN82</f>
        <v>0</v>
      </c>
      <c r="AL26" s="363">
        <f>'Proyeksi Pengeluaran'!AO82</f>
        <v>0</v>
      </c>
      <c r="AM26" s="364">
        <f>'Proyeksi Pengeluaran'!AP82</f>
        <v>0</v>
      </c>
      <c r="AN26" s="364">
        <f>'Proyeksi Pengeluaran'!AQ82</f>
        <v>0</v>
      </c>
      <c r="AO26" s="364">
        <f>'Proyeksi Pengeluaran'!AR82</f>
        <v>0</v>
      </c>
      <c r="AP26" s="364">
        <f>'Proyeksi Pengeluaran'!AS82</f>
        <v>0</v>
      </c>
      <c r="AQ26" s="364">
        <f>'Proyeksi Pengeluaran'!AT82</f>
        <v>0</v>
      </c>
      <c r="AR26" s="364">
        <f>'Proyeksi Pengeluaran'!AU82</f>
        <v>0</v>
      </c>
      <c r="AS26" s="364">
        <f>'Proyeksi Pengeluaran'!AV82</f>
        <v>0</v>
      </c>
      <c r="AT26" s="364">
        <f>'Proyeksi Pengeluaran'!AW82</f>
        <v>0</v>
      </c>
      <c r="AU26" s="364">
        <f>'Proyeksi Pengeluaran'!AX82</f>
        <v>0</v>
      </c>
      <c r="AV26" s="364">
        <f>'Proyeksi Pengeluaran'!AY82</f>
        <v>0</v>
      </c>
      <c r="AW26" s="364">
        <f>'Proyeksi Pengeluaran'!AZ82</f>
        <v>0</v>
      </c>
      <c r="AX26" s="364">
        <f>'Proyeksi Pengeluaran'!BA82</f>
        <v>0</v>
      </c>
      <c r="AY26" s="364">
        <f>'Proyeksi Pengeluaran'!BB82</f>
        <v>0</v>
      </c>
      <c r="AZ26" s="364" t="str">
        <f t="shared" si="10"/>
        <v>#REF!</v>
      </c>
      <c r="BA26" s="364" t="str">
        <f>'Proyeksi Pengeluaran'!BC82</f>
        <v/>
      </c>
      <c r="BB26" s="364" t="str">
        <f>'Proyeksi Pengeluaran'!BD82</f>
        <v/>
      </c>
      <c r="BC26" s="364" t="str">
        <f>'Proyeksi Pengeluaran'!BE82</f>
        <v/>
      </c>
      <c r="BD26" s="364" t="str">
        <f>'Proyeksi Pengeluaran'!BF82</f>
        <v/>
      </c>
      <c r="BE26" s="364" t="str">
        <f>'Proyeksi Pengeluaran'!BG82</f>
        <v/>
      </c>
      <c r="BF26" s="364" t="str">
        <f>'Proyeksi Pengeluaran'!BH82</f>
        <v/>
      </c>
      <c r="BG26" s="364" t="str">
        <f>'Proyeksi Pengeluaran'!BI82</f>
        <v/>
      </c>
      <c r="BH26" s="364" t="str">
        <f>'Proyeksi Pengeluaran'!BJ82</f>
        <v/>
      </c>
      <c r="BI26" s="364" t="str">
        <f>'Proyeksi Pengeluaran'!BK82</f>
        <v/>
      </c>
      <c r="BJ26" s="364" t="str">
        <f>'Proyeksi Pengeluaran'!BL82</f>
        <v/>
      </c>
      <c r="BK26" s="364" t="str">
        <f>'Proyeksi Pengeluaran'!BM82</f>
        <v/>
      </c>
      <c r="BL26" s="364" t="str">
        <f>'Proyeksi Pengeluaran'!BN82</f>
        <v/>
      </c>
      <c r="BM26" s="364" t="str">
        <f>'Proyeksi Pengeluaran'!BO82</f>
        <v/>
      </c>
      <c r="BN26" s="364" t="str">
        <f>'Proyeksi Pengeluaran'!BP82</f>
        <v/>
      </c>
      <c r="BO26" s="364" t="str">
        <f>'Proyeksi Pengeluaran'!BQ82</f>
        <v/>
      </c>
      <c r="BP26" s="364" t="str">
        <f>'Proyeksi Pengeluaran'!BR82</f>
        <v/>
      </c>
      <c r="BQ26" s="364" t="str">
        <f>'Proyeksi Pengeluaran'!BS82</f>
        <v/>
      </c>
      <c r="BR26" s="364" t="str">
        <f>'Proyeksi Pengeluaran'!BT82</f>
        <v/>
      </c>
      <c r="BS26" s="364" t="str">
        <f>'Proyeksi Pengeluaran'!BU82</f>
        <v/>
      </c>
      <c r="BT26" s="364" t="str">
        <f>'Proyeksi Pengeluaran'!BV82</f>
        <v/>
      </c>
      <c r="BU26" s="364" t="str">
        <f>'Proyeksi Pengeluaran'!BW82</f>
        <v/>
      </c>
      <c r="BV26" s="364" t="str">
        <f>'Proyeksi Pengeluaran'!BX82</f>
        <v/>
      </c>
      <c r="BW26" s="364" t="str">
        <f>'Proyeksi Pengeluaran'!BY82</f>
        <v/>
      </c>
      <c r="BX26" s="364" t="str">
        <f>'Proyeksi Pengeluaran'!BZ82</f>
        <v/>
      </c>
      <c r="BY26" s="364" t="str">
        <f>'Proyeksi Pengeluaran'!CA82</f>
        <v/>
      </c>
      <c r="BZ26" s="364" t="str">
        <f>'Proyeksi Pengeluaran'!CB82</f>
        <v/>
      </c>
      <c r="CA26" s="364" t="str">
        <f>'Proyeksi Pengeluaran'!CC82</f>
        <v/>
      </c>
      <c r="CB26" s="364" t="str">
        <f>'Proyeksi Pengeluaran'!CD82</f>
        <v/>
      </c>
      <c r="CC26" s="364" t="str">
        <f>'Proyeksi Pengeluaran'!CE82</f>
        <v/>
      </c>
      <c r="CD26" s="364" t="str">
        <f>'Proyeksi Pengeluaran'!CF82</f>
        <v/>
      </c>
      <c r="CE26" s="364" t="str">
        <f>'Proyeksi Pengeluaran'!CG82</f>
        <v/>
      </c>
      <c r="CF26" s="364" t="str">
        <f>'Proyeksi Pengeluaran'!CH82</f>
        <v/>
      </c>
      <c r="CG26" s="364" t="str">
        <f>'Proyeksi Pengeluaran'!CI82</f>
        <v/>
      </c>
      <c r="CH26" s="364" t="str">
        <f>'Proyeksi Pengeluaran'!CJ82</f>
        <v/>
      </c>
      <c r="CI26" s="364" t="str">
        <f>'Proyeksi Pengeluaran'!CK82</f>
        <v/>
      </c>
      <c r="CJ26" s="364" t="str">
        <f>'Proyeksi Pengeluaran'!CL82</f>
        <v/>
      </c>
      <c r="CK26" s="364" t="str">
        <f>'Proyeksi Pengeluaran'!CM82</f>
        <v/>
      </c>
      <c r="CL26" s="364" t="str">
        <f>'Proyeksi Pengeluaran'!CN82</f>
        <v/>
      </c>
      <c r="CM26" s="364" t="str">
        <f>'Proyeksi Pengeluaran'!CO82</f>
        <v/>
      </c>
      <c r="CN26" s="364" t="str">
        <f>'Proyeksi Pengeluaran'!CP82</f>
        <v/>
      </c>
      <c r="CO26" s="364" t="str">
        <f>'Proyeksi Pengeluaran'!CQ82</f>
        <v/>
      </c>
      <c r="CP26" s="364" t="str">
        <f>'Proyeksi Pengeluaran'!CR82</f>
        <v/>
      </c>
      <c r="CQ26" s="364" t="str">
        <f>'Proyeksi Pengeluaran'!CS82</f>
        <v/>
      </c>
      <c r="CR26" s="364" t="str">
        <f>'Proyeksi Pengeluaran'!CT82</f>
        <v/>
      </c>
      <c r="CS26" s="364" t="str">
        <f>'Proyeksi Pengeluaran'!CU82</f>
        <v/>
      </c>
      <c r="CT26" s="364" t="str">
        <f>'Proyeksi Pengeluaran'!CV82</f>
        <v/>
      </c>
      <c r="CU26" s="364" t="str">
        <f>'Proyeksi Pengeluaran'!CW82</f>
        <v/>
      </c>
      <c r="CV26" s="364" t="str">
        <f>'Proyeksi Pengeluaran'!CX82</f>
        <v/>
      </c>
      <c r="CW26" s="364" t="str">
        <f>'Proyeksi Pengeluaran'!CY82</f>
        <v/>
      </c>
      <c r="CX26" s="364" t="str">
        <f>'Proyeksi Pengeluaran'!CZ82</f>
        <v/>
      </c>
      <c r="CY26" s="364" t="str">
        <f>'Proyeksi Pengeluaran'!DA82</f>
        <v/>
      </c>
      <c r="CZ26" s="364" t="str">
        <f>'Proyeksi Pengeluaran'!DB82</f>
        <v/>
      </c>
      <c r="DA26" s="364" t="str">
        <f>'Proyeksi Pengeluaran'!DC82</f>
        <v/>
      </c>
      <c r="DB26" s="364" t="str">
        <f>'Proyeksi Pengeluaran'!DD82</f>
        <v/>
      </c>
      <c r="DC26" s="364" t="str">
        <f>'Proyeksi Pengeluaran'!DE82</f>
        <v/>
      </c>
      <c r="DD26" s="364" t="str">
        <f>'Proyeksi Pengeluaran'!DF82</f>
        <v/>
      </c>
      <c r="DE26" s="364" t="str">
        <f>'Proyeksi Pengeluaran'!DG82</f>
        <v/>
      </c>
      <c r="DF26" s="364" t="str">
        <f>'Proyeksi Pengeluaran'!DH82</f>
        <v/>
      </c>
      <c r="DG26" s="364" t="str">
        <f>'Proyeksi Pengeluaran'!DI82</f>
        <v/>
      </c>
      <c r="DH26" s="364" t="str">
        <f>'Proyeksi Pengeluaran'!DJ82</f>
        <v/>
      </c>
      <c r="DI26" s="364" t="str">
        <f>'Proyeksi Pengeluaran'!DK82</f>
        <v/>
      </c>
      <c r="DJ26" s="364" t="str">
        <f>'Proyeksi Pengeluaran'!DL82</f>
        <v/>
      </c>
      <c r="DK26" s="364" t="str">
        <f>'Proyeksi Pengeluaran'!DM82</f>
        <v/>
      </c>
      <c r="DL26" s="364" t="str">
        <f>'Proyeksi Pengeluaran'!DN82</f>
        <v/>
      </c>
      <c r="DM26" s="364" t="str">
        <f>'Proyeksi Pengeluaran'!DO82</f>
        <v/>
      </c>
      <c r="DN26" s="364" t="str">
        <f>'Proyeksi Pengeluaran'!DP82</f>
        <v/>
      </c>
      <c r="DO26" s="364" t="str">
        <f>'Proyeksi Pengeluaran'!DQ82</f>
        <v/>
      </c>
      <c r="DP26" s="364" t="str">
        <f>'Proyeksi Pengeluaran'!DR82</f>
        <v/>
      </c>
      <c r="DQ26" s="364" t="str">
        <f>'Proyeksi Pengeluaran'!DS82</f>
        <v/>
      </c>
      <c r="DR26" s="364" t="str">
        <f>'Proyeksi Pengeluaran'!DT82</f>
        <v/>
      </c>
      <c r="DS26" s="364" t="str">
        <f>'Proyeksi Pengeluaran'!DU82</f>
        <v/>
      </c>
      <c r="DT26" s="364" t="str">
        <f>'Proyeksi Pengeluaran'!DV82</f>
        <v/>
      </c>
      <c r="DU26" s="364" t="str">
        <f>'Proyeksi Pengeluaran'!DW82</f>
        <v/>
      </c>
      <c r="DV26" s="364" t="str">
        <f>'Proyeksi Pengeluaran'!DX82</f>
        <v/>
      </c>
      <c r="DW26" s="364" t="str">
        <f>'Proyeksi Pengeluaran'!DY82</f>
        <v/>
      </c>
      <c r="DX26" s="364" t="str">
        <f>'Proyeksi Pengeluaran'!DZ82</f>
        <v/>
      </c>
      <c r="DY26" s="364" t="str">
        <f>'Proyeksi Pengeluaran'!EA82</f>
        <v/>
      </c>
      <c r="DZ26" s="364" t="str">
        <f>'Proyeksi Pengeluaran'!EB82</f>
        <v/>
      </c>
    </row>
    <row r="27" ht="15.75" customHeight="1">
      <c r="A27" s="369"/>
      <c r="B27" s="370" t="s">
        <v>638</v>
      </c>
      <c r="C27" s="371">
        <f t="shared" si="9"/>
        <v>74400000</v>
      </c>
      <c r="D27" s="362">
        <f>'Proyeksi Pengeluaran'!G87</f>
        <v>3100000</v>
      </c>
      <c r="E27" s="363">
        <f>'Proyeksi Pengeluaran'!H87</f>
        <v>3100000</v>
      </c>
      <c r="F27" s="363">
        <f>'Proyeksi Pengeluaran'!I87</f>
        <v>3100000</v>
      </c>
      <c r="G27" s="364">
        <f>'Proyeksi Pengeluaran'!J87</f>
        <v>3100000</v>
      </c>
      <c r="H27" s="362">
        <f>'Proyeksi Pengeluaran'!K87</f>
        <v>3100000</v>
      </c>
      <c r="I27" s="363">
        <f>'Proyeksi Pengeluaran'!L87</f>
        <v>3100000</v>
      </c>
      <c r="J27" s="363">
        <f>'Proyeksi Pengeluaran'!M87</f>
        <v>3100000</v>
      </c>
      <c r="K27" s="363">
        <f>'Proyeksi Pengeluaran'!N87</f>
        <v>3100000</v>
      </c>
      <c r="L27" s="363">
        <f>'Proyeksi Pengeluaran'!O87</f>
        <v>3100000</v>
      </c>
      <c r="M27" s="363">
        <f>'Proyeksi Pengeluaran'!P87</f>
        <v>3100000</v>
      </c>
      <c r="N27" s="363">
        <f>'Proyeksi Pengeluaran'!Q87</f>
        <v>3100000</v>
      </c>
      <c r="O27" s="363">
        <f>'Proyeksi Pengeluaran'!R87</f>
        <v>3100000</v>
      </c>
      <c r="P27" s="363">
        <f>'Proyeksi Pengeluaran'!S87</f>
        <v>3100000</v>
      </c>
      <c r="Q27" s="363">
        <f>'Proyeksi Pengeluaran'!T87</f>
        <v>3100000</v>
      </c>
      <c r="R27" s="363">
        <f>'Proyeksi Pengeluaran'!U87</f>
        <v>3100000</v>
      </c>
      <c r="S27" s="364">
        <f>'Proyeksi Pengeluaran'!V87</f>
        <v>3100000</v>
      </c>
      <c r="T27" s="362">
        <f>'Proyeksi Pengeluaran'!W87</f>
        <v>3100000</v>
      </c>
      <c r="U27" s="363">
        <f>'Proyeksi Pengeluaran'!X87</f>
        <v>3100000</v>
      </c>
      <c r="V27" s="363">
        <f>'Proyeksi Pengeluaran'!Y87</f>
        <v>3100000</v>
      </c>
      <c r="W27" s="363">
        <f>'Proyeksi Pengeluaran'!Z87</f>
        <v>3100000</v>
      </c>
      <c r="X27" s="363">
        <f>'Proyeksi Pengeluaran'!AA87</f>
        <v>3100000</v>
      </c>
      <c r="Y27" s="363">
        <f>'Proyeksi Pengeluaran'!AB87</f>
        <v>3100000</v>
      </c>
      <c r="Z27" s="363">
        <f>'Proyeksi Pengeluaran'!AC87</f>
        <v>3100000</v>
      </c>
      <c r="AA27" s="363">
        <f>'Proyeksi Pengeluaran'!AD87</f>
        <v>3100000</v>
      </c>
      <c r="AB27" s="363">
        <f>'Proyeksi Pengeluaran'!AE87</f>
        <v>0</v>
      </c>
      <c r="AC27" s="363">
        <f>'Proyeksi Pengeluaran'!AF87</f>
        <v>0</v>
      </c>
      <c r="AD27" s="363">
        <f>'Proyeksi Pengeluaran'!AG87</f>
        <v>0</v>
      </c>
      <c r="AE27" s="364">
        <f>'Proyeksi Pengeluaran'!AH87</f>
        <v>0</v>
      </c>
      <c r="AF27" s="362">
        <f>'Proyeksi Pengeluaran'!AI87</f>
        <v>0</v>
      </c>
      <c r="AG27" s="363">
        <f>'Proyeksi Pengeluaran'!AJ87</f>
        <v>0</v>
      </c>
      <c r="AH27" s="363">
        <f>'Proyeksi Pengeluaran'!AK87</f>
        <v>0</v>
      </c>
      <c r="AI27" s="363">
        <f>'Proyeksi Pengeluaran'!AL87</f>
        <v>0</v>
      </c>
      <c r="AJ27" s="363">
        <f>'Proyeksi Pengeluaran'!AM87</f>
        <v>0</v>
      </c>
      <c r="AK27" s="363">
        <f>'Proyeksi Pengeluaran'!AN87</f>
        <v>0</v>
      </c>
      <c r="AL27" s="363">
        <f>'Proyeksi Pengeluaran'!AO87</f>
        <v>0</v>
      </c>
      <c r="AM27" s="364">
        <f>'Proyeksi Pengeluaran'!AP87</f>
        <v>0</v>
      </c>
      <c r="AN27" s="364">
        <f>'Proyeksi Pengeluaran'!AQ87</f>
        <v>0</v>
      </c>
      <c r="AO27" s="364">
        <f>'Proyeksi Pengeluaran'!AR87</f>
        <v>0</v>
      </c>
      <c r="AP27" s="364">
        <f>'Proyeksi Pengeluaran'!AS87</f>
        <v>0</v>
      </c>
      <c r="AQ27" s="364">
        <f>'Proyeksi Pengeluaran'!AT87</f>
        <v>0</v>
      </c>
      <c r="AR27" s="364">
        <f>'Proyeksi Pengeluaran'!AU87</f>
        <v>0</v>
      </c>
      <c r="AS27" s="364">
        <f>'Proyeksi Pengeluaran'!AV87</f>
        <v>0</v>
      </c>
      <c r="AT27" s="364">
        <f>'Proyeksi Pengeluaran'!AW87</f>
        <v>0</v>
      </c>
      <c r="AU27" s="364">
        <f>'Proyeksi Pengeluaran'!AX87</f>
        <v>0</v>
      </c>
      <c r="AV27" s="364">
        <f>'Proyeksi Pengeluaran'!AY87</f>
        <v>0</v>
      </c>
      <c r="AW27" s="364">
        <f>'Proyeksi Pengeluaran'!AZ87</f>
        <v>0</v>
      </c>
      <c r="AX27" s="364">
        <f>'Proyeksi Pengeluaran'!BA87</f>
        <v>0</v>
      </c>
      <c r="AY27" s="364">
        <f>'Proyeksi Pengeluaran'!BB87</f>
        <v>0</v>
      </c>
      <c r="AZ27" s="364" t="str">
        <f t="shared" si="10"/>
        <v>#REF!</v>
      </c>
      <c r="BA27" s="364" t="str">
        <f>'Proyeksi Pengeluaran'!BC87</f>
        <v/>
      </c>
      <c r="BB27" s="364" t="str">
        <f>'Proyeksi Pengeluaran'!BD87</f>
        <v/>
      </c>
      <c r="BC27" s="364" t="str">
        <f>'Proyeksi Pengeluaran'!BE87</f>
        <v/>
      </c>
      <c r="BD27" s="364" t="str">
        <f>'Proyeksi Pengeluaran'!BF87</f>
        <v/>
      </c>
      <c r="BE27" s="364" t="str">
        <f>'Proyeksi Pengeluaran'!BG87</f>
        <v/>
      </c>
      <c r="BF27" s="364" t="str">
        <f>'Proyeksi Pengeluaran'!BH87</f>
        <v/>
      </c>
      <c r="BG27" s="364" t="str">
        <f>'Proyeksi Pengeluaran'!BI87</f>
        <v/>
      </c>
      <c r="BH27" s="364" t="str">
        <f>'Proyeksi Pengeluaran'!BJ87</f>
        <v/>
      </c>
      <c r="BI27" s="364" t="str">
        <f>'Proyeksi Pengeluaran'!BK87</f>
        <v/>
      </c>
      <c r="BJ27" s="364" t="str">
        <f>'Proyeksi Pengeluaran'!BL87</f>
        <v/>
      </c>
      <c r="BK27" s="364" t="str">
        <f>'Proyeksi Pengeluaran'!BM87</f>
        <v/>
      </c>
      <c r="BL27" s="364" t="str">
        <f>'Proyeksi Pengeluaran'!BN87</f>
        <v/>
      </c>
      <c r="BM27" s="364" t="str">
        <f>'Proyeksi Pengeluaran'!BO87</f>
        <v/>
      </c>
      <c r="BN27" s="364" t="str">
        <f>'Proyeksi Pengeluaran'!BP87</f>
        <v/>
      </c>
      <c r="BO27" s="364" t="str">
        <f>'Proyeksi Pengeluaran'!BQ87</f>
        <v/>
      </c>
      <c r="BP27" s="364" t="str">
        <f>'Proyeksi Pengeluaran'!BR87</f>
        <v/>
      </c>
      <c r="BQ27" s="364" t="str">
        <f>'Proyeksi Pengeluaran'!BS87</f>
        <v/>
      </c>
      <c r="BR27" s="364" t="str">
        <f>'Proyeksi Pengeluaran'!BT87</f>
        <v/>
      </c>
      <c r="BS27" s="364" t="str">
        <f>'Proyeksi Pengeluaran'!BU87</f>
        <v/>
      </c>
      <c r="BT27" s="364" t="str">
        <f>'Proyeksi Pengeluaran'!BV87</f>
        <v/>
      </c>
      <c r="BU27" s="364" t="str">
        <f>'Proyeksi Pengeluaran'!BW87</f>
        <v/>
      </c>
      <c r="BV27" s="364" t="str">
        <f>'Proyeksi Pengeluaran'!BX87</f>
        <v/>
      </c>
      <c r="BW27" s="364" t="str">
        <f>'Proyeksi Pengeluaran'!BY87</f>
        <v/>
      </c>
      <c r="BX27" s="364" t="str">
        <f>'Proyeksi Pengeluaran'!BZ87</f>
        <v/>
      </c>
      <c r="BY27" s="364" t="str">
        <f>'Proyeksi Pengeluaran'!CA87</f>
        <v/>
      </c>
      <c r="BZ27" s="364" t="str">
        <f>'Proyeksi Pengeluaran'!CB87</f>
        <v/>
      </c>
      <c r="CA27" s="364" t="str">
        <f>'Proyeksi Pengeluaran'!CC87</f>
        <v/>
      </c>
      <c r="CB27" s="364" t="str">
        <f>'Proyeksi Pengeluaran'!CD87</f>
        <v/>
      </c>
      <c r="CC27" s="364" t="str">
        <f>'Proyeksi Pengeluaran'!CE87</f>
        <v/>
      </c>
      <c r="CD27" s="364" t="str">
        <f>'Proyeksi Pengeluaran'!CF87</f>
        <v/>
      </c>
      <c r="CE27" s="364" t="str">
        <f>'Proyeksi Pengeluaran'!CG87</f>
        <v/>
      </c>
      <c r="CF27" s="364" t="str">
        <f>'Proyeksi Pengeluaran'!CH87</f>
        <v/>
      </c>
      <c r="CG27" s="364" t="str">
        <f>'Proyeksi Pengeluaran'!CI87</f>
        <v/>
      </c>
      <c r="CH27" s="364" t="str">
        <f>'Proyeksi Pengeluaran'!CJ87</f>
        <v/>
      </c>
      <c r="CI27" s="364" t="str">
        <f>'Proyeksi Pengeluaran'!CK87</f>
        <v/>
      </c>
      <c r="CJ27" s="364" t="str">
        <f>'Proyeksi Pengeluaran'!CL87</f>
        <v/>
      </c>
      <c r="CK27" s="364" t="str">
        <f>'Proyeksi Pengeluaran'!CM87</f>
        <v/>
      </c>
      <c r="CL27" s="364" t="str">
        <f>'Proyeksi Pengeluaran'!CN87</f>
        <v/>
      </c>
      <c r="CM27" s="364" t="str">
        <f>'Proyeksi Pengeluaran'!CO87</f>
        <v/>
      </c>
      <c r="CN27" s="364" t="str">
        <f>'Proyeksi Pengeluaran'!CP87</f>
        <v/>
      </c>
      <c r="CO27" s="364" t="str">
        <f>'Proyeksi Pengeluaran'!CQ87</f>
        <v/>
      </c>
      <c r="CP27" s="364" t="str">
        <f>'Proyeksi Pengeluaran'!CR87</f>
        <v/>
      </c>
      <c r="CQ27" s="364" t="str">
        <f>'Proyeksi Pengeluaran'!CS87</f>
        <v/>
      </c>
      <c r="CR27" s="364" t="str">
        <f>'Proyeksi Pengeluaran'!CT87</f>
        <v/>
      </c>
      <c r="CS27" s="364" t="str">
        <f>'Proyeksi Pengeluaran'!CU87</f>
        <v/>
      </c>
      <c r="CT27" s="364" t="str">
        <f>'Proyeksi Pengeluaran'!CV87</f>
        <v/>
      </c>
      <c r="CU27" s="364" t="str">
        <f>'Proyeksi Pengeluaran'!CW87</f>
        <v/>
      </c>
      <c r="CV27" s="364" t="str">
        <f>'Proyeksi Pengeluaran'!CX87</f>
        <v/>
      </c>
      <c r="CW27" s="364" t="str">
        <f>'Proyeksi Pengeluaran'!CY87</f>
        <v/>
      </c>
      <c r="CX27" s="364" t="str">
        <f>'Proyeksi Pengeluaran'!CZ87</f>
        <v/>
      </c>
      <c r="CY27" s="364" t="str">
        <f>'Proyeksi Pengeluaran'!DA87</f>
        <v/>
      </c>
      <c r="CZ27" s="364" t="str">
        <f>'Proyeksi Pengeluaran'!DB87</f>
        <v/>
      </c>
      <c r="DA27" s="364" t="str">
        <f>'Proyeksi Pengeluaran'!DC87</f>
        <v/>
      </c>
      <c r="DB27" s="364" t="str">
        <f>'Proyeksi Pengeluaran'!DD87</f>
        <v/>
      </c>
      <c r="DC27" s="364" t="str">
        <f>'Proyeksi Pengeluaran'!DE87</f>
        <v/>
      </c>
      <c r="DD27" s="364" t="str">
        <f>'Proyeksi Pengeluaran'!DF87</f>
        <v/>
      </c>
      <c r="DE27" s="364" t="str">
        <f>'Proyeksi Pengeluaran'!DG87</f>
        <v/>
      </c>
      <c r="DF27" s="364" t="str">
        <f>'Proyeksi Pengeluaran'!DH87</f>
        <v/>
      </c>
      <c r="DG27" s="364" t="str">
        <f>'Proyeksi Pengeluaran'!DI87</f>
        <v/>
      </c>
      <c r="DH27" s="364" t="str">
        <f>'Proyeksi Pengeluaran'!DJ87</f>
        <v/>
      </c>
      <c r="DI27" s="364" t="str">
        <f>'Proyeksi Pengeluaran'!DK87</f>
        <v/>
      </c>
      <c r="DJ27" s="364" t="str">
        <f>'Proyeksi Pengeluaran'!DL87</f>
        <v/>
      </c>
      <c r="DK27" s="364" t="str">
        <f>'Proyeksi Pengeluaran'!DM87</f>
        <v/>
      </c>
      <c r="DL27" s="364" t="str">
        <f>'Proyeksi Pengeluaran'!DN87</f>
        <v/>
      </c>
      <c r="DM27" s="364" t="str">
        <f>'Proyeksi Pengeluaran'!DO87</f>
        <v/>
      </c>
      <c r="DN27" s="364" t="str">
        <f>'Proyeksi Pengeluaran'!DP87</f>
        <v/>
      </c>
      <c r="DO27" s="364" t="str">
        <f>'Proyeksi Pengeluaran'!DQ87</f>
        <v/>
      </c>
      <c r="DP27" s="364" t="str">
        <f>'Proyeksi Pengeluaran'!DR87</f>
        <v/>
      </c>
      <c r="DQ27" s="364" t="str">
        <f>'Proyeksi Pengeluaran'!DS87</f>
        <v/>
      </c>
      <c r="DR27" s="364" t="str">
        <f>'Proyeksi Pengeluaran'!DT87</f>
        <v/>
      </c>
      <c r="DS27" s="364" t="str">
        <f>'Proyeksi Pengeluaran'!DU87</f>
        <v/>
      </c>
      <c r="DT27" s="364" t="str">
        <f>'Proyeksi Pengeluaran'!DV87</f>
        <v/>
      </c>
      <c r="DU27" s="364" t="str">
        <f>'Proyeksi Pengeluaran'!DW87</f>
        <v/>
      </c>
      <c r="DV27" s="364" t="str">
        <f>'Proyeksi Pengeluaran'!DX87</f>
        <v/>
      </c>
      <c r="DW27" s="364" t="str">
        <f>'Proyeksi Pengeluaran'!DY87</f>
        <v/>
      </c>
      <c r="DX27" s="364" t="str">
        <f>'Proyeksi Pengeluaran'!DZ87</f>
        <v/>
      </c>
      <c r="DY27" s="364" t="str">
        <f>'Proyeksi Pengeluaran'!EA87</f>
        <v/>
      </c>
      <c r="DZ27" s="364" t="str">
        <f>'Proyeksi Pengeluaran'!EB87</f>
        <v/>
      </c>
    </row>
    <row r="28" ht="15.75" customHeight="1">
      <c r="A28" s="369"/>
      <c r="B28" s="340" t="s">
        <v>639</v>
      </c>
      <c r="C28" s="390"/>
      <c r="D28" s="362"/>
      <c r="E28" s="363"/>
      <c r="F28" s="363"/>
      <c r="G28" s="364"/>
      <c r="H28" s="362"/>
      <c r="I28" s="363"/>
      <c r="J28" s="363"/>
      <c r="K28" s="363"/>
      <c r="L28" s="363"/>
      <c r="M28" s="363"/>
      <c r="N28" s="363"/>
      <c r="O28" s="363"/>
      <c r="P28" s="363"/>
      <c r="Q28" s="363"/>
      <c r="R28" s="363"/>
      <c r="S28" s="364"/>
      <c r="T28" s="362"/>
      <c r="U28" s="363"/>
      <c r="V28" s="363"/>
      <c r="W28" s="363"/>
      <c r="X28" s="363"/>
      <c r="Y28" s="363"/>
      <c r="Z28" s="363"/>
      <c r="AA28" s="363"/>
      <c r="AB28" s="363"/>
      <c r="AC28" s="363"/>
      <c r="AD28" s="363"/>
      <c r="AE28" s="364"/>
      <c r="AF28" s="362"/>
      <c r="AG28" s="363"/>
      <c r="AH28" s="363"/>
      <c r="AI28" s="363"/>
      <c r="AJ28" s="363"/>
      <c r="AK28" s="363"/>
      <c r="AL28" s="363"/>
      <c r="AM28" s="364"/>
      <c r="AN28" s="364"/>
      <c r="AO28" s="364"/>
      <c r="AP28" s="364"/>
      <c r="AQ28" s="364"/>
      <c r="AR28" s="364"/>
      <c r="AS28" s="364"/>
      <c r="AT28" s="364"/>
      <c r="AU28" s="364"/>
      <c r="AV28" s="364"/>
      <c r="AW28" s="364"/>
      <c r="AX28" s="364"/>
      <c r="AY28" s="364"/>
      <c r="AZ28" s="364"/>
      <c r="BA28" s="364"/>
      <c r="BB28" s="364"/>
      <c r="BC28" s="364"/>
      <c r="BD28" s="364"/>
      <c r="BE28" s="364"/>
      <c r="BF28" s="364"/>
      <c r="BG28" s="364"/>
      <c r="BH28" s="364"/>
      <c r="BI28" s="364"/>
      <c r="BJ28" s="364"/>
      <c r="BK28" s="364"/>
      <c r="BL28" s="364"/>
      <c r="BM28" s="364"/>
      <c r="BN28" s="364"/>
      <c r="BO28" s="364"/>
      <c r="BP28" s="364"/>
      <c r="BQ28" s="364"/>
      <c r="BR28" s="364"/>
      <c r="BS28" s="364"/>
      <c r="BT28" s="364"/>
      <c r="BU28" s="364"/>
      <c r="BV28" s="364"/>
      <c r="BW28" s="364"/>
      <c r="BX28" s="364"/>
      <c r="BY28" s="364"/>
      <c r="BZ28" s="364"/>
      <c r="CA28" s="364"/>
      <c r="CB28" s="364"/>
      <c r="CC28" s="364"/>
      <c r="CD28" s="364"/>
      <c r="CE28" s="364"/>
      <c r="CF28" s="364"/>
      <c r="CG28" s="364"/>
      <c r="CH28" s="364"/>
      <c r="CI28" s="364"/>
      <c r="CJ28" s="364"/>
      <c r="CK28" s="364"/>
      <c r="CL28" s="364"/>
      <c r="CM28" s="364"/>
      <c r="CN28" s="364"/>
      <c r="CO28" s="364"/>
      <c r="CP28" s="364"/>
      <c r="CQ28" s="364"/>
      <c r="CR28" s="364"/>
      <c r="CS28" s="364"/>
      <c r="CT28" s="364"/>
      <c r="CU28" s="364"/>
      <c r="CV28" s="364"/>
      <c r="CW28" s="364"/>
      <c r="CX28" s="364"/>
      <c r="CY28" s="364"/>
      <c r="CZ28" s="364"/>
      <c r="DA28" s="364"/>
      <c r="DB28" s="364"/>
      <c r="DC28" s="364"/>
      <c r="DD28" s="364"/>
      <c r="DE28" s="364"/>
      <c r="DF28" s="364"/>
      <c r="DG28" s="364"/>
      <c r="DH28" s="364"/>
      <c r="DI28" s="364"/>
      <c r="DJ28" s="364"/>
      <c r="DK28" s="364"/>
      <c r="DL28" s="364"/>
      <c r="DM28" s="364"/>
      <c r="DN28" s="364"/>
      <c r="DO28" s="364"/>
      <c r="DP28" s="364"/>
      <c r="DQ28" s="364"/>
      <c r="DR28" s="364"/>
      <c r="DS28" s="364"/>
      <c r="DT28" s="364"/>
      <c r="DU28" s="364"/>
      <c r="DV28" s="364"/>
      <c r="DW28" s="364"/>
      <c r="DX28" s="364"/>
      <c r="DY28" s="364"/>
      <c r="DZ28" s="364"/>
    </row>
    <row r="29" ht="15.75" customHeight="1">
      <c r="A29" s="369"/>
      <c r="B29" s="370" t="s">
        <v>640</v>
      </c>
      <c r="C29" s="371">
        <f t="shared" ref="C29:C37" si="11">SUM(D29:AY29)</f>
        <v>32750000</v>
      </c>
      <c r="D29" s="362">
        <f>'Proyeksi Pengeluaran'!G103</f>
        <v>2000000</v>
      </c>
      <c r="E29" s="363">
        <f>'Proyeksi Pengeluaran'!H103</f>
        <v>2000000</v>
      </c>
      <c r="F29" s="363">
        <f>'Proyeksi Pengeluaran'!I103</f>
        <v>4000000</v>
      </c>
      <c r="G29" s="364">
        <f>'Proyeksi Pengeluaran'!J103</f>
        <v>3250000</v>
      </c>
      <c r="H29" s="362">
        <f>'Proyeksi Pengeluaran'!K103</f>
        <v>2500000</v>
      </c>
      <c r="I29" s="363">
        <f>'Proyeksi Pengeluaran'!L103</f>
        <v>7000000</v>
      </c>
      <c r="J29" s="363">
        <f>'Proyeksi Pengeluaran'!M103</f>
        <v>2000000</v>
      </c>
      <c r="K29" s="363">
        <f>'Proyeksi Pengeluaran'!N103</f>
        <v>2000000</v>
      </c>
      <c r="L29" s="363">
        <f>'Proyeksi Pengeluaran'!O103</f>
        <v>2000000</v>
      </c>
      <c r="M29" s="363">
        <f>'Proyeksi Pengeluaran'!P103</f>
        <v>2000000</v>
      </c>
      <c r="N29" s="363">
        <f>'Proyeksi Pengeluaran'!Q103</f>
        <v>2000000</v>
      </c>
      <c r="O29" s="363">
        <f>'Proyeksi Pengeluaran'!R103</f>
        <v>2000000</v>
      </c>
      <c r="P29" s="363">
        <f>'Proyeksi Pengeluaran'!S103</f>
        <v>0</v>
      </c>
      <c r="Q29" s="363">
        <f>'Proyeksi Pengeluaran'!T103</f>
        <v>0</v>
      </c>
      <c r="R29" s="363">
        <f>'Proyeksi Pengeluaran'!U103</f>
        <v>0</v>
      </c>
      <c r="S29" s="364">
        <f>'Proyeksi Pengeluaran'!V103</f>
        <v>0</v>
      </c>
      <c r="T29" s="362">
        <f>'Proyeksi Pengeluaran'!W103</f>
        <v>0</v>
      </c>
      <c r="U29" s="363">
        <f>'Proyeksi Pengeluaran'!X103</f>
        <v>0</v>
      </c>
      <c r="V29" s="363">
        <f>'Proyeksi Pengeluaran'!Y103</f>
        <v>0</v>
      </c>
      <c r="W29" s="363">
        <f>'Proyeksi Pengeluaran'!Z103</f>
        <v>0</v>
      </c>
      <c r="X29" s="363">
        <f>'Proyeksi Pengeluaran'!AA103</f>
        <v>0</v>
      </c>
      <c r="Y29" s="363">
        <f>'Proyeksi Pengeluaran'!AB103</f>
        <v>0</v>
      </c>
      <c r="Z29" s="363">
        <f>'Proyeksi Pengeluaran'!AC103</f>
        <v>0</v>
      </c>
      <c r="AA29" s="363">
        <f>'Proyeksi Pengeluaran'!AD103</f>
        <v>0</v>
      </c>
      <c r="AB29" s="363">
        <f>'Proyeksi Pengeluaran'!AE103</f>
        <v>0</v>
      </c>
      <c r="AC29" s="363">
        <f>'Proyeksi Pengeluaran'!AF103</f>
        <v>0</v>
      </c>
      <c r="AD29" s="363">
        <f>'Proyeksi Pengeluaran'!AG103</f>
        <v>0</v>
      </c>
      <c r="AE29" s="364">
        <f>'Proyeksi Pengeluaran'!AH103</f>
        <v>0</v>
      </c>
      <c r="AF29" s="362">
        <f>'Proyeksi Pengeluaran'!AI103</f>
        <v>0</v>
      </c>
      <c r="AG29" s="363">
        <f>'Proyeksi Pengeluaran'!AJ103</f>
        <v>0</v>
      </c>
      <c r="AH29" s="363">
        <f>'Proyeksi Pengeluaran'!AK103</f>
        <v>0</v>
      </c>
      <c r="AI29" s="363">
        <f>'Proyeksi Pengeluaran'!AL103</f>
        <v>0</v>
      </c>
      <c r="AJ29" s="363">
        <f>'Proyeksi Pengeluaran'!AM103</f>
        <v>0</v>
      </c>
      <c r="AK29" s="363">
        <f>'Proyeksi Pengeluaran'!AN103</f>
        <v>0</v>
      </c>
      <c r="AL29" s="363">
        <f>'Proyeksi Pengeluaran'!AO103</f>
        <v>0</v>
      </c>
      <c r="AM29" s="364">
        <f>'Proyeksi Pengeluaran'!AP103</f>
        <v>0</v>
      </c>
      <c r="AN29" s="364">
        <f>'Proyeksi Pengeluaran'!AQ103</f>
        <v>0</v>
      </c>
      <c r="AO29" s="364">
        <f>'Proyeksi Pengeluaran'!AR103</f>
        <v>0</v>
      </c>
      <c r="AP29" s="364">
        <f>'Proyeksi Pengeluaran'!AS103</f>
        <v>0</v>
      </c>
      <c r="AQ29" s="364">
        <f>'Proyeksi Pengeluaran'!AT103</f>
        <v>0</v>
      </c>
      <c r="AR29" s="364">
        <f>'Proyeksi Pengeluaran'!AU103</f>
        <v>0</v>
      </c>
      <c r="AS29" s="364">
        <f>'Proyeksi Pengeluaran'!AV103</f>
        <v>0</v>
      </c>
      <c r="AT29" s="364">
        <f>'Proyeksi Pengeluaran'!AW103</f>
        <v>0</v>
      </c>
      <c r="AU29" s="364">
        <f>'Proyeksi Pengeluaran'!AX103</f>
        <v>0</v>
      </c>
      <c r="AV29" s="364">
        <f>'Proyeksi Pengeluaran'!AY103</f>
        <v>0</v>
      </c>
      <c r="AW29" s="364">
        <f>'Proyeksi Pengeluaran'!AZ103</f>
        <v>0</v>
      </c>
      <c r="AX29" s="364">
        <f>'Proyeksi Pengeluaran'!BA103</f>
        <v>0</v>
      </c>
      <c r="AY29" s="364">
        <f>'Proyeksi Pengeluaran'!BB103</f>
        <v>0</v>
      </c>
      <c r="AZ29" s="364" t="str">
        <f t="shared" ref="AZ29:AZ37" si="12">#REF!</f>
        <v>#REF!</v>
      </c>
      <c r="BA29" s="364" t="str">
        <f>'Proyeksi Pengeluaran'!BC103</f>
        <v/>
      </c>
      <c r="BB29" s="364" t="str">
        <f>'Proyeksi Pengeluaran'!BD103</f>
        <v/>
      </c>
      <c r="BC29" s="364" t="str">
        <f>'Proyeksi Pengeluaran'!BE103</f>
        <v/>
      </c>
      <c r="BD29" s="364" t="str">
        <f>'Proyeksi Pengeluaran'!BF103</f>
        <v/>
      </c>
      <c r="BE29" s="364" t="str">
        <f>'Proyeksi Pengeluaran'!BG103</f>
        <v/>
      </c>
      <c r="BF29" s="364" t="str">
        <f>'Proyeksi Pengeluaran'!BH103</f>
        <v/>
      </c>
      <c r="BG29" s="364" t="str">
        <f>'Proyeksi Pengeluaran'!BI103</f>
        <v/>
      </c>
      <c r="BH29" s="364" t="str">
        <f>'Proyeksi Pengeluaran'!BJ103</f>
        <v/>
      </c>
      <c r="BI29" s="364" t="str">
        <f>'Proyeksi Pengeluaran'!BK103</f>
        <v/>
      </c>
      <c r="BJ29" s="364" t="str">
        <f>'Proyeksi Pengeluaran'!BL103</f>
        <v/>
      </c>
      <c r="BK29" s="364" t="str">
        <f>'Proyeksi Pengeluaran'!BM103</f>
        <v/>
      </c>
      <c r="BL29" s="364" t="str">
        <f>'Proyeksi Pengeluaran'!BN103</f>
        <v/>
      </c>
      <c r="BM29" s="364" t="str">
        <f>'Proyeksi Pengeluaran'!BO103</f>
        <v/>
      </c>
      <c r="BN29" s="364" t="str">
        <f>'Proyeksi Pengeluaran'!BP103</f>
        <v/>
      </c>
      <c r="BO29" s="364" t="str">
        <f>'Proyeksi Pengeluaran'!BQ103</f>
        <v/>
      </c>
      <c r="BP29" s="364" t="str">
        <f>'Proyeksi Pengeluaran'!BR103</f>
        <v/>
      </c>
      <c r="BQ29" s="364" t="str">
        <f>'Proyeksi Pengeluaran'!BS103</f>
        <v/>
      </c>
      <c r="BR29" s="364" t="str">
        <f>'Proyeksi Pengeluaran'!BT103</f>
        <v/>
      </c>
      <c r="BS29" s="364" t="str">
        <f>'Proyeksi Pengeluaran'!BU103</f>
        <v/>
      </c>
      <c r="BT29" s="364" t="str">
        <f>'Proyeksi Pengeluaran'!BV103</f>
        <v/>
      </c>
      <c r="BU29" s="364" t="str">
        <f>'Proyeksi Pengeluaran'!BW103</f>
        <v/>
      </c>
      <c r="BV29" s="364" t="str">
        <f>'Proyeksi Pengeluaran'!BX103</f>
        <v/>
      </c>
      <c r="BW29" s="364" t="str">
        <f>'Proyeksi Pengeluaran'!BY103</f>
        <v/>
      </c>
      <c r="BX29" s="364" t="str">
        <f>'Proyeksi Pengeluaran'!BZ103</f>
        <v/>
      </c>
      <c r="BY29" s="364" t="str">
        <f>'Proyeksi Pengeluaran'!CA103</f>
        <v/>
      </c>
      <c r="BZ29" s="364" t="str">
        <f>'Proyeksi Pengeluaran'!CB103</f>
        <v/>
      </c>
      <c r="CA29" s="364" t="str">
        <f>'Proyeksi Pengeluaran'!CC103</f>
        <v/>
      </c>
      <c r="CB29" s="364" t="str">
        <f>'Proyeksi Pengeluaran'!CD103</f>
        <v/>
      </c>
      <c r="CC29" s="364" t="str">
        <f>'Proyeksi Pengeluaran'!CE103</f>
        <v/>
      </c>
      <c r="CD29" s="364" t="str">
        <f>'Proyeksi Pengeluaran'!CF103</f>
        <v/>
      </c>
      <c r="CE29" s="364" t="str">
        <f>'Proyeksi Pengeluaran'!CG103</f>
        <v/>
      </c>
      <c r="CF29" s="364" t="str">
        <f>'Proyeksi Pengeluaran'!CH103</f>
        <v/>
      </c>
      <c r="CG29" s="364" t="str">
        <f>'Proyeksi Pengeluaran'!CI103</f>
        <v/>
      </c>
      <c r="CH29" s="364" t="str">
        <f>'Proyeksi Pengeluaran'!CJ103</f>
        <v/>
      </c>
      <c r="CI29" s="364" t="str">
        <f>'Proyeksi Pengeluaran'!CK103</f>
        <v/>
      </c>
      <c r="CJ29" s="364" t="str">
        <f>'Proyeksi Pengeluaran'!CL103</f>
        <v/>
      </c>
      <c r="CK29" s="364" t="str">
        <f>'Proyeksi Pengeluaran'!CM103</f>
        <v/>
      </c>
      <c r="CL29" s="364" t="str">
        <f>'Proyeksi Pengeluaran'!CN103</f>
        <v/>
      </c>
      <c r="CM29" s="364" t="str">
        <f>'Proyeksi Pengeluaran'!CO103</f>
        <v/>
      </c>
      <c r="CN29" s="364" t="str">
        <f>'Proyeksi Pengeluaran'!CP103</f>
        <v/>
      </c>
      <c r="CO29" s="364" t="str">
        <f>'Proyeksi Pengeluaran'!CQ103</f>
        <v/>
      </c>
      <c r="CP29" s="364" t="str">
        <f>'Proyeksi Pengeluaran'!CR103</f>
        <v/>
      </c>
      <c r="CQ29" s="364" t="str">
        <f>'Proyeksi Pengeluaran'!CS103</f>
        <v/>
      </c>
      <c r="CR29" s="364" t="str">
        <f>'Proyeksi Pengeluaran'!CT103</f>
        <v/>
      </c>
      <c r="CS29" s="364" t="str">
        <f>'Proyeksi Pengeluaran'!CU103</f>
        <v/>
      </c>
      <c r="CT29" s="364" t="str">
        <f>'Proyeksi Pengeluaran'!CV103</f>
        <v/>
      </c>
      <c r="CU29" s="364" t="str">
        <f>'Proyeksi Pengeluaran'!CW103</f>
        <v/>
      </c>
      <c r="CV29" s="364" t="str">
        <f>'Proyeksi Pengeluaran'!CX103</f>
        <v/>
      </c>
      <c r="CW29" s="364" t="str">
        <f>'Proyeksi Pengeluaran'!CY103</f>
        <v/>
      </c>
      <c r="CX29" s="364" t="str">
        <f>'Proyeksi Pengeluaran'!CZ103</f>
        <v/>
      </c>
      <c r="CY29" s="364" t="str">
        <f>'Proyeksi Pengeluaran'!DA103</f>
        <v/>
      </c>
      <c r="CZ29" s="364" t="str">
        <f>'Proyeksi Pengeluaran'!DB103</f>
        <v/>
      </c>
      <c r="DA29" s="364" t="str">
        <f>'Proyeksi Pengeluaran'!DC103</f>
        <v/>
      </c>
      <c r="DB29" s="364" t="str">
        <f>'Proyeksi Pengeluaran'!DD103</f>
        <v/>
      </c>
      <c r="DC29" s="364" t="str">
        <f>'Proyeksi Pengeluaran'!DE103</f>
        <v/>
      </c>
      <c r="DD29" s="364" t="str">
        <f>'Proyeksi Pengeluaran'!DF103</f>
        <v/>
      </c>
      <c r="DE29" s="364" t="str">
        <f>'Proyeksi Pengeluaran'!DG103</f>
        <v/>
      </c>
      <c r="DF29" s="364" t="str">
        <f>'Proyeksi Pengeluaran'!DH103</f>
        <v/>
      </c>
      <c r="DG29" s="364" t="str">
        <f>'Proyeksi Pengeluaran'!DI103</f>
        <v/>
      </c>
      <c r="DH29" s="364" t="str">
        <f>'Proyeksi Pengeluaran'!DJ103</f>
        <v/>
      </c>
      <c r="DI29" s="364" t="str">
        <f>'Proyeksi Pengeluaran'!DK103</f>
        <v/>
      </c>
      <c r="DJ29" s="364" t="str">
        <f>'Proyeksi Pengeluaran'!DL103</f>
        <v/>
      </c>
      <c r="DK29" s="364" t="str">
        <f>'Proyeksi Pengeluaran'!DM103</f>
        <v/>
      </c>
      <c r="DL29" s="364" t="str">
        <f>'Proyeksi Pengeluaran'!DN103</f>
        <v/>
      </c>
      <c r="DM29" s="364" t="str">
        <f>'Proyeksi Pengeluaran'!DO103</f>
        <v/>
      </c>
      <c r="DN29" s="364" t="str">
        <f>'Proyeksi Pengeluaran'!DP103</f>
        <v/>
      </c>
      <c r="DO29" s="364" t="str">
        <f>'Proyeksi Pengeluaran'!DQ103</f>
        <v/>
      </c>
      <c r="DP29" s="364" t="str">
        <f>'Proyeksi Pengeluaran'!DR103</f>
        <v/>
      </c>
      <c r="DQ29" s="364" t="str">
        <f>'Proyeksi Pengeluaran'!DS103</f>
        <v/>
      </c>
      <c r="DR29" s="364" t="str">
        <f>'Proyeksi Pengeluaran'!DT103</f>
        <v/>
      </c>
      <c r="DS29" s="364" t="str">
        <f>'Proyeksi Pengeluaran'!DU103</f>
        <v/>
      </c>
      <c r="DT29" s="364" t="str">
        <f>'Proyeksi Pengeluaran'!DV103</f>
        <v/>
      </c>
      <c r="DU29" s="364" t="str">
        <f>'Proyeksi Pengeluaran'!DW103</f>
        <v/>
      </c>
      <c r="DV29" s="364" t="str">
        <f>'Proyeksi Pengeluaran'!DX103</f>
        <v/>
      </c>
      <c r="DW29" s="364" t="str">
        <f>'Proyeksi Pengeluaran'!DY103</f>
        <v/>
      </c>
      <c r="DX29" s="364" t="str">
        <f>'Proyeksi Pengeluaran'!DZ103</f>
        <v/>
      </c>
      <c r="DY29" s="364" t="str">
        <f>'Proyeksi Pengeluaran'!EA103</f>
        <v/>
      </c>
      <c r="DZ29" s="364" t="str">
        <f>'Proyeksi Pengeluaran'!EB103</f>
        <v/>
      </c>
    </row>
    <row r="30" ht="15.75" customHeight="1">
      <c r="A30" s="369"/>
      <c r="B30" s="370" t="s">
        <v>641</v>
      </c>
      <c r="C30" s="371">
        <f t="shared" si="11"/>
        <v>90800000</v>
      </c>
      <c r="D30" s="362">
        <f>'Proyeksi Pengeluaran'!G110</f>
        <v>3783333.333</v>
      </c>
      <c r="E30" s="363">
        <f>'Proyeksi Pengeluaran'!H110</f>
        <v>3783333.333</v>
      </c>
      <c r="F30" s="363">
        <f>'Proyeksi Pengeluaran'!I110</f>
        <v>3783333.333</v>
      </c>
      <c r="G30" s="364">
        <f>'Proyeksi Pengeluaran'!J110</f>
        <v>3783333.333</v>
      </c>
      <c r="H30" s="362">
        <f>'Proyeksi Pengeluaran'!K110</f>
        <v>3783333.333</v>
      </c>
      <c r="I30" s="363">
        <f>'Proyeksi Pengeluaran'!L110</f>
        <v>3783333.333</v>
      </c>
      <c r="J30" s="363">
        <f>'Proyeksi Pengeluaran'!M110</f>
        <v>3783333.333</v>
      </c>
      <c r="K30" s="363">
        <f>'Proyeksi Pengeluaran'!N110</f>
        <v>3783333.333</v>
      </c>
      <c r="L30" s="363">
        <f>'Proyeksi Pengeluaran'!O110</f>
        <v>3783333.333</v>
      </c>
      <c r="M30" s="363">
        <f>'Proyeksi Pengeluaran'!P110</f>
        <v>3783333.333</v>
      </c>
      <c r="N30" s="363">
        <f>'Proyeksi Pengeluaran'!Q110</f>
        <v>3783333.333</v>
      </c>
      <c r="O30" s="363">
        <f>'Proyeksi Pengeluaran'!R110</f>
        <v>3783333.333</v>
      </c>
      <c r="P30" s="363">
        <f>'Proyeksi Pengeluaran'!S110</f>
        <v>3783333.333</v>
      </c>
      <c r="Q30" s="363">
        <f>'Proyeksi Pengeluaran'!T110</f>
        <v>3783333.333</v>
      </c>
      <c r="R30" s="363">
        <f>'Proyeksi Pengeluaran'!U110</f>
        <v>3783333.333</v>
      </c>
      <c r="S30" s="364">
        <f>'Proyeksi Pengeluaran'!V110</f>
        <v>3783333.333</v>
      </c>
      <c r="T30" s="362">
        <f>'Proyeksi Pengeluaran'!W110</f>
        <v>3783333.333</v>
      </c>
      <c r="U30" s="363">
        <f>'Proyeksi Pengeluaran'!X110</f>
        <v>3783333.333</v>
      </c>
      <c r="V30" s="363">
        <f>'Proyeksi Pengeluaran'!Y110</f>
        <v>3783333.333</v>
      </c>
      <c r="W30" s="363">
        <f>'Proyeksi Pengeluaran'!Z110</f>
        <v>3783333.333</v>
      </c>
      <c r="X30" s="363">
        <f>'Proyeksi Pengeluaran'!AA110</f>
        <v>3783333.333</v>
      </c>
      <c r="Y30" s="363">
        <f>'Proyeksi Pengeluaran'!AB110</f>
        <v>3783333.333</v>
      </c>
      <c r="Z30" s="363">
        <f>'Proyeksi Pengeluaran'!AC110</f>
        <v>3783333.333</v>
      </c>
      <c r="AA30" s="363">
        <f>'Proyeksi Pengeluaran'!AD110</f>
        <v>3783333.333</v>
      </c>
      <c r="AB30" s="363">
        <f>'Proyeksi Pengeluaran'!AE110</f>
        <v>0</v>
      </c>
      <c r="AC30" s="363">
        <f>'Proyeksi Pengeluaran'!AF110</f>
        <v>0</v>
      </c>
      <c r="AD30" s="363">
        <f>'Proyeksi Pengeluaran'!AG110</f>
        <v>0</v>
      </c>
      <c r="AE30" s="364">
        <f>'Proyeksi Pengeluaran'!AH110</f>
        <v>0</v>
      </c>
      <c r="AF30" s="362">
        <f>'Proyeksi Pengeluaran'!AI110</f>
        <v>0</v>
      </c>
      <c r="AG30" s="363">
        <f>'Proyeksi Pengeluaran'!AJ110</f>
        <v>0</v>
      </c>
      <c r="AH30" s="363">
        <f>'Proyeksi Pengeluaran'!AK110</f>
        <v>0</v>
      </c>
      <c r="AI30" s="363">
        <f>'Proyeksi Pengeluaran'!AL110</f>
        <v>0</v>
      </c>
      <c r="AJ30" s="363">
        <f>'Proyeksi Pengeluaran'!AM110</f>
        <v>0</v>
      </c>
      <c r="AK30" s="363">
        <f>'Proyeksi Pengeluaran'!AN110</f>
        <v>0</v>
      </c>
      <c r="AL30" s="363">
        <f>'Proyeksi Pengeluaran'!AO110</f>
        <v>0</v>
      </c>
      <c r="AM30" s="364">
        <f>'Proyeksi Pengeluaran'!AP110</f>
        <v>0</v>
      </c>
      <c r="AN30" s="364">
        <f>'Proyeksi Pengeluaran'!AQ110</f>
        <v>0</v>
      </c>
      <c r="AO30" s="364">
        <f>'Proyeksi Pengeluaran'!AR110</f>
        <v>0</v>
      </c>
      <c r="AP30" s="364">
        <f>'Proyeksi Pengeluaran'!AS110</f>
        <v>0</v>
      </c>
      <c r="AQ30" s="364">
        <f>'Proyeksi Pengeluaran'!AT110</f>
        <v>0</v>
      </c>
      <c r="AR30" s="364">
        <f>'Proyeksi Pengeluaran'!AU110</f>
        <v>0</v>
      </c>
      <c r="AS30" s="364">
        <f>'Proyeksi Pengeluaran'!AV110</f>
        <v>0</v>
      </c>
      <c r="AT30" s="364">
        <f>'Proyeksi Pengeluaran'!AW110</f>
        <v>0</v>
      </c>
      <c r="AU30" s="364">
        <f>'Proyeksi Pengeluaran'!AX110</f>
        <v>0</v>
      </c>
      <c r="AV30" s="364">
        <f>'Proyeksi Pengeluaran'!AY110</f>
        <v>0</v>
      </c>
      <c r="AW30" s="364">
        <f>'Proyeksi Pengeluaran'!AZ110</f>
        <v>0</v>
      </c>
      <c r="AX30" s="364">
        <f>'Proyeksi Pengeluaran'!BA110</f>
        <v>0</v>
      </c>
      <c r="AY30" s="364">
        <f>'Proyeksi Pengeluaran'!BB110</f>
        <v>0</v>
      </c>
      <c r="AZ30" s="364" t="str">
        <f t="shared" si="12"/>
        <v>#REF!</v>
      </c>
      <c r="BA30" s="364" t="str">
        <f>'Proyeksi Pengeluaran'!BC110</f>
        <v/>
      </c>
      <c r="BB30" s="364" t="str">
        <f>'Proyeksi Pengeluaran'!BD110</f>
        <v/>
      </c>
      <c r="BC30" s="364" t="str">
        <f>'Proyeksi Pengeluaran'!BE110</f>
        <v/>
      </c>
      <c r="BD30" s="364" t="str">
        <f>'Proyeksi Pengeluaran'!BF110</f>
        <v/>
      </c>
      <c r="BE30" s="364" t="str">
        <f>'Proyeksi Pengeluaran'!BG110</f>
        <v/>
      </c>
      <c r="BF30" s="364" t="str">
        <f>'Proyeksi Pengeluaran'!BH110</f>
        <v/>
      </c>
      <c r="BG30" s="364" t="str">
        <f>'Proyeksi Pengeluaran'!BI110</f>
        <v/>
      </c>
      <c r="BH30" s="364" t="str">
        <f>'Proyeksi Pengeluaran'!BJ110</f>
        <v/>
      </c>
      <c r="BI30" s="364" t="str">
        <f>'Proyeksi Pengeluaran'!BK110</f>
        <v/>
      </c>
      <c r="BJ30" s="364" t="str">
        <f>'Proyeksi Pengeluaran'!BL110</f>
        <v/>
      </c>
      <c r="BK30" s="364" t="str">
        <f>'Proyeksi Pengeluaran'!BM110</f>
        <v/>
      </c>
      <c r="BL30" s="364" t="str">
        <f>'Proyeksi Pengeluaran'!BN110</f>
        <v/>
      </c>
      <c r="BM30" s="364" t="str">
        <f>'Proyeksi Pengeluaran'!BO110</f>
        <v/>
      </c>
      <c r="BN30" s="364" t="str">
        <f>'Proyeksi Pengeluaran'!BP110</f>
        <v/>
      </c>
      <c r="BO30" s="364" t="str">
        <f>'Proyeksi Pengeluaran'!BQ110</f>
        <v/>
      </c>
      <c r="BP30" s="364" t="str">
        <f>'Proyeksi Pengeluaran'!BR110</f>
        <v/>
      </c>
      <c r="BQ30" s="364" t="str">
        <f>'Proyeksi Pengeluaran'!BS110</f>
        <v/>
      </c>
      <c r="BR30" s="364" t="str">
        <f>'Proyeksi Pengeluaran'!BT110</f>
        <v/>
      </c>
      <c r="BS30" s="364" t="str">
        <f>'Proyeksi Pengeluaran'!BU110</f>
        <v/>
      </c>
      <c r="BT30" s="364" t="str">
        <f>'Proyeksi Pengeluaran'!BV110</f>
        <v/>
      </c>
      <c r="BU30" s="364" t="str">
        <f>'Proyeksi Pengeluaran'!BW110</f>
        <v/>
      </c>
      <c r="BV30" s="364" t="str">
        <f>'Proyeksi Pengeluaran'!BX110</f>
        <v/>
      </c>
      <c r="BW30" s="364" t="str">
        <f>'Proyeksi Pengeluaran'!BY110</f>
        <v/>
      </c>
      <c r="BX30" s="364" t="str">
        <f>'Proyeksi Pengeluaran'!BZ110</f>
        <v/>
      </c>
      <c r="BY30" s="364" t="str">
        <f>'Proyeksi Pengeluaran'!CA110</f>
        <v/>
      </c>
      <c r="BZ30" s="364" t="str">
        <f>'Proyeksi Pengeluaran'!CB110</f>
        <v/>
      </c>
      <c r="CA30" s="364" t="str">
        <f>'Proyeksi Pengeluaran'!CC110</f>
        <v/>
      </c>
      <c r="CB30" s="364" t="str">
        <f>'Proyeksi Pengeluaran'!CD110</f>
        <v/>
      </c>
      <c r="CC30" s="364" t="str">
        <f>'Proyeksi Pengeluaran'!CE110</f>
        <v/>
      </c>
      <c r="CD30" s="364" t="str">
        <f>'Proyeksi Pengeluaran'!CF110</f>
        <v/>
      </c>
      <c r="CE30" s="364" t="str">
        <f>'Proyeksi Pengeluaran'!CG110</f>
        <v/>
      </c>
      <c r="CF30" s="364" t="str">
        <f>'Proyeksi Pengeluaran'!CH110</f>
        <v/>
      </c>
      <c r="CG30" s="364" t="str">
        <f>'Proyeksi Pengeluaran'!CI110</f>
        <v/>
      </c>
      <c r="CH30" s="364" t="str">
        <f>'Proyeksi Pengeluaran'!CJ110</f>
        <v/>
      </c>
      <c r="CI30" s="364" t="str">
        <f>'Proyeksi Pengeluaran'!CK110</f>
        <v/>
      </c>
      <c r="CJ30" s="364" t="str">
        <f>'Proyeksi Pengeluaran'!CL110</f>
        <v/>
      </c>
      <c r="CK30" s="364" t="str">
        <f>'Proyeksi Pengeluaran'!CM110</f>
        <v/>
      </c>
      <c r="CL30" s="364" t="str">
        <f>'Proyeksi Pengeluaran'!CN110</f>
        <v/>
      </c>
      <c r="CM30" s="364" t="str">
        <f>'Proyeksi Pengeluaran'!CO110</f>
        <v/>
      </c>
      <c r="CN30" s="364" t="str">
        <f>'Proyeksi Pengeluaran'!CP110</f>
        <v/>
      </c>
      <c r="CO30" s="364" t="str">
        <f>'Proyeksi Pengeluaran'!CQ110</f>
        <v/>
      </c>
      <c r="CP30" s="364" t="str">
        <f>'Proyeksi Pengeluaran'!CR110</f>
        <v/>
      </c>
      <c r="CQ30" s="364" t="str">
        <f>'Proyeksi Pengeluaran'!CS110</f>
        <v/>
      </c>
      <c r="CR30" s="364" t="str">
        <f>'Proyeksi Pengeluaran'!CT110</f>
        <v/>
      </c>
      <c r="CS30" s="364" t="str">
        <f>'Proyeksi Pengeluaran'!CU110</f>
        <v/>
      </c>
      <c r="CT30" s="364" t="str">
        <f>'Proyeksi Pengeluaran'!CV110</f>
        <v/>
      </c>
      <c r="CU30" s="364" t="str">
        <f>'Proyeksi Pengeluaran'!CW110</f>
        <v/>
      </c>
      <c r="CV30" s="364" t="str">
        <f>'Proyeksi Pengeluaran'!CX110</f>
        <v/>
      </c>
      <c r="CW30" s="364" t="str">
        <f>'Proyeksi Pengeluaran'!CY110</f>
        <v/>
      </c>
      <c r="CX30" s="364" t="str">
        <f>'Proyeksi Pengeluaran'!CZ110</f>
        <v/>
      </c>
      <c r="CY30" s="364" t="str">
        <f>'Proyeksi Pengeluaran'!DA110</f>
        <v/>
      </c>
      <c r="CZ30" s="364" t="str">
        <f>'Proyeksi Pengeluaran'!DB110</f>
        <v/>
      </c>
      <c r="DA30" s="364" t="str">
        <f>'Proyeksi Pengeluaran'!DC110</f>
        <v/>
      </c>
      <c r="DB30" s="364" t="str">
        <f>'Proyeksi Pengeluaran'!DD110</f>
        <v/>
      </c>
      <c r="DC30" s="364" t="str">
        <f>'Proyeksi Pengeluaran'!DE110</f>
        <v/>
      </c>
      <c r="DD30" s="364" t="str">
        <f>'Proyeksi Pengeluaran'!DF110</f>
        <v/>
      </c>
      <c r="DE30" s="364" t="str">
        <f>'Proyeksi Pengeluaran'!DG110</f>
        <v/>
      </c>
      <c r="DF30" s="364" t="str">
        <f>'Proyeksi Pengeluaran'!DH110</f>
        <v/>
      </c>
      <c r="DG30" s="364" t="str">
        <f>'Proyeksi Pengeluaran'!DI110</f>
        <v/>
      </c>
      <c r="DH30" s="364" t="str">
        <f>'Proyeksi Pengeluaran'!DJ110</f>
        <v/>
      </c>
      <c r="DI30" s="364" t="str">
        <f>'Proyeksi Pengeluaran'!DK110</f>
        <v/>
      </c>
      <c r="DJ30" s="364" t="str">
        <f>'Proyeksi Pengeluaran'!DL110</f>
        <v/>
      </c>
      <c r="DK30" s="364" t="str">
        <f>'Proyeksi Pengeluaran'!DM110</f>
        <v/>
      </c>
      <c r="DL30" s="364" t="str">
        <f>'Proyeksi Pengeluaran'!DN110</f>
        <v/>
      </c>
      <c r="DM30" s="364" t="str">
        <f>'Proyeksi Pengeluaran'!DO110</f>
        <v/>
      </c>
      <c r="DN30" s="364" t="str">
        <f>'Proyeksi Pengeluaran'!DP110</f>
        <v/>
      </c>
      <c r="DO30" s="364" t="str">
        <f>'Proyeksi Pengeluaran'!DQ110</f>
        <v/>
      </c>
      <c r="DP30" s="364" t="str">
        <f>'Proyeksi Pengeluaran'!DR110</f>
        <v/>
      </c>
      <c r="DQ30" s="364" t="str">
        <f>'Proyeksi Pengeluaran'!DS110</f>
        <v/>
      </c>
      <c r="DR30" s="364" t="str">
        <f>'Proyeksi Pengeluaran'!DT110</f>
        <v/>
      </c>
      <c r="DS30" s="364" t="str">
        <f>'Proyeksi Pengeluaran'!DU110</f>
        <v/>
      </c>
      <c r="DT30" s="364" t="str">
        <f>'Proyeksi Pengeluaran'!DV110</f>
        <v/>
      </c>
      <c r="DU30" s="364" t="str">
        <f>'Proyeksi Pengeluaran'!DW110</f>
        <v/>
      </c>
      <c r="DV30" s="364" t="str">
        <f>'Proyeksi Pengeluaran'!DX110</f>
        <v/>
      </c>
      <c r="DW30" s="364" t="str">
        <f>'Proyeksi Pengeluaran'!DY110</f>
        <v/>
      </c>
      <c r="DX30" s="364" t="str">
        <f>'Proyeksi Pengeluaran'!DZ110</f>
        <v/>
      </c>
      <c r="DY30" s="364" t="str">
        <f>'Proyeksi Pengeluaran'!EA110</f>
        <v/>
      </c>
      <c r="DZ30" s="364" t="str">
        <f>'Proyeksi Pengeluaran'!EB110</f>
        <v/>
      </c>
    </row>
    <row r="31" ht="15.75" customHeight="1">
      <c r="A31" s="369"/>
      <c r="B31" s="370" t="s">
        <v>642</v>
      </c>
      <c r="C31" s="371">
        <f t="shared" si="11"/>
        <v>96000000</v>
      </c>
      <c r="D31" s="362">
        <f>'Proyeksi Pengeluaran'!G114</f>
        <v>2000000</v>
      </c>
      <c r="E31" s="363">
        <f>'Proyeksi Pengeluaran'!H114</f>
        <v>2000000</v>
      </c>
      <c r="F31" s="363">
        <f>'Proyeksi Pengeluaran'!I114</f>
        <v>2000000</v>
      </c>
      <c r="G31" s="364">
        <f>'Proyeksi Pengeluaran'!J114</f>
        <v>2000000</v>
      </c>
      <c r="H31" s="362">
        <f>'Proyeksi Pengeluaran'!K114</f>
        <v>2000000</v>
      </c>
      <c r="I31" s="363">
        <f>'Proyeksi Pengeluaran'!L114</f>
        <v>2000000</v>
      </c>
      <c r="J31" s="363">
        <f>'Proyeksi Pengeluaran'!M114</f>
        <v>2000000</v>
      </c>
      <c r="K31" s="363">
        <f>'Proyeksi Pengeluaran'!N114</f>
        <v>2000000</v>
      </c>
      <c r="L31" s="363">
        <f>'Proyeksi Pengeluaran'!O114</f>
        <v>2000000</v>
      </c>
      <c r="M31" s="363">
        <f>'Proyeksi Pengeluaran'!P114</f>
        <v>2000000</v>
      </c>
      <c r="N31" s="363">
        <f>'Proyeksi Pengeluaran'!Q114</f>
        <v>2000000</v>
      </c>
      <c r="O31" s="363">
        <f>'Proyeksi Pengeluaran'!R114</f>
        <v>2000000</v>
      </c>
      <c r="P31" s="363">
        <f>'Proyeksi Pengeluaran'!S114</f>
        <v>2000000</v>
      </c>
      <c r="Q31" s="363">
        <f>'Proyeksi Pengeluaran'!T114</f>
        <v>2000000</v>
      </c>
      <c r="R31" s="363">
        <f>'Proyeksi Pengeluaran'!U114</f>
        <v>2000000</v>
      </c>
      <c r="S31" s="364">
        <f>'Proyeksi Pengeluaran'!V114</f>
        <v>2000000</v>
      </c>
      <c r="T31" s="362">
        <f>'Proyeksi Pengeluaran'!W114</f>
        <v>2000000</v>
      </c>
      <c r="U31" s="363">
        <f>'Proyeksi Pengeluaran'!X114</f>
        <v>2000000</v>
      </c>
      <c r="V31" s="363">
        <f>'Proyeksi Pengeluaran'!Y114</f>
        <v>2000000</v>
      </c>
      <c r="W31" s="363">
        <f>'Proyeksi Pengeluaran'!Z114</f>
        <v>2000000</v>
      </c>
      <c r="X31" s="363">
        <f>'Proyeksi Pengeluaran'!AA114</f>
        <v>2000000</v>
      </c>
      <c r="Y31" s="363">
        <f>'Proyeksi Pengeluaran'!AB114</f>
        <v>2000000</v>
      </c>
      <c r="Z31" s="363">
        <f>'Proyeksi Pengeluaran'!AC114</f>
        <v>2000000</v>
      </c>
      <c r="AA31" s="363">
        <f>'Proyeksi Pengeluaran'!AD114</f>
        <v>2000000</v>
      </c>
      <c r="AB31" s="363">
        <f>'Proyeksi Pengeluaran'!AE114</f>
        <v>2000000</v>
      </c>
      <c r="AC31" s="363">
        <f>'Proyeksi Pengeluaran'!AF114</f>
        <v>2000000</v>
      </c>
      <c r="AD31" s="363">
        <f>'Proyeksi Pengeluaran'!AG114</f>
        <v>2000000</v>
      </c>
      <c r="AE31" s="364">
        <f>'Proyeksi Pengeluaran'!AH114</f>
        <v>2000000</v>
      </c>
      <c r="AF31" s="362">
        <f>'Proyeksi Pengeluaran'!AI114</f>
        <v>2000000</v>
      </c>
      <c r="AG31" s="363">
        <f>'Proyeksi Pengeluaran'!AJ114</f>
        <v>2000000</v>
      </c>
      <c r="AH31" s="363">
        <f>'Proyeksi Pengeluaran'!AK114</f>
        <v>2000000</v>
      </c>
      <c r="AI31" s="363">
        <f>'Proyeksi Pengeluaran'!AL114</f>
        <v>2000000</v>
      </c>
      <c r="AJ31" s="363">
        <f>'Proyeksi Pengeluaran'!AM114</f>
        <v>2000000</v>
      </c>
      <c r="AK31" s="363">
        <f>'Proyeksi Pengeluaran'!AN114</f>
        <v>2000000</v>
      </c>
      <c r="AL31" s="363">
        <f>'Proyeksi Pengeluaran'!AO114</f>
        <v>2000000</v>
      </c>
      <c r="AM31" s="364">
        <f>'Proyeksi Pengeluaran'!AP114</f>
        <v>2000000</v>
      </c>
      <c r="AN31" s="364">
        <f>'Proyeksi Pengeluaran'!AQ114</f>
        <v>2000000</v>
      </c>
      <c r="AO31" s="364">
        <f>'Proyeksi Pengeluaran'!AR114</f>
        <v>2000000</v>
      </c>
      <c r="AP31" s="364">
        <f>'Proyeksi Pengeluaran'!AS114</f>
        <v>2000000</v>
      </c>
      <c r="AQ31" s="364">
        <f>'Proyeksi Pengeluaran'!AT114</f>
        <v>2000000</v>
      </c>
      <c r="AR31" s="364">
        <f>'Proyeksi Pengeluaran'!AU114</f>
        <v>2000000</v>
      </c>
      <c r="AS31" s="364">
        <f>'Proyeksi Pengeluaran'!AV114</f>
        <v>2000000</v>
      </c>
      <c r="AT31" s="364">
        <f>'Proyeksi Pengeluaran'!AW114</f>
        <v>2000000</v>
      </c>
      <c r="AU31" s="364">
        <f>'Proyeksi Pengeluaran'!AX114</f>
        <v>2000000</v>
      </c>
      <c r="AV31" s="364">
        <f>'Proyeksi Pengeluaran'!AY114</f>
        <v>2000000</v>
      </c>
      <c r="AW31" s="364">
        <f>'Proyeksi Pengeluaran'!AZ114</f>
        <v>2000000</v>
      </c>
      <c r="AX31" s="364">
        <f>'Proyeksi Pengeluaran'!BA114</f>
        <v>2000000</v>
      </c>
      <c r="AY31" s="364">
        <f>'Proyeksi Pengeluaran'!BB114</f>
        <v>2000000</v>
      </c>
      <c r="AZ31" s="364" t="str">
        <f t="shared" si="12"/>
        <v>#REF!</v>
      </c>
      <c r="BA31" s="364" t="str">
        <f>'Proyeksi Pengeluaran'!BC114</f>
        <v/>
      </c>
      <c r="BB31" s="364" t="str">
        <f>'Proyeksi Pengeluaran'!BD114</f>
        <v/>
      </c>
      <c r="BC31" s="364" t="str">
        <f>'Proyeksi Pengeluaran'!BE114</f>
        <v/>
      </c>
      <c r="BD31" s="364" t="str">
        <f>'Proyeksi Pengeluaran'!BF114</f>
        <v/>
      </c>
      <c r="BE31" s="364" t="str">
        <f>'Proyeksi Pengeluaran'!BG114</f>
        <v/>
      </c>
      <c r="BF31" s="364" t="str">
        <f>'Proyeksi Pengeluaran'!BH114</f>
        <v/>
      </c>
      <c r="BG31" s="364" t="str">
        <f>'Proyeksi Pengeluaran'!BI114</f>
        <v/>
      </c>
      <c r="BH31" s="364" t="str">
        <f>'Proyeksi Pengeluaran'!BJ114</f>
        <v/>
      </c>
      <c r="BI31" s="364" t="str">
        <f>'Proyeksi Pengeluaran'!BK114</f>
        <v/>
      </c>
      <c r="BJ31" s="364" t="str">
        <f>'Proyeksi Pengeluaran'!BL114</f>
        <v/>
      </c>
      <c r="BK31" s="364" t="str">
        <f>'Proyeksi Pengeluaran'!BM114</f>
        <v/>
      </c>
      <c r="BL31" s="364" t="str">
        <f>'Proyeksi Pengeluaran'!BN114</f>
        <v/>
      </c>
      <c r="BM31" s="364" t="str">
        <f>'Proyeksi Pengeluaran'!BO114</f>
        <v/>
      </c>
      <c r="BN31" s="364" t="str">
        <f>'Proyeksi Pengeluaran'!BP114</f>
        <v/>
      </c>
      <c r="BO31" s="364" t="str">
        <f>'Proyeksi Pengeluaran'!BQ114</f>
        <v/>
      </c>
      <c r="BP31" s="364" t="str">
        <f>'Proyeksi Pengeluaran'!BR114</f>
        <v/>
      </c>
      <c r="BQ31" s="364" t="str">
        <f>'Proyeksi Pengeluaran'!BS114</f>
        <v/>
      </c>
      <c r="BR31" s="364" t="str">
        <f>'Proyeksi Pengeluaran'!BT114</f>
        <v/>
      </c>
      <c r="BS31" s="364" t="str">
        <f>'Proyeksi Pengeluaran'!BU114</f>
        <v/>
      </c>
      <c r="BT31" s="364" t="str">
        <f>'Proyeksi Pengeluaran'!BV114</f>
        <v/>
      </c>
      <c r="BU31" s="364" t="str">
        <f>'Proyeksi Pengeluaran'!BW114</f>
        <v/>
      </c>
      <c r="BV31" s="364" t="str">
        <f>'Proyeksi Pengeluaran'!BX114</f>
        <v/>
      </c>
      <c r="BW31" s="364" t="str">
        <f>'Proyeksi Pengeluaran'!BY114</f>
        <v/>
      </c>
      <c r="BX31" s="364" t="str">
        <f>'Proyeksi Pengeluaran'!BZ114</f>
        <v/>
      </c>
      <c r="BY31" s="364" t="str">
        <f>'Proyeksi Pengeluaran'!CA114</f>
        <v/>
      </c>
      <c r="BZ31" s="364" t="str">
        <f>'Proyeksi Pengeluaran'!CB114</f>
        <v/>
      </c>
      <c r="CA31" s="364" t="str">
        <f>'Proyeksi Pengeluaran'!CC114</f>
        <v/>
      </c>
      <c r="CB31" s="364" t="str">
        <f>'Proyeksi Pengeluaran'!CD114</f>
        <v/>
      </c>
      <c r="CC31" s="364" t="str">
        <f>'Proyeksi Pengeluaran'!CE114</f>
        <v/>
      </c>
      <c r="CD31" s="364" t="str">
        <f>'Proyeksi Pengeluaran'!CF114</f>
        <v/>
      </c>
      <c r="CE31" s="364" t="str">
        <f>'Proyeksi Pengeluaran'!CG114</f>
        <v/>
      </c>
      <c r="CF31" s="364" t="str">
        <f>'Proyeksi Pengeluaran'!CH114</f>
        <v/>
      </c>
      <c r="CG31" s="364" t="str">
        <f>'Proyeksi Pengeluaran'!CI114</f>
        <v/>
      </c>
      <c r="CH31" s="364" t="str">
        <f>'Proyeksi Pengeluaran'!CJ114</f>
        <v/>
      </c>
      <c r="CI31" s="364" t="str">
        <f>'Proyeksi Pengeluaran'!CK114</f>
        <v/>
      </c>
      <c r="CJ31" s="364" t="str">
        <f>'Proyeksi Pengeluaran'!CL114</f>
        <v/>
      </c>
      <c r="CK31" s="364" t="str">
        <f>'Proyeksi Pengeluaran'!CM114</f>
        <v/>
      </c>
      <c r="CL31" s="364" t="str">
        <f>'Proyeksi Pengeluaran'!CN114</f>
        <v/>
      </c>
      <c r="CM31" s="364" t="str">
        <f>'Proyeksi Pengeluaran'!CO114</f>
        <v/>
      </c>
      <c r="CN31" s="364" t="str">
        <f>'Proyeksi Pengeluaran'!CP114</f>
        <v/>
      </c>
      <c r="CO31" s="364" t="str">
        <f>'Proyeksi Pengeluaran'!CQ114</f>
        <v/>
      </c>
      <c r="CP31" s="364" t="str">
        <f>'Proyeksi Pengeluaran'!CR114</f>
        <v/>
      </c>
      <c r="CQ31" s="364" t="str">
        <f>'Proyeksi Pengeluaran'!CS114</f>
        <v/>
      </c>
      <c r="CR31" s="364" t="str">
        <f>'Proyeksi Pengeluaran'!CT114</f>
        <v/>
      </c>
      <c r="CS31" s="364" t="str">
        <f>'Proyeksi Pengeluaran'!CU114</f>
        <v/>
      </c>
      <c r="CT31" s="364" t="str">
        <f>'Proyeksi Pengeluaran'!CV114</f>
        <v/>
      </c>
      <c r="CU31" s="364" t="str">
        <f>'Proyeksi Pengeluaran'!CW114</f>
        <v/>
      </c>
      <c r="CV31" s="364" t="str">
        <f>'Proyeksi Pengeluaran'!CX114</f>
        <v/>
      </c>
      <c r="CW31" s="364" t="str">
        <f>'Proyeksi Pengeluaran'!CY114</f>
        <v/>
      </c>
      <c r="CX31" s="364" t="str">
        <f>'Proyeksi Pengeluaran'!CZ114</f>
        <v/>
      </c>
      <c r="CY31" s="364" t="str">
        <f>'Proyeksi Pengeluaran'!DA114</f>
        <v/>
      </c>
      <c r="CZ31" s="364" t="str">
        <f>'Proyeksi Pengeluaran'!DB114</f>
        <v/>
      </c>
      <c r="DA31" s="364" t="str">
        <f>'Proyeksi Pengeluaran'!DC114</f>
        <v/>
      </c>
      <c r="DB31" s="364" t="str">
        <f>'Proyeksi Pengeluaran'!DD114</f>
        <v/>
      </c>
      <c r="DC31" s="364" t="str">
        <f>'Proyeksi Pengeluaran'!DE114</f>
        <v/>
      </c>
      <c r="DD31" s="364" t="str">
        <f>'Proyeksi Pengeluaran'!DF114</f>
        <v/>
      </c>
      <c r="DE31" s="364" t="str">
        <f>'Proyeksi Pengeluaran'!DG114</f>
        <v/>
      </c>
      <c r="DF31" s="364" t="str">
        <f>'Proyeksi Pengeluaran'!DH114</f>
        <v/>
      </c>
      <c r="DG31" s="364" t="str">
        <f>'Proyeksi Pengeluaran'!DI114</f>
        <v/>
      </c>
      <c r="DH31" s="364" t="str">
        <f>'Proyeksi Pengeluaran'!DJ114</f>
        <v/>
      </c>
      <c r="DI31" s="364" t="str">
        <f>'Proyeksi Pengeluaran'!DK114</f>
        <v/>
      </c>
      <c r="DJ31" s="364" t="str">
        <f>'Proyeksi Pengeluaran'!DL114</f>
        <v/>
      </c>
      <c r="DK31" s="364" t="str">
        <f>'Proyeksi Pengeluaran'!DM114</f>
        <v/>
      </c>
      <c r="DL31" s="364" t="str">
        <f>'Proyeksi Pengeluaran'!DN114</f>
        <v/>
      </c>
      <c r="DM31" s="364" t="str">
        <f>'Proyeksi Pengeluaran'!DO114</f>
        <v/>
      </c>
      <c r="DN31" s="364" t="str">
        <f>'Proyeksi Pengeluaran'!DP114</f>
        <v/>
      </c>
      <c r="DO31" s="364" t="str">
        <f>'Proyeksi Pengeluaran'!DQ114</f>
        <v/>
      </c>
      <c r="DP31" s="364" t="str">
        <f>'Proyeksi Pengeluaran'!DR114</f>
        <v/>
      </c>
      <c r="DQ31" s="364" t="str">
        <f>'Proyeksi Pengeluaran'!DS114</f>
        <v/>
      </c>
      <c r="DR31" s="364" t="str">
        <f>'Proyeksi Pengeluaran'!DT114</f>
        <v/>
      </c>
      <c r="DS31" s="364" t="str">
        <f>'Proyeksi Pengeluaran'!DU114</f>
        <v/>
      </c>
      <c r="DT31" s="364" t="str">
        <f>'Proyeksi Pengeluaran'!DV114</f>
        <v/>
      </c>
      <c r="DU31" s="364" t="str">
        <f>'Proyeksi Pengeluaran'!DW114</f>
        <v/>
      </c>
      <c r="DV31" s="364" t="str">
        <f>'Proyeksi Pengeluaran'!DX114</f>
        <v/>
      </c>
      <c r="DW31" s="364" t="str">
        <f>'Proyeksi Pengeluaran'!DY114</f>
        <v/>
      </c>
      <c r="DX31" s="364" t="str">
        <f>'Proyeksi Pengeluaran'!DZ114</f>
        <v/>
      </c>
      <c r="DY31" s="364" t="str">
        <f>'Proyeksi Pengeluaran'!EA114</f>
        <v/>
      </c>
      <c r="DZ31" s="364" t="str">
        <f>'Proyeksi Pengeluaran'!EB114</f>
        <v/>
      </c>
    </row>
    <row r="32" ht="15.75" customHeight="1">
      <c r="A32" s="369"/>
      <c r="B32" s="340" t="s">
        <v>643</v>
      </c>
      <c r="C32" s="371">
        <f t="shared" si="11"/>
        <v>27000000</v>
      </c>
      <c r="D32" s="362">
        <f>'Proyeksi Pengeluaran'!G123</f>
        <v>1416666.667</v>
      </c>
      <c r="E32" s="363">
        <f>'Proyeksi Pengeluaran'!H123</f>
        <v>8416666.667</v>
      </c>
      <c r="F32" s="363">
        <f>'Proyeksi Pengeluaran'!I123</f>
        <v>6416666.667</v>
      </c>
      <c r="G32" s="364">
        <f>'Proyeksi Pengeluaran'!J123</f>
        <v>1416666.667</v>
      </c>
      <c r="H32" s="362">
        <f>'Proyeksi Pengeluaran'!K123</f>
        <v>916666.6667</v>
      </c>
      <c r="I32" s="363">
        <f>'Proyeksi Pengeluaran'!L123</f>
        <v>916666.6667</v>
      </c>
      <c r="J32" s="363">
        <f>'Proyeksi Pengeluaran'!M123</f>
        <v>416666.6667</v>
      </c>
      <c r="K32" s="363">
        <f>'Proyeksi Pengeluaran'!N123</f>
        <v>416666.6667</v>
      </c>
      <c r="L32" s="363">
        <f>'Proyeksi Pengeluaran'!O123</f>
        <v>416666.6667</v>
      </c>
      <c r="M32" s="363">
        <f>'Proyeksi Pengeluaran'!P123</f>
        <v>416666.6667</v>
      </c>
      <c r="N32" s="363">
        <f>'Proyeksi Pengeluaran'!Q123</f>
        <v>416666.6667</v>
      </c>
      <c r="O32" s="363">
        <f>'Proyeksi Pengeluaran'!R123</f>
        <v>416666.6667</v>
      </c>
      <c r="P32" s="363">
        <f>'Proyeksi Pengeluaran'!S123</f>
        <v>416666.6667</v>
      </c>
      <c r="Q32" s="363">
        <f>'Proyeksi Pengeluaran'!T123</f>
        <v>416666.6667</v>
      </c>
      <c r="R32" s="363">
        <f>'Proyeksi Pengeluaran'!U123</f>
        <v>416666.6667</v>
      </c>
      <c r="S32" s="364">
        <f>'Proyeksi Pengeluaran'!V123</f>
        <v>416666.6667</v>
      </c>
      <c r="T32" s="362">
        <f>'Proyeksi Pengeluaran'!W123</f>
        <v>416666.6667</v>
      </c>
      <c r="U32" s="363">
        <f>'Proyeksi Pengeluaran'!X123</f>
        <v>416666.6667</v>
      </c>
      <c r="V32" s="363">
        <f>'Proyeksi Pengeluaran'!Y123</f>
        <v>416666.6667</v>
      </c>
      <c r="W32" s="363">
        <f>'Proyeksi Pengeluaran'!Z123</f>
        <v>416666.6667</v>
      </c>
      <c r="X32" s="363">
        <f>'Proyeksi Pengeluaran'!AA123</f>
        <v>416666.6667</v>
      </c>
      <c r="Y32" s="363">
        <f>'Proyeksi Pengeluaran'!AB123</f>
        <v>416666.6667</v>
      </c>
      <c r="Z32" s="363">
        <f>'Proyeksi Pengeluaran'!AC123</f>
        <v>416666.6667</v>
      </c>
      <c r="AA32" s="363">
        <f>'Proyeksi Pengeluaran'!AD123</f>
        <v>416666.6667</v>
      </c>
      <c r="AB32" s="363">
        <f>'Proyeksi Pengeluaran'!AE123</f>
        <v>0</v>
      </c>
      <c r="AC32" s="363">
        <f>'Proyeksi Pengeluaran'!AF123</f>
        <v>0</v>
      </c>
      <c r="AD32" s="363">
        <f>'Proyeksi Pengeluaran'!AG123</f>
        <v>0</v>
      </c>
      <c r="AE32" s="364">
        <f>'Proyeksi Pengeluaran'!AH123</f>
        <v>0</v>
      </c>
      <c r="AF32" s="362">
        <f>'Proyeksi Pengeluaran'!AI123</f>
        <v>0</v>
      </c>
      <c r="AG32" s="363">
        <f>'Proyeksi Pengeluaran'!AJ123</f>
        <v>0</v>
      </c>
      <c r="AH32" s="363">
        <f>'Proyeksi Pengeluaran'!AK123</f>
        <v>0</v>
      </c>
      <c r="AI32" s="363">
        <f>'Proyeksi Pengeluaran'!AL123</f>
        <v>0</v>
      </c>
      <c r="AJ32" s="363">
        <f>'Proyeksi Pengeluaran'!AM123</f>
        <v>0</v>
      </c>
      <c r="AK32" s="363">
        <f>'Proyeksi Pengeluaran'!AN123</f>
        <v>0</v>
      </c>
      <c r="AL32" s="363">
        <f>'Proyeksi Pengeluaran'!AO123</f>
        <v>0</v>
      </c>
      <c r="AM32" s="364">
        <f>'Proyeksi Pengeluaran'!AP123</f>
        <v>0</v>
      </c>
      <c r="AN32" s="364">
        <f>'Proyeksi Pengeluaran'!AQ123</f>
        <v>0</v>
      </c>
      <c r="AO32" s="364">
        <f>'Proyeksi Pengeluaran'!AR123</f>
        <v>0</v>
      </c>
      <c r="AP32" s="364">
        <f>'Proyeksi Pengeluaran'!AS123</f>
        <v>0</v>
      </c>
      <c r="AQ32" s="364">
        <f>'Proyeksi Pengeluaran'!AT123</f>
        <v>0</v>
      </c>
      <c r="AR32" s="364">
        <f>'Proyeksi Pengeluaran'!AU123</f>
        <v>0</v>
      </c>
      <c r="AS32" s="364">
        <f>'Proyeksi Pengeluaran'!AV123</f>
        <v>0</v>
      </c>
      <c r="AT32" s="364">
        <f>'Proyeksi Pengeluaran'!AW123</f>
        <v>0</v>
      </c>
      <c r="AU32" s="364">
        <f>'Proyeksi Pengeluaran'!AX123</f>
        <v>0</v>
      </c>
      <c r="AV32" s="364">
        <f>'Proyeksi Pengeluaran'!AY123</f>
        <v>0</v>
      </c>
      <c r="AW32" s="364">
        <f>'Proyeksi Pengeluaran'!AZ123</f>
        <v>0</v>
      </c>
      <c r="AX32" s="364">
        <f>'Proyeksi Pengeluaran'!BA123</f>
        <v>0</v>
      </c>
      <c r="AY32" s="364">
        <f>'Proyeksi Pengeluaran'!BB123</f>
        <v>0</v>
      </c>
      <c r="AZ32" s="364" t="str">
        <f t="shared" si="12"/>
        <v>#REF!</v>
      </c>
      <c r="BA32" s="364" t="str">
        <f>'Proyeksi Pengeluaran'!BC123</f>
        <v/>
      </c>
      <c r="BB32" s="364" t="str">
        <f>'Proyeksi Pengeluaran'!BD123</f>
        <v/>
      </c>
      <c r="BC32" s="364" t="str">
        <f>'Proyeksi Pengeluaran'!BE123</f>
        <v/>
      </c>
      <c r="BD32" s="364" t="str">
        <f>'Proyeksi Pengeluaran'!BF123</f>
        <v/>
      </c>
      <c r="BE32" s="364" t="str">
        <f>'Proyeksi Pengeluaran'!BG123</f>
        <v/>
      </c>
      <c r="BF32" s="364" t="str">
        <f>'Proyeksi Pengeluaran'!BH123</f>
        <v/>
      </c>
      <c r="BG32" s="364" t="str">
        <f>'Proyeksi Pengeluaran'!BI123</f>
        <v/>
      </c>
      <c r="BH32" s="364" t="str">
        <f>'Proyeksi Pengeluaran'!BJ123</f>
        <v/>
      </c>
      <c r="BI32" s="364" t="str">
        <f>'Proyeksi Pengeluaran'!BK123</f>
        <v/>
      </c>
      <c r="BJ32" s="364" t="str">
        <f>'Proyeksi Pengeluaran'!BL123</f>
        <v/>
      </c>
      <c r="BK32" s="364" t="str">
        <f>'Proyeksi Pengeluaran'!BM123</f>
        <v/>
      </c>
      <c r="BL32" s="364" t="str">
        <f>'Proyeksi Pengeluaran'!BN123</f>
        <v/>
      </c>
      <c r="BM32" s="364" t="str">
        <f>'Proyeksi Pengeluaran'!BO123</f>
        <v/>
      </c>
      <c r="BN32" s="364" t="str">
        <f>'Proyeksi Pengeluaran'!BP123</f>
        <v/>
      </c>
      <c r="BO32" s="364" t="str">
        <f>'Proyeksi Pengeluaran'!BQ123</f>
        <v/>
      </c>
      <c r="BP32" s="364" t="str">
        <f>'Proyeksi Pengeluaran'!BR123</f>
        <v/>
      </c>
      <c r="BQ32" s="364" t="str">
        <f>'Proyeksi Pengeluaran'!BS123</f>
        <v/>
      </c>
      <c r="BR32" s="364" t="str">
        <f>'Proyeksi Pengeluaran'!BT123</f>
        <v/>
      </c>
      <c r="BS32" s="364" t="str">
        <f>'Proyeksi Pengeluaran'!BU123</f>
        <v/>
      </c>
      <c r="BT32" s="364" t="str">
        <f>'Proyeksi Pengeluaran'!BV123</f>
        <v/>
      </c>
      <c r="BU32" s="364" t="str">
        <f>'Proyeksi Pengeluaran'!BW123</f>
        <v/>
      </c>
      <c r="BV32" s="364" t="str">
        <f>'Proyeksi Pengeluaran'!BX123</f>
        <v/>
      </c>
      <c r="BW32" s="364" t="str">
        <f>'Proyeksi Pengeluaran'!BY123</f>
        <v/>
      </c>
      <c r="BX32" s="364" t="str">
        <f>'Proyeksi Pengeluaran'!BZ123</f>
        <v/>
      </c>
      <c r="BY32" s="364" t="str">
        <f>'Proyeksi Pengeluaran'!CA123</f>
        <v/>
      </c>
      <c r="BZ32" s="364" t="str">
        <f>'Proyeksi Pengeluaran'!CB123</f>
        <v/>
      </c>
      <c r="CA32" s="364" t="str">
        <f>'Proyeksi Pengeluaran'!CC123</f>
        <v/>
      </c>
      <c r="CB32" s="364" t="str">
        <f>'Proyeksi Pengeluaran'!CD123</f>
        <v/>
      </c>
      <c r="CC32" s="364" t="str">
        <f>'Proyeksi Pengeluaran'!CE123</f>
        <v/>
      </c>
      <c r="CD32" s="364" t="str">
        <f>'Proyeksi Pengeluaran'!CF123</f>
        <v/>
      </c>
      <c r="CE32" s="364" t="str">
        <f>'Proyeksi Pengeluaran'!CG123</f>
        <v/>
      </c>
      <c r="CF32" s="364" t="str">
        <f>'Proyeksi Pengeluaran'!CH123</f>
        <v/>
      </c>
      <c r="CG32" s="364" t="str">
        <f>'Proyeksi Pengeluaran'!CI123</f>
        <v/>
      </c>
      <c r="CH32" s="364" t="str">
        <f>'Proyeksi Pengeluaran'!CJ123</f>
        <v/>
      </c>
      <c r="CI32" s="364" t="str">
        <f>'Proyeksi Pengeluaran'!CK123</f>
        <v/>
      </c>
      <c r="CJ32" s="364" t="str">
        <f>'Proyeksi Pengeluaran'!CL123</f>
        <v/>
      </c>
      <c r="CK32" s="364" t="str">
        <f>'Proyeksi Pengeluaran'!CM123</f>
        <v/>
      </c>
      <c r="CL32" s="364" t="str">
        <f>'Proyeksi Pengeluaran'!CN123</f>
        <v/>
      </c>
      <c r="CM32" s="364" t="str">
        <f>'Proyeksi Pengeluaran'!CO123</f>
        <v/>
      </c>
      <c r="CN32" s="364" t="str">
        <f>'Proyeksi Pengeluaran'!CP123</f>
        <v/>
      </c>
      <c r="CO32" s="364" t="str">
        <f>'Proyeksi Pengeluaran'!CQ123</f>
        <v/>
      </c>
      <c r="CP32" s="364" t="str">
        <f>'Proyeksi Pengeluaran'!CR123</f>
        <v/>
      </c>
      <c r="CQ32" s="364" t="str">
        <f>'Proyeksi Pengeluaran'!CS123</f>
        <v/>
      </c>
      <c r="CR32" s="364" t="str">
        <f>'Proyeksi Pengeluaran'!CT123</f>
        <v/>
      </c>
      <c r="CS32" s="364" t="str">
        <f>'Proyeksi Pengeluaran'!CU123</f>
        <v/>
      </c>
      <c r="CT32" s="364" t="str">
        <f>'Proyeksi Pengeluaran'!CV123</f>
        <v/>
      </c>
      <c r="CU32" s="364" t="str">
        <f>'Proyeksi Pengeluaran'!CW123</f>
        <v/>
      </c>
      <c r="CV32" s="364" t="str">
        <f>'Proyeksi Pengeluaran'!CX123</f>
        <v/>
      </c>
      <c r="CW32" s="364" t="str">
        <f>'Proyeksi Pengeluaran'!CY123</f>
        <v/>
      </c>
      <c r="CX32" s="364" t="str">
        <f>'Proyeksi Pengeluaran'!CZ123</f>
        <v/>
      </c>
      <c r="CY32" s="364" t="str">
        <f>'Proyeksi Pengeluaran'!DA123</f>
        <v/>
      </c>
      <c r="CZ32" s="364" t="str">
        <f>'Proyeksi Pengeluaran'!DB123</f>
        <v/>
      </c>
      <c r="DA32" s="364" t="str">
        <f>'Proyeksi Pengeluaran'!DC123</f>
        <v/>
      </c>
      <c r="DB32" s="364" t="str">
        <f>'Proyeksi Pengeluaran'!DD123</f>
        <v/>
      </c>
      <c r="DC32" s="364" t="str">
        <f>'Proyeksi Pengeluaran'!DE123</f>
        <v/>
      </c>
      <c r="DD32" s="364" t="str">
        <f>'Proyeksi Pengeluaran'!DF123</f>
        <v/>
      </c>
      <c r="DE32" s="364" t="str">
        <f>'Proyeksi Pengeluaran'!DG123</f>
        <v/>
      </c>
      <c r="DF32" s="364" t="str">
        <f>'Proyeksi Pengeluaran'!DH123</f>
        <v/>
      </c>
      <c r="DG32" s="364" t="str">
        <f>'Proyeksi Pengeluaran'!DI123</f>
        <v/>
      </c>
      <c r="DH32" s="364" t="str">
        <f>'Proyeksi Pengeluaran'!DJ123</f>
        <v/>
      </c>
      <c r="DI32" s="364" t="str">
        <f>'Proyeksi Pengeluaran'!DK123</f>
        <v/>
      </c>
      <c r="DJ32" s="364" t="str">
        <f>'Proyeksi Pengeluaran'!DL123</f>
        <v/>
      </c>
      <c r="DK32" s="364" t="str">
        <f>'Proyeksi Pengeluaran'!DM123</f>
        <v/>
      </c>
      <c r="DL32" s="364" t="str">
        <f>'Proyeksi Pengeluaran'!DN123</f>
        <v/>
      </c>
      <c r="DM32" s="364" t="str">
        <f>'Proyeksi Pengeluaran'!DO123</f>
        <v/>
      </c>
      <c r="DN32" s="364" t="str">
        <f>'Proyeksi Pengeluaran'!DP123</f>
        <v/>
      </c>
      <c r="DO32" s="364" t="str">
        <f>'Proyeksi Pengeluaran'!DQ123</f>
        <v/>
      </c>
      <c r="DP32" s="364" t="str">
        <f>'Proyeksi Pengeluaran'!DR123</f>
        <v/>
      </c>
      <c r="DQ32" s="364" t="str">
        <f>'Proyeksi Pengeluaran'!DS123</f>
        <v/>
      </c>
      <c r="DR32" s="364" t="str">
        <f>'Proyeksi Pengeluaran'!DT123</f>
        <v/>
      </c>
      <c r="DS32" s="364" t="str">
        <f>'Proyeksi Pengeluaran'!DU123</f>
        <v/>
      </c>
      <c r="DT32" s="364" t="str">
        <f>'Proyeksi Pengeluaran'!DV123</f>
        <v/>
      </c>
      <c r="DU32" s="364" t="str">
        <f>'Proyeksi Pengeluaran'!DW123</f>
        <v/>
      </c>
      <c r="DV32" s="364" t="str">
        <f>'Proyeksi Pengeluaran'!DX123</f>
        <v/>
      </c>
      <c r="DW32" s="364" t="str">
        <f>'Proyeksi Pengeluaran'!DY123</f>
        <v/>
      </c>
      <c r="DX32" s="364" t="str">
        <f>'Proyeksi Pengeluaran'!DZ123</f>
        <v/>
      </c>
      <c r="DY32" s="364" t="str">
        <f>'Proyeksi Pengeluaran'!EA123</f>
        <v/>
      </c>
      <c r="DZ32" s="364" t="str">
        <f>'Proyeksi Pengeluaran'!EB123</f>
        <v/>
      </c>
    </row>
    <row r="33" ht="15.75" customHeight="1">
      <c r="A33" s="369"/>
      <c r="B33" s="370" t="s">
        <v>644</v>
      </c>
      <c r="C33" s="371">
        <f t="shared" si="11"/>
        <v>27000000</v>
      </c>
      <c r="D33" s="362">
        <f>'Proyeksi Pengeluaran'!G127</f>
        <v>500000</v>
      </c>
      <c r="E33" s="363">
        <f>'Proyeksi Pengeluaran'!H127</f>
        <v>500000</v>
      </c>
      <c r="F33" s="363">
        <f>'Proyeksi Pengeluaran'!I127</f>
        <v>500000</v>
      </c>
      <c r="G33" s="364">
        <f>'Proyeksi Pengeluaran'!J127</f>
        <v>500000</v>
      </c>
      <c r="H33" s="362">
        <f>'Proyeksi Pengeluaran'!K127</f>
        <v>500000</v>
      </c>
      <c r="I33" s="363">
        <f>'Proyeksi Pengeluaran'!L127</f>
        <v>500000</v>
      </c>
      <c r="J33" s="363">
        <f>'Proyeksi Pengeluaran'!M127</f>
        <v>500000</v>
      </c>
      <c r="K33" s="363">
        <f>'Proyeksi Pengeluaran'!N127</f>
        <v>500000</v>
      </c>
      <c r="L33" s="363">
        <f>'Proyeksi Pengeluaran'!O127</f>
        <v>500000</v>
      </c>
      <c r="M33" s="363">
        <f>'Proyeksi Pengeluaran'!P127</f>
        <v>500000</v>
      </c>
      <c r="N33" s="363">
        <f>'Proyeksi Pengeluaran'!Q127</f>
        <v>500000</v>
      </c>
      <c r="O33" s="363">
        <f>'Proyeksi Pengeluaran'!R127</f>
        <v>500000</v>
      </c>
      <c r="P33" s="363">
        <f>'Proyeksi Pengeluaran'!S127</f>
        <v>500000</v>
      </c>
      <c r="Q33" s="363">
        <f>'Proyeksi Pengeluaran'!T127</f>
        <v>500000</v>
      </c>
      <c r="R33" s="363">
        <f>'Proyeksi Pengeluaran'!U127</f>
        <v>500000</v>
      </c>
      <c r="S33" s="364">
        <f>'Proyeksi Pengeluaran'!V127</f>
        <v>500000</v>
      </c>
      <c r="T33" s="362">
        <f>'Proyeksi Pengeluaran'!W127</f>
        <v>500000</v>
      </c>
      <c r="U33" s="363">
        <f>'Proyeksi Pengeluaran'!X127</f>
        <v>500000</v>
      </c>
      <c r="V33" s="363">
        <f>'Proyeksi Pengeluaran'!Y127</f>
        <v>500000</v>
      </c>
      <c r="W33" s="363">
        <f>'Proyeksi Pengeluaran'!Z127</f>
        <v>500000</v>
      </c>
      <c r="X33" s="363">
        <f>'Proyeksi Pengeluaran'!AA127</f>
        <v>500000</v>
      </c>
      <c r="Y33" s="363">
        <f>'Proyeksi Pengeluaran'!AB127</f>
        <v>500000</v>
      </c>
      <c r="Z33" s="363">
        <f>'Proyeksi Pengeluaran'!AC127</f>
        <v>500000</v>
      </c>
      <c r="AA33" s="363">
        <f>'Proyeksi Pengeluaran'!AD127</f>
        <v>15500000</v>
      </c>
      <c r="AB33" s="363">
        <f>'Proyeksi Pengeluaran'!AE127</f>
        <v>0</v>
      </c>
      <c r="AC33" s="363">
        <f>'Proyeksi Pengeluaran'!AF127</f>
        <v>0</v>
      </c>
      <c r="AD33" s="363">
        <f>'Proyeksi Pengeluaran'!AG127</f>
        <v>0</v>
      </c>
      <c r="AE33" s="364">
        <f>'Proyeksi Pengeluaran'!AH127</f>
        <v>0</v>
      </c>
      <c r="AF33" s="362">
        <f>'Proyeksi Pengeluaran'!AI127</f>
        <v>0</v>
      </c>
      <c r="AG33" s="363">
        <f>'Proyeksi Pengeluaran'!AJ127</f>
        <v>0</v>
      </c>
      <c r="AH33" s="363">
        <f>'Proyeksi Pengeluaran'!AK127</f>
        <v>0</v>
      </c>
      <c r="AI33" s="363">
        <f>'Proyeksi Pengeluaran'!AL127</f>
        <v>0</v>
      </c>
      <c r="AJ33" s="363">
        <f>'Proyeksi Pengeluaran'!AM127</f>
        <v>0</v>
      </c>
      <c r="AK33" s="363">
        <f>'Proyeksi Pengeluaran'!AN127</f>
        <v>0</v>
      </c>
      <c r="AL33" s="363">
        <f>'Proyeksi Pengeluaran'!AO127</f>
        <v>0</v>
      </c>
      <c r="AM33" s="364">
        <f>'Proyeksi Pengeluaran'!AP127</f>
        <v>0</v>
      </c>
      <c r="AN33" s="364">
        <f>'Proyeksi Pengeluaran'!AQ127</f>
        <v>0</v>
      </c>
      <c r="AO33" s="364">
        <f>'Proyeksi Pengeluaran'!AR127</f>
        <v>0</v>
      </c>
      <c r="AP33" s="364">
        <f>'Proyeksi Pengeluaran'!AS127</f>
        <v>0</v>
      </c>
      <c r="AQ33" s="364">
        <f>'Proyeksi Pengeluaran'!AT127</f>
        <v>0</v>
      </c>
      <c r="AR33" s="364">
        <f>'Proyeksi Pengeluaran'!AU127</f>
        <v>0</v>
      </c>
      <c r="AS33" s="364">
        <f>'Proyeksi Pengeluaran'!AV127</f>
        <v>0</v>
      </c>
      <c r="AT33" s="364">
        <f>'Proyeksi Pengeluaran'!AW127</f>
        <v>0</v>
      </c>
      <c r="AU33" s="364">
        <f>'Proyeksi Pengeluaran'!AX127</f>
        <v>0</v>
      </c>
      <c r="AV33" s="364">
        <f>'Proyeksi Pengeluaran'!AY127</f>
        <v>0</v>
      </c>
      <c r="AW33" s="364">
        <f>'Proyeksi Pengeluaran'!AZ127</f>
        <v>0</v>
      </c>
      <c r="AX33" s="364">
        <f>'Proyeksi Pengeluaran'!BA127</f>
        <v>0</v>
      </c>
      <c r="AY33" s="364">
        <f>'Proyeksi Pengeluaran'!BB127</f>
        <v>0</v>
      </c>
      <c r="AZ33" s="364" t="str">
        <f t="shared" si="12"/>
        <v>#REF!</v>
      </c>
      <c r="BA33" s="364" t="str">
        <f>'Proyeksi Pengeluaran'!BC127</f>
        <v/>
      </c>
      <c r="BB33" s="364" t="str">
        <f>'Proyeksi Pengeluaran'!BD127</f>
        <v/>
      </c>
      <c r="BC33" s="364" t="str">
        <f>'Proyeksi Pengeluaran'!BE127</f>
        <v/>
      </c>
      <c r="BD33" s="364" t="str">
        <f>'Proyeksi Pengeluaran'!BF127</f>
        <v/>
      </c>
      <c r="BE33" s="364" t="str">
        <f>'Proyeksi Pengeluaran'!BG127</f>
        <v/>
      </c>
      <c r="BF33" s="364" t="str">
        <f>'Proyeksi Pengeluaran'!BH127</f>
        <v/>
      </c>
      <c r="BG33" s="364" t="str">
        <f>'Proyeksi Pengeluaran'!BI127</f>
        <v/>
      </c>
      <c r="BH33" s="364" t="str">
        <f>'Proyeksi Pengeluaran'!BJ127</f>
        <v/>
      </c>
      <c r="BI33" s="364" t="str">
        <f>'Proyeksi Pengeluaran'!BK127</f>
        <v/>
      </c>
      <c r="BJ33" s="364" t="str">
        <f>'Proyeksi Pengeluaran'!BL127</f>
        <v/>
      </c>
      <c r="BK33" s="364" t="str">
        <f>'Proyeksi Pengeluaran'!BM127</f>
        <v/>
      </c>
      <c r="BL33" s="364" t="str">
        <f>'Proyeksi Pengeluaran'!BN127</f>
        <v/>
      </c>
      <c r="BM33" s="364" t="str">
        <f>'Proyeksi Pengeluaran'!BO127</f>
        <v/>
      </c>
      <c r="BN33" s="364" t="str">
        <f>'Proyeksi Pengeluaran'!BP127</f>
        <v/>
      </c>
      <c r="BO33" s="364" t="str">
        <f>'Proyeksi Pengeluaran'!BQ127</f>
        <v/>
      </c>
      <c r="BP33" s="364" t="str">
        <f>'Proyeksi Pengeluaran'!BR127</f>
        <v/>
      </c>
      <c r="BQ33" s="364" t="str">
        <f>'Proyeksi Pengeluaran'!BS127</f>
        <v/>
      </c>
      <c r="BR33" s="364" t="str">
        <f>'Proyeksi Pengeluaran'!BT127</f>
        <v/>
      </c>
      <c r="BS33" s="364" t="str">
        <f>'Proyeksi Pengeluaran'!BU127</f>
        <v/>
      </c>
      <c r="BT33" s="364" t="str">
        <f>'Proyeksi Pengeluaran'!BV127</f>
        <v/>
      </c>
      <c r="BU33" s="364" t="str">
        <f>'Proyeksi Pengeluaran'!BW127</f>
        <v/>
      </c>
      <c r="BV33" s="364" t="str">
        <f>'Proyeksi Pengeluaran'!BX127</f>
        <v/>
      </c>
      <c r="BW33" s="364" t="str">
        <f>'Proyeksi Pengeluaran'!BY127</f>
        <v/>
      </c>
      <c r="BX33" s="364" t="str">
        <f>'Proyeksi Pengeluaran'!BZ127</f>
        <v/>
      </c>
      <c r="BY33" s="364" t="str">
        <f>'Proyeksi Pengeluaran'!CA127</f>
        <v/>
      </c>
      <c r="BZ33" s="364" t="str">
        <f>'Proyeksi Pengeluaran'!CB127</f>
        <v/>
      </c>
      <c r="CA33" s="364" t="str">
        <f>'Proyeksi Pengeluaran'!CC127</f>
        <v/>
      </c>
      <c r="CB33" s="364" t="str">
        <f>'Proyeksi Pengeluaran'!CD127</f>
        <v/>
      </c>
      <c r="CC33" s="364" t="str">
        <f>'Proyeksi Pengeluaran'!CE127</f>
        <v/>
      </c>
      <c r="CD33" s="364" t="str">
        <f>'Proyeksi Pengeluaran'!CF127</f>
        <v/>
      </c>
      <c r="CE33" s="364" t="str">
        <f>'Proyeksi Pengeluaran'!CG127</f>
        <v/>
      </c>
      <c r="CF33" s="364" t="str">
        <f>'Proyeksi Pengeluaran'!CH127</f>
        <v/>
      </c>
      <c r="CG33" s="364" t="str">
        <f>'Proyeksi Pengeluaran'!CI127</f>
        <v/>
      </c>
      <c r="CH33" s="364" t="str">
        <f>'Proyeksi Pengeluaran'!CJ127</f>
        <v/>
      </c>
      <c r="CI33" s="364" t="str">
        <f>'Proyeksi Pengeluaran'!CK127</f>
        <v/>
      </c>
      <c r="CJ33" s="364" t="str">
        <f>'Proyeksi Pengeluaran'!CL127</f>
        <v/>
      </c>
      <c r="CK33" s="364" t="str">
        <f>'Proyeksi Pengeluaran'!CM127</f>
        <v/>
      </c>
      <c r="CL33" s="364" t="str">
        <f>'Proyeksi Pengeluaran'!CN127</f>
        <v/>
      </c>
      <c r="CM33" s="364" t="str">
        <f>'Proyeksi Pengeluaran'!CO127</f>
        <v/>
      </c>
      <c r="CN33" s="364" t="str">
        <f>'Proyeksi Pengeluaran'!CP127</f>
        <v/>
      </c>
      <c r="CO33" s="364" t="str">
        <f>'Proyeksi Pengeluaran'!CQ127</f>
        <v/>
      </c>
      <c r="CP33" s="364" t="str">
        <f>'Proyeksi Pengeluaran'!CR127</f>
        <v/>
      </c>
      <c r="CQ33" s="364" t="str">
        <f>'Proyeksi Pengeluaran'!CS127</f>
        <v/>
      </c>
      <c r="CR33" s="364" t="str">
        <f>'Proyeksi Pengeluaran'!CT127</f>
        <v/>
      </c>
      <c r="CS33" s="364" t="str">
        <f>'Proyeksi Pengeluaran'!CU127</f>
        <v/>
      </c>
      <c r="CT33" s="364" t="str">
        <f>'Proyeksi Pengeluaran'!CV127</f>
        <v/>
      </c>
      <c r="CU33" s="364" t="str">
        <f>'Proyeksi Pengeluaran'!CW127</f>
        <v/>
      </c>
      <c r="CV33" s="364" t="str">
        <f>'Proyeksi Pengeluaran'!CX127</f>
        <v/>
      </c>
      <c r="CW33" s="364" t="str">
        <f>'Proyeksi Pengeluaran'!CY127</f>
        <v/>
      </c>
      <c r="CX33" s="364" t="str">
        <f>'Proyeksi Pengeluaran'!CZ127</f>
        <v/>
      </c>
      <c r="CY33" s="364" t="str">
        <f>'Proyeksi Pengeluaran'!DA127</f>
        <v/>
      </c>
      <c r="CZ33" s="364" t="str">
        <f>'Proyeksi Pengeluaran'!DB127</f>
        <v/>
      </c>
      <c r="DA33" s="364" t="str">
        <f>'Proyeksi Pengeluaran'!DC127</f>
        <v/>
      </c>
      <c r="DB33" s="364" t="str">
        <f>'Proyeksi Pengeluaran'!DD127</f>
        <v/>
      </c>
      <c r="DC33" s="364" t="str">
        <f>'Proyeksi Pengeluaran'!DE127</f>
        <v/>
      </c>
      <c r="DD33" s="364" t="str">
        <f>'Proyeksi Pengeluaran'!DF127</f>
        <v/>
      </c>
      <c r="DE33" s="364" t="str">
        <f>'Proyeksi Pengeluaran'!DG127</f>
        <v/>
      </c>
      <c r="DF33" s="364" t="str">
        <f>'Proyeksi Pengeluaran'!DH127</f>
        <v/>
      </c>
      <c r="DG33" s="364" t="str">
        <f>'Proyeksi Pengeluaran'!DI127</f>
        <v/>
      </c>
      <c r="DH33" s="364" t="str">
        <f>'Proyeksi Pengeluaran'!DJ127</f>
        <v/>
      </c>
      <c r="DI33" s="364" t="str">
        <f>'Proyeksi Pengeluaran'!DK127</f>
        <v/>
      </c>
      <c r="DJ33" s="364" t="str">
        <f>'Proyeksi Pengeluaran'!DL127</f>
        <v/>
      </c>
      <c r="DK33" s="364" t="str">
        <f>'Proyeksi Pengeluaran'!DM127</f>
        <v/>
      </c>
      <c r="DL33" s="364" t="str">
        <f>'Proyeksi Pengeluaran'!DN127</f>
        <v/>
      </c>
      <c r="DM33" s="364" t="str">
        <f>'Proyeksi Pengeluaran'!DO127</f>
        <v/>
      </c>
      <c r="DN33" s="364" t="str">
        <f>'Proyeksi Pengeluaran'!DP127</f>
        <v/>
      </c>
      <c r="DO33" s="364" t="str">
        <f>'Proyeksi Pengeluaran'!DQ127</f>
        <v/>
      </c>
      <c r="DP33" s="364" t="str">
        <f>'Proyeksi Pengeluaran'!DR127</f>
        <v/>
      </c>
      <c r="DQ33" s="364" t="str">
        <f>'Proyeksi Pengeluaran'!DS127</f>
        <v/>
      </c>
      <c r="DR33" s="364" t="str">
        <f>'Proyeksi Pengeluaran'!DT127</f>
        <v/>
      </c>
      <c r="DS33" s="364" t="str">
        <f>'Proyeksi Pengeluaran'!DU127</f>
        <v/>
      </c>
      <c r="DT33" s="364" t="str">
        <f>'Proyeksi Pengeluaran'!DV127</f>
        <v/>
      </c>
      <c r="DU33" s="364" t="str">
        <f>'Proyeksi Pengeluaran'!DW127</f>
        <v/>
      </c>
      <c r="DV33" s="364" t="str">
        <f>'Proyeksi Pengeluaran'!DX127</f>
        <v/>
      </c>
      <c r="DW33" s="364" t="str">
        <f>'Proyeksi Pengeluaran'!DY127</f>
        <v/>
      </c>
      <c r="DX33" s="364" t="str">
        <f>'Proyeksi Pengeluaran'!DZ127</f>
        <v/>
      </c>
      <c r="DY33" s="364" t="str">
        <f>'Proyeksi Pengeluaran'!EA127</f>
        <v/>
      </c>
      <c r="DZ33" s="364" t="str">
        <f>'Proyeksi Pengeluaran'!EB127</f>
        <v/>
      </c>
    </row>
    <row r="34" ht="15.75" customHeight="1">
      <c r="A34" s="369"/>
      <c r="B34" s="340" t="s">
        <v>645</v>
      </c>
      <c r="C34" s="371">
        <f t="shared" si="11"/>
        <v>0</v>
      </c>
      <c r="D34" s="362" t="str">
        <f>'Proyeksi Pengeluaran'!G152</f>
        <v/>
      </c>
      <c r="E34" s="363" t="str">
        <f>'Proyeksi Pengeluaran'!H152</f>
        <v/>
      </c>
      <c r="F34" s="363" t="str">
        <f>'Proyeksi Pengeluaran'!I152</f>
        <v/>
      </c>
      <c r="G34" s="364" t="str">
        <f>'Proyeksi Pengeluaran'!J152</f>
        <v/>
      </c>
      <c r="H34" s="362" t="str">
        <f>'Proyeksi Pengeluaran'!K152</f>
        <v/>
      </c>
      <c r="I34" s="363" t="str">
        <f>'Proyeksi Pengeluaran'!L152</f>
        <v/>
      </c>
      <c r="J34" s="363" t="str">
        <f>'Proyeksi Pengeluaran'!M152</f>
        <v/>
      </c>
      <c r="K34" s="363" t="str">
        <f>'Proyeksi Pengeluaran'!N152</f>
        <v/>
      </c>
      <c r="L34" s="363" t="str">
        <f>'Proyeksi Pengeluaran'!O152</f>
        <v/>
      </c>
      <c r="M34" s="363" t="str">
        <f>'Proyeksi Pengeluaran'!P152</f>
        <v/>
      </c>
      <c r="N34" s="363" t="str">
        <f>'Proyeksi Pengeluaran'!Q152</f>
        <v/>
      </c>
      <c r="O34" s="363" t="str">
        <f>'Proyeksi Pengeluaran'!R152</f>
        <v/>
      </c>
      <c r="P34" s="363" t="str">
        <f>'Proyeksi Pengeluaran'!S152</f>
        <v/>
      </c>
      <c r="Q34" s="363" t="str">
        <f>'Proyeksi Pengeluaran'!T152</f>
        <v/>
      </c>
      <c r="R34" s="363" t="str">
        <f>'Proyeksi Pengeluaran'!U152</f>
        <v/>
      </c>
      <c r="S34" s="364" t="str">
        <f>'Proyeksi Pengeluaran'!V152</f>
        <v/>
      </c>
      <c r="T34" s="362" t="str">
        <f>'Proyeksi Pengeluaran'!W152</f>
        <v/>
      </c>
      <c r="U34" s="363" t="str">
        <f>'Proyeksi Pengeluaran'!X152</f>
        <v/>
      </c>
      <c r="V34" s="363" t="str">
        <f>'Proyeksi Pengeluaran'!Y152</f>
        <v/>
      </c>
      <c r="W34" s="363" t="str">
        <f>'Proyeksi Pengeluaran'!Z152</f>
        <v/>
      </c>
      <c r="X34" s="363" t="str">
        <f>'Proyeksi Pengeluaran'!AA152</f>
        <v/>
      </c>
      <c r="Y34" s="363" t="str">
        <f>'Proyeksi Pengeluaran'!AB152</f>
        <v/>
      </c>
      <c r="Z34" s="363" t="str">
        <f>'Proyeksi Pengeluaran'!AC152</f>
        <v/>
      </c>
      <c r="AA34" s="363" t="str">
        <f>'Proyeksi Pengeluaran'!AD152</f>
        <v/>
      </c>
      <c r="AB34" s="363" t="str">
        <f>'Proyeksi Pengeluaran'!AE152</f>
        <v/>
      </c>
      <c r="AC34" s="363" t="str">
        <f>'Proyeksi Pengeluaran'!AF152</f>
        <v/>
      </c>
      <c r="AD34" s="363" t="str">
        <f>'Proyeksi Pengeluaran'!AG152</f>
        <v/>
      </c>
      <c r="AE34" s="364" t="str">
        <f>'Proyeksi Pengeluaran'!AH152</f>
        <v/>
      </c>
      <c r="AF34" s="362" t="str">
        <f>'Proyeksi Pengeluaran'!AI152</f>
        <v/>
      </c>
      <c r="AG34" s="363" t="str">
        <f>'Proyeksi Pengeluaran'!AJ152</f>
        <v/>
      </c>
      <c r="AH34" s="363" t="str">
        <f>'Proyeksi Pengeluaran'!AK152</f>
        <v/>
      </c>
      <c r="AI34" s="363" t="str">
        <f>'Proyeksi Pengeluaran'!AL152</f>
        <v/>
      </c>
      <c r="AJ34" s="363" t="str">
        <f>'Proyeksi Pengeluaran'!AM152</f>
        <v/>
      </c>
      <c r="AK34" s="363" t="str">
        <f>'Proyeksi Pengeluaran'!AN152</f>
        <v/>
      </c>
      <c r="AL34" s="363" t="str">
        <f>'Proyeksi Pengeluaran'!AO152</f>
        <v/>
      </c>
      <c r="AM34" s="364" t="str">
        <f>'Proyeksi Pengeluaran'!AP152</f>
        <v/>
      </c>
      <c r="AN34" s="364" t="str">
        <f>'Proyeksi Pengeluaran'!AQ152</f>
        <v/>
      </c>
      <c r="AO34" s="364" t="str">
        <f>'Proyeksi Pengeluaran'!AR152</f>
        <v/>
      </c>
      <c r="AP34" s="364" t="str">
        <f>'Proyeksi Pengeluaran'!AS152</f>
        <v/>
      </c>
      <c r="AQ34" s="364" t="str">
        <f>'Proyeksi Pengeluaran'!AT152</f>
        <v/>
      </c>
      <c r="AR34" s="364" t="str">
        <f>'Proyeksi Pengeluaran'!AU152</f>
        <v/>
      </c>
      <c r="AS34" s="364" t="str">
        <f>'Proyeksi Pengeluaran'!AV152</f>
        <v/>
      </c>
      <c r="AT34" s="364" t="str">
        <f>'Proyeksi Pengeluaran'!AW152</f>
        <v/>
      </c>
      <c r="AU34" s="364" t="str">
        <f>'Proyeksi Pengeluaran'!AX152</f>
        <v/>
      </c>
      <c r="AV34" s="364" t="str">
        <f>'Proyeksi Pengeluaran'!AY152</f>
        <v/>
      </c>
      <c r="AW34" s="364" t="str">
        <f>'Proyeksi Pengeluaran'!AZ152</f>
        <v/>
      </c>
      <c r="AX34" s="364" t="str">
        <f>'Proyeksi Pengeluaran'!BA152</f>
        <v/>
      </c>
      <c r="AY34" s="364" t="str">
        <f>'Proyeksi Pengeluaran'!BB152</f>
        <v/>
      </c>
      <c r="AZ34" s="364" t="str">
        <f t="shared" si="12"/>
        <v>#REF!</v>
      </c>
      <c r="BA34" s="364" t="str">
        <f>'Proyeksi Pengeluaran'!BC152</f>
        <v/>
      </c>
      <c r="BB34" s="364" t="str">
        <f>'Proyeksi Pengeluaran'!BD152</f>
        <v/>
      </c>
      <c r="BC34" s="364" t="str">
        <f>'Proyeksi Pengeluaran'!BE152</f>
        <v/>
      </c>
      <c r="BD34" s="364" t="str">
        <f>'Proyeksi Pengeluaran'!BF152</f>
        <v/>
      </c>
      <c r="BE34" s="364" t="str">
        <f>'Proyeksi Pengeluaran'!BG152</f>
        <v/>
      </c>
      <c r="BF34" s="364" t="str">
        <f>'Proyeksi Pengeluaran'!BH152</f>
        <v/>
      </c>
      <c r="BG34" s="364" t="str">
        <f>'Proyeksi Pengeluaran'!BI152</f>
        <v/>
      </c>
      <c r="BH34" s="364" t="str">
        <f>'Proyeksi Pengeluaran'!BJ152</f>
        <v/>
      </c>
      <c r="BI34" s="364" t="str">
        <f>'Proyeksi Pengeluaran'!BK152</f>
        <v/>
      </c>
      <c r="BJ34" s="364" t="str">
        <f>'Proyeksi Pengeluaran'!BL152</f>
        <v/>
      </c>
      <c r="BK34" s="364" t="str">
        <f>'Proyeksi Pengeluaran'!BM152</f>
        <v/>
      </c>
      <c r="BL34" s="364" t="str">
        <f>'Proyeksi Pengeluaran'!BN152</f>
        <v/>
      </c>
      <c r="BM34" s="364" t="str">
        <f>'Proyeksi Pengeluaran'!BO152</f>
        <v/>
      </c>
      <c r="BN34" s="364" t="str">
        <f>'Proyeksi Pengeluaran'!BP152</f>
        <v/>
      </c>
      <c r="BO34" s="364" t="str">
        <f>'Proyeksi Pengeluaran'!BQ152</f>
        <v/>
      </c>
      <c r="BP34" s="364" t="str">
        <f>'Proyeksi Pengeluaran'!BR152</f>
        <v/>
      </c>
      <c r="BQ34" s="364" t="str">
        <f>'Proyeksi Pengeluaran'!BS152</f>
        <v/>
      </c>
      <c r="BR34" s="364" t="str">
        <f>'Proyeksi Pengeluaran'!BT152</f>
        <v/>
      </c>
      <c r="BS34" s="364" t="str">
        <f>'Proyeksi Pengeluaran'!BU152</f>
        <v/>
      </c>
      <c r="BT34" s="364" t="str">
        <f>'Proyeksi Pengeluaran'!BV152</f>
        <v/>
      </c>
      <c r="BU34" s="364" t="str">
        <f>'Proyeksi Pengeluaran'!BW152</f>
        <v/>
      </c>
      <c r="BV34" s="364" t="str">
        <f>'Proyeksi Pengeluaran'!BX152</f>
        <v/>
      </c>
      <c r="BW34" s="364" t="str">
        <f>'Proyeksi Pengeluaran'!BY152</f>
        <v/>
      </c>
      <c r="BX34" s="364" t="str">
        <f>'Proyeksi Pengeluaran'!BZ152</f>
        <v/>
      </c>
      <c r="BY34" s="364" t="str">
        <f>'Proyeksi Pengeluaran'!CA152</f>
        <v/>
      </c>
      <c r="BZ34" s="364" t="str">
        <f>'Proyeksi Pengeluaran'!CB152</f>
        <v/>
      </c>
      <c r="CA34" s="364" t="str">
        <f>'Proyeksi Pengeluaran'!CC152</f>
        <v/>
      </c>
      <c r="CB34" s="364" t="str">
        <f>'Proyeksi Pengeluaran'!CD152</f>
        <v/>
      </c>
      <c r="CC34" s="364" t="str">
        <f>'Proyeksi Pengeluaran'!CE152</f>
        <v/>
      </c>
      <c r="CD34" s="364" t="str">
        <f>'Proyeksi Pengeluaran'!CF152</f>
        <v/>
      </c>
      <c r="CE34" s="364" t="str">
        <f>'Proyeksi Pengeluaran'!CG152</f>
        <v/>
      </c>
      <c r="CF34" s="364" t="str">
        <f>'Proyeksi Pengeluaran'!CH152</f>
        <v/>
      </c>
      <c r="CG34" s="364" t="str">
        <f>'Proyeksi Pengeluaran'!CI152</f>
        <v/>
      </c>
      <c r="CH34" s="364" t="str">
        <f>'Proyeksi Pengeluaran'!CJ152</f>
        <v/>
      </c>
      <c r="CI34" s="364" t="str">
        <f>'Proyeksi Pengeluaran'!CK152</f>
        <v/>
      </c>
      <c r="CJ34" s="364" t="str">
        <f>'Proyeksi Pengeluaran'!CL152</f>
        <v/>
      </c>
      <c r="CK34" s="364" t="str">
        <f>'Proyeksi Pengeluaran'!CM152</f>
        <v/>
      </c>
      <c r="CL34" s="364" t="str">
        <f>'Proyeksi Pengeluaran'!CN152</f>
        <v/>
      </c>
      <c r="CM34" s="364" t="str">
        <f>'Proyeksi Pengeluaran'!CO152</f>
        <v/>
      </c>
      <c r="CN34" s="364" t="str">
        <f>'Proyeksi Pengeluaran'!CP152</f>
        <v/>
      </c>
      <c r="CO34" s="364" t="str">
        <f>'Proyeksi Pengeluaran'!CQ152</f>
        <v/>
      </c>
      <c r="CP34" s="364" t="str">
        <f>'Proyeksi Pengeluaran'!CR152</f>
        <v/>
      </c>
      <c r="CQ34" s="364" t="str">
        <f>'Proyeksi Pengeluaran'!CS152</f>
        <v/>
      </c>
      <c r="CR34" s="364" t="str">
        <f>'Proyeksi Pengeluaran'!CT152</f>
        <v/>
      </c>
      <c r="CS34" s="364" t="str">
        <f>'Proyeksi Pengeluaran'!CU152</f>
        <v/>
      </c>
      <c r="CT34" s="364" t="str">
        <f>'Proyeksi Pengeluaran'!CV152</f>
        <v/>
      </c>
      <c r="CU34" s="364" t="str">
        <f>'Proyeksi Pengeluaran'!CW152</f>
        <v/>
      </c>
      <c r="CV34" s="364" t="str">
        <f>'Proyeksi Pengeluaran'!CX152</f>
        <v/>
      </c>
      <c r="CW34" s="364" t="str">
        <f>'Proyeksi Pengeluaran'!CY152</f>
        <v/>
      </c>
      <c r="CX34" s="364" t="str">
        <f>'Proyeksi Pengeluaran'!CZ152</f>
        <v/>
      </c>
      <c r="CY34" s="364" t="str">
        <f>'Proyeksi Pengeluaran'!DA152</f>
        <v/>
      </c>
      <c r="CZ34" s="364" t="str">
        <f>'Proyeksi Pengeluaran'!DB152</f>
        <v/>
      </c>
      <c r="DA34" s="364" t="str">
        <f>'Proyeksi Pengeluaran'!DC152</f>
        <v/>
      </c>
      <c r="DB34" s="364" t="str">
        <f>'Proyeksi Pengeluaran'!DD152</f>
        <v/>
      </c>
      <c r="DC34" s="364" t="str">
        <f>'Proyeksi Pengeluaran'!DE152</f>
        <v/>
      </c>
      <c r="DD34" s="364" t="str">
        <f>'Proyeksi Pengeluaran'!DF152</f>
        <v/>
      </c>
      <c r="DE34" s="364" t="str">
        <f>'Proyeksi Pengeluaran'!DG152</f>
        <v/>
      </c>
      <c r="DF34" s="364" t="str">
        <f>'Proyeksi Pengeluaran'!DH152</f>
        <v/>
      </c>
      <c r="DG34" s="364" t="str">
        <f>'Proyeksi Pengeluaran'!DI152</f>
        <v/>
      </c>
      <c r="DH34" s="364" t="str">
        <f>'Proyeksi Pengeluaran'!DJ152</f>
        <v/>
      </c>
      <c r="DI34" s="364" t="str">
        <f>'Proyeksi Pengeluaran'!DK152</f>
        <v/>
      </c>
      <c r="DJ34" s="364" t="str">
        <f>'Proyeksi Pengeluaran'!DL152</f>
        <v/>
      </c>
      <c r="DK34" s="364" t="str">
        <f>'Proyeksi Pengeluaran'!DM152</f>
        <v/>
      </c>
      <c r="DL34" s="364" t="str">
        <f>'Proyeksi Pengeluaran'!DN152</f>
        <v/>
      </c>
      <c r="DM34" s="364" t="str">
        <f>'Proyeksi Pengeluaran'!DO152</f>
        <v/>
      </c>
      <c r="DN34" s="364" t="str">
        <f>'Proyeksi Pengeluaran'!DP152</f>
        <v/>
      </c>
      <c r="DO34" s="364" t="str">
        <f>'Proyeksi Pengeluaran'!DQ152</f>
        <v/>
      </c>
      <c r="DP34" s="364" t="str">
        <f>'Proyeksi Pengeluaran'!DR152</f>
        <v/>
      </c>
      <c r="DQ34" s="364" t="str">
        <f>'Proyeksi Pengeluaran'!DS152</f>
        <v/>
      </c>
      <c r="DR34" s="364" t="str">
        <f>'Proyeksi Pengeluaran'!DT152</f>
        <v/>
      </c>
      <c r="DS34" s="364" t="str">
        <f>'Proyeksi Pengeluaran'!DU152</f>
        <v/>
      </c>
      <c r="DT34" s="364" t="str">
        <f>'Proyeksi Pengeluaran'!DV152</f>
        <v/>
      </c>
      <c r="DU34" s="364" t="str">
        <f>'Proyeksi Pengeluaran'!DW152</f>
        <v/>
      </c>
      <c r="DV34" s="364" t="str">
        <f>'Proyeksi Pengeluaran'!DX152</f>
        <v/>
      </c>
      <c r="DW34" s="364" t="str">
        <f>'Proyeksi Pengeluaran'!DY152</f>
        <v/>
      </c>
      <c r="DX34" s="364" t="str">
        <f>'Proyeksi Pengeluaran'!DZ152</f>
        <v/>
      </c>
      <c r="DY34" s="364" t="str">
        <f>'Proyeksi Pengeluaran'!EA152</f>
        <v/>
      </c>
      <c r="DZ34" s="364" t="str">
        <f>'Proyeksi Pengeluaran'!EB152</f>
        <v/>
      </c>
    </row>
    <row r="35" ht="15.75" customHeight="1">
      <c r="A35" s="369"/>
      <c r="B35" s="340" t="s">
        <v>646</v>
      </c>
      <c r="C35" s="371">
        <f t="shared" si="11"/>
        <v>0</v>
      </c>
      <c r="D35" s="362" t="str">
        <f>'Proyeksi Pengeluaran'!G165</f>
        <v/>
      </c>
      <c r="E35" s="363" t="str">
        <f>'Proyeksi Pengeluaran'!H165</f>
        <v/>
      </c>
      <c r="F35" s="363" t="str">
        <f>'Proyeksi Pengeluaran'!I165</f>
        <v/>
      </c>
      <c r="G35" s="364" t="str">
        <f>'Proyeksi Pengeluaran'!J165</f>
        <v/>
      </c>
      <c r="H35" s="362" t="str">
        <f>'Proyeksi Pengeluaran'!K165</f>
        <v/>
      </c>
      <c r="I35" s="363" t="str">
        <f>'Proyeksi Pengeluaran'!L165</f>
        <v/>
      </c>
      <c r="J35" s="363" t="str">
        <f>'Proyeksi Pengeluaran'!M165</f>
        <v/>
      </c>
      <c r="K35" s="363" t="str">
        <f>'Proyeksi Pengeluaran'!N165</f>
        <v/>
      </c>
      <c r="L35" s="363" t="str">
        <f>'Proyeksi Pengeluaran'!O165</f>
        <v/>
      </c>
      <c r="M35" s="363" t="str">
        <f>'Proyeksi Pengeluaran'!P165</f>
        <v/>
      </c>
      <c r="N35" s="363" t="str">
        <f>'Proyeksi Pengeluaran'!Q165</f>
        <v/>
      </c>
      <c r="O35" s="363" t="str">
        <f>'Proyeksi Pengeluaran'!R165</f>
        <v/>
      </c>
      <c r="P35" s="363" t="str">
        <f>'Proyeksi Pengeluaran'!S165</f>
        <v/>
      </c>
      <c r="Q35" s="363" t="str">
        <f>'Proyeksi Pengeluaran'!T165</f>
        <v/>
      </c>
      <c r="R35" s="363" t="str">
        <f>'Proyeksi Pengeluaran'!U165</f>
        <v/>
      </c>
      <c r="S35" s="364" t="str">
        <f>'Proyeksi Pengeluaran'!V165</f>
        <v/>
      </c>
      <c r="T35" s="362" t="str">
        <f>'Proyeksi Pengeluaran'!W165</f>
        <v/>
      </c>
      <c r="U35" s="363" t="str">
        <f>'Proyeksi Pengeluaran'!X165</f>
        <v/>
      </c>
      <c r="V35" s="363" t="str">
        <f>'Proyeksi Pengeluaran'!Y165</f>
        <v/>
      </c>
      <c r="W35" s="363" t="str">
        <f>'Proyeksi Pengeluaran'!Z165</f>
        <v/>
      </c>
      <c r="X35" s="363" t="str">
        <f>'Proyeksi Pengeluaran'!AA165</f>
        <v/>
      </c>
      <c r="Y35" s="363" t="str">
        <f>'Proyeksi Pengeluaran'!AB165</f>
        <v/>
      </c>
      <c r="Z35" s="363" t="str">
        <f>'Proyeksi Pengeluaran'!AC165</f>
        <v/>
      </c>
      <c r="AA35" s="363" t="str">
        <f>'Proyeksi Pengeluaran'!AD165</f>
        <v/>
      </c>
      <c r="AB35" s="363" t="str">
        <f>'Proyeksi Pengeluaran'!AE165</f>
        <v/>
      </c>
      <c r="AC35" s="363" t="str">
        <f>'Proyeksi Pengeluaran'!AF165</f>
        <v/>
      </c>
      <c r="AD35" s="363" t="str">
        <f>'Proyeksi Pengeluaran'!AG165</f>
        <v/>
      </c>
      <c r="AE35" s="364" t="str">
        <f>'Proyeksi Pengeluaran'!AH165</f>
        <v/>
      </c>
      <c r="AF35" s="362" t="str">
        <f>'Proyeksi Pengeluaran'!AI165</f>
        <v/>
      </c>
      <c r="AG35" s="363" t="str">
        <f>'Proyeksi Pengeluaran'!AJ165</f>
        <v/>
      </c>
      <c r="AH35" s="363" t="str">
        <f>'Proyeksi Pengeluaran'!AK165</f>
        <v/>
      </c>
      <c r="AI35" s="363" t="str">
        <f>'Proyeksi Pengeluaran'!AL165</f>
        <v/>
      </c>
      <c r="AJ35" s="363" t="str">
        <f>'Proyeksi Pengeluaran'!AM165</f>
        <v/>
      </c>
      <c r="AK35" s="363" t="str">
        <f>'Proyeksi Pengeluaran'!AN165</f>
        <v/>
      </c>
      <c r="AL35" s="363" t="str">
        <f>'Proyeksi Pengeluaran'!AO165</f>
        <v/>
      </c>
      <c r="AM35" s="364" t="str">
        <f>'Proyeksi Pengeluaran'!AP165</f>
        <v/>
      </c>
      <c r="AN35" s="364" t="str">
        <f>'Proyeksi Pengeluaran'!AQ165</f>
        <v/>
      </c>
      <c r="AO35" s="364" t="str">
        <f>'Proyeksi Pengeluaran'!AR165</f>
        <v/>
      </c>
      <c r="AP35" s="364" t="str">
        <f>'Proyeksi Pengeluaran'!AS165</f>
        <v/>
      </c>
      <c r="AQ35" s="364" t="str">
        <f>'Proyeksi Pengeluaran'!AT165</f>
        <v/>
      </c>
      <c r="AR35" s="364" t="str">
        <f>'Proyeksi Pengeluaran'!AU165</f>
        <v/>
      </c>
      <c r="AS35" s="364" t="str">
        <f>'Proyeksi Pengeluaran'!AV165</f>
        <v/>
      </c>
      <c r="AT35" s="364" t="str">
        <f>'Proyeksi Pengeluaran'!AW165</f>
        <v/>
      </c>
      <c r="AU35" s="364" t="str">
        <f>'Proyeksi Pengeluaran'!AX165</f>
        <v/>
      </c>
      <c r="AV35" s="364" t="str">
        <f>'Proyeksi Pengeluaran'!AY165</f>
        <v/>
      </c>
      <c r="AW35" s="364" t="str">
        <f>'Proyeksi Pengeluaran'!AZ165</f>
        <v/>
      </c>
      <c r="AX35" s="364" t="str">
        <f>'Proyeksi Pengeluaran'!BA165</f>
        <v/>
      </c>
      <c r="AY35" s="364" t="str">
        <f>'Proyeksi Pengeluaran'!BB165</f>
        <v/>
      </c>
      <c r="AZ35" s="364" t="str">
        <f t="shared" si="12"/>
        <v>#REF!</v>
      </c>
      <c r="BA35" s="364" t="str">
        <f>'Proyeksi Pengeluaran'!BC165</f>
        <v/>
      </c>
      <c r="BB35" s="364" t="str">
        <f>'Proyeksi Pengeluaran'!BD165</f>
        <v/>
      </c>
      <c r="BC35" s="364" t="str">
        <f>'Proyeksi Pengeluaran'!BE165</f>
        <v/>
      </c>
      <c r="BD35" s="364" t="str">
        <f>'Proyeksi Pengeluaran'!BF165</f>
        <v/>
      </c>
      <c r="BE35" s="364" t="str">
        <f>'Proyeksi Pengeluaran'!BG165</f>
        <v/>
      </c>
      <c r="BF35" s="364" t="str">
        <f>'Proyeksi Pengeluaran'!BH165</f>
        <v/>
      </c>
      <c r="BG35" s="364" t="str">
        <f>'Proyeksi Pengeluaran'!BI165</f>
        <v/>
      </c>
      <c r="BH35" s="364" t="str">
        <f>'Proyeksi Pengeluaran'!BJ165</f>
        <v/>
      </c>
      <c r="BI35" s="364" t="str">
        <f>'Proyeksi Pengeluaran'!BK165</f>
        <v/>
      </c>
      <c r="BJ35" s="364" t="str">
        <f>'Proyeksi Pengeluaran'!BL165</f>
        <v/>
      </c>
      <c r="BK35" s="364" t="str">
        <f>'Proyeksi Pengeluaran'!BM165</f>
        <v/>
      </c>
      <c r="BL35" s="364" t="str">
        <f>'Proyeksi Pengeluaran'!BN165</f>
        <v/>
      </c>
      <c r="BM35" s="364" t="str">
        <f>'Proyeksi Pengeluaran'!BO165</f>
        <v/>
      </c>
      <c r="BN35" s="364" t="str">
        <f>'Proyeksi Pengeluaran'!BP165</f>
        <v/>
      </c>
      <c r="BO35" s="364" t="str">
        <f>'Proyeksi Pengeluaran'!BQ165</f>
        <v/>
      </c>
      <c r="BP35" s="364" t="str">
        <f>'Proyeksi Pengeluaran'!BR165</f>
        <v/>
      </c>
      <c r="BQ35" s="364" t="str">
        <f>'Proyeksi Pengeluaran'!BS165</f>
        <v/>
      </c>
      <c r="BR35" s="364" t="str">
        <f>'Proyeksi Pengeluaran'!BT165</f>
        <v/>
      </c>
      <c r="BS35" s="364" t="str">
        <f>'Proyeksi Pengeluaran'!BU165</f>
        <v/>
      </c>
      <c r="BT35" s="364" t="str">
        <f>'Proyeksi Pengeluaran'!BV165</f>
        <v/>
      </c>
      <c r="BU35" s="364" t="str">
        <f>'Proyeksi Pengeluaran'!BW165</f>
        <v/>
      </c>
      <c r="BV35" s="364" t="str">
        <f>'Proyeksi Pengeluaran'!BX165</f>
        <v/>
      </c>
      <c r="BW35" s="364" t="str">
        <f>'Proyeksi Pengeluaran'!BY165</f>
        <v/>
      </c>
      <c r="BX35" s="364" t="str">
        <f>'Proyeksi Pengeluaran'!BZ165</f>
        <v/>
      </c>
      <c r="BY35" s="364" t="str">
        <f>'Proyeksi Pengeluaran'!CA165</f>
        <v/>
      </c>
      <c r="BZ35" s="364" t="str">
        <f>'Proyeksi Pengeluaran'!CB165</f>
        <v/>
      </c>
      <c r="CA35" s="364" t="str">
        <f>'Proyeksi Pengeluaran'!CC165</f>
        <v/>
      </c>
      <c r="CB35" s="364" t="str">
        <f>'Proyeksi Pengeluaran'!CD165</f>
        <v/>
      </c>
      <c r="CC35" s="364" t="str">
        <f>'Proyeksi Pengeluaran'!CE165</f>
        <v/>
      </c>
      <c r="CD35" s="364" t="str">
        <f>'Proyeksi Pengeluaran'!CF165</f>
        <v/>
      </c>
      <c r="CE35" s="364" t="str">
        <f>'Proyeksi Pengeluaran'!CG165</f>
        <v/>
      </c>
      <c r="CF35" s="364" t="str">
        <f>'Proyeksi Pengeluaran'!CH165</f>
        <v/>
      </c>
      <c r="CG35" s="364" t="str">
        <f>'Proyeksi Pengeluaran'!CI165</f>
        <v/>
      </c>
      <c r="CH35" s="364" t="str">
        <f>'Proyeksi Pengeluaran'!CJ165</f>
        <v/>
      </c>
      <c r="CI35" s="364" t="str">
        <f>'Proyeksi Pengeluaran'!CK165</f>
        <v/>
      </c>
      <c r="CJ35" s="364" t="str">
        <f>'Proyeksi Pengeluaran'!CL165</f>
        <v/>
      </c>
      <c r="CK35" s="364" t="str">
        <f>'Proyeksi Pengeluaran'!CM165</f>
        <v/>
      </c>
      <c r="CL35" s="364" t="str">
        <f>'Proyeksi Pengeluaran'!CN165</f>
        <v/>
      </c>
      <c r="CM35" s="364" t="str">
        <f>'Proyeksi Pengeluaran'!CO165</f>
        <v/>
      </c>
      <c r="CN35" s="364" t="str">
        <f>'Proyeksi Pengeluaran'!CP165</f>
        <v/>
      </c>
      <c r="CO35" s="364" t="str">
        <f>'Proyeksi Pengeluaran'!CQ165</f>
        <v/>
      </c>
      <c r="CP35" s="364" t="str">
        <f>'Proyeksi Pengeluaran'!CR165</f>
        <v/>
      </c>
      <c r="CQ35" s="364" t="str">
        <f>'Proyeksi Pengeluaran'!CS165</f>
        <v/>
      </c>
      <c r="CR35" s="364" t="str">
        <f>'Proyeksi Pengeluaran'!CT165</f>
        <v/>
      </c>
      <c r="CS35" s="364" t="str">
        <f>'Proyeksi Pengeluaran'!CU165</f>
        <v/>
      </c>
      <c r="CT35" s="364" t="str">
        <f>'Proyeksi Pengeluaran'!CV165</f>
        <v/>
      </c>
      <c r="CU35" s="364" t="str">
        <f>'Proyeksi Pengeluaran'!CW165</f>
        <v/>
      </c>
      <c r="CV35" s="364" t="str">
        <f>'Proyeksi Pengeluaran'!CX165</f>
        <v/>
      </c>
      <c r="CW35" s="364" t="str">
        <f>'Proyeksi Pengeluaran'!CY165</f>
        <v/>
      </c>
      <c r="CX35" s="364" t="str">
        <f>'Proyeksi Pengeluaran'!CZ165</f>
        <v/>
      </c>
      <c r="CY35" s="364" t="str">
        <f>'Proyeksi Pengeluaran'!DA165</f>
        <v/>
      </c>
      <c r="CZ35" s="364" t="str">
        <f>'Proyeksi Pengeluaran'!DB165</f>
        <v/>
      </c>
      <c r="DA35" s="364" t="str">
        <f>'Proyeksi Pengeluaran'!DC165</f>
        <v/>
      </c>
      <c r="DB35" s="364" t="str">
        <f>'Proyeksi Pengeluaran'!DD165</f>
        <v/>
      </c>
      <c r="DC35" s="364" t="str">
        <f>'Proyeksi Pengeluaran'!DE165</f>
        <v/>
      </c>
      <c r="DD35" s="364" t="str">
        <f>'Proyeksi Pengeluaran'!DF165</f>
        <v/>
      </c>
      <c r="DE35" s="364" t="str">
        <f>'Proyeksi Pengeluaran'!DG165</f>
        <v/>
      </c>
      <c r="DF35" s="364" t="str">
        <f>'Proyeksi Pengeluaran'!DH165</f>
        <v/>
      </c>
      <c r="DG35" s="364" t="str">
        <f>'Proyeksi Pengeluaran'!DI165</f>
        <v/>
      </c>
      <c r="DH35" s="364" t="str">
        <f>'Proyeksi Pengeluaran'!DJ165</f>
        <v/>
      </c>
      <c r="DI35" s="364" t="str">
        <f>'Proyeksi Pengeluaran'!DK165</f>
        <v/>
      </c>
      <c r="DJ35" s="364" t="str">
        <f>'Proyeksi Pengeluaran'!DL165</f>
        <v/>
      </c>
      <c r="DK35" s="364" t="str">
        <f>'Proyeksi Pengeluaran'!DM165</f>
        <v/>
      </c>
      <c r="DL35" s="364" t="str">
        <f>'Proyeksi Pengeluaran'!DN165</f>
        <v/>
      </c>
      <c r="DM35" s="364" t="str">
        <f>'Proyeksi Pengeluaran'!DO165</f>
        <v/>
      </c>
      <c r="DN35" s="364" t="str">
        <f>'Proyeksi Pengeluaran'!DP165</f>
        <v/>
      </c>
      <c r="DO35" s="364" t="str">
        <f>'Proyeksi Pengeluaran'!DQ165</f>
        <v/>
      </c>
      <c r="DP35" s="364" t="str">
        <f>'Proyeksi Pengeluaran'!DR165</f>
        <v/>
      </c>
      <c r="DQ35" s="364" t="str">
        <f>'Proyeksi Pengeluaran'!DS165</f>
        <v/>
      </c>
      <c r="DR35" s="364" t="str">
        <f>'Proyeksi Pengeluaran'!DT165</f>
        <v/>
      </c>
      <c r="DS35" s="364" t="str">
        <f>'Proyeksi Pengeluaran'!DU165</f>
        <v/>
      </c>
      <c r="DT35" s="364" t="str">
        <f>'Proyeksi Pengeluaran'!DV165</f>
        <v/>
      </c>
      <c r="DU35" s="364" t="str">
        <f>'Proyeksi Pengeluaran'!DW165</f>
        <v/>
      </c>
      <c r="DV35" s="364" t="str">
        <f>'Proyeksi Pengeluaran'!DX165</f>
        <v/>
      </c>
      <c r="DW35" s="364" t="str">
        <f>'Proyeksi Pengeluaran'!DY165</f>
        <v/>
      </c>
      <c r="DX35" s="364" t="str">
        <f>'Proyeksi Pengeluaran'!DZ165</f>
        <v/>
      </c>
      <c r="DY35" s="364" t="str">
        <f>'Proyeksi Pengeluaran'!EA165</f>
        <v/>
      </c>
      <c r="DZ35" s="364" t="str">
        <f>'Proyeksi Pengeluaran'!EB165</f>
        <v/>
      </c>
    </row>
    <row r="36" ht="15.75" customHeight="1">
      <c r="A36" s="369"/>
      <c r="B36" s="340" t="s">
        <v>647</v>
      </c>
      <c r="C36" s="371">
        <f t="shared" si="11"/>
        <v>0</v>
      </c>
      <c r="D36" s="391" t="str">
        <f>'Proyeksi Pengeluaran'!G173</f>
        <v/>
      </c>
      <c r="E36" s="392" t="str">
        <f>'Proyeksi Pengeluaran'!H173</f>
        <v/>
      </c>
      <c r="F36" s="392" t="str">
        <f>'Proyeksi Pengeluaran'!I173</f>
        <v/>
      </c>
      <c r="G36" s="393" t="str">
        <f>'Proyeksi Pengeluaran'!J173</f>
        <v/>
      </c>
      <c r="H36" s="362" t="str">
        <f>'Proyeksi Pengeluaran'!K173</f>
        <v/>
      </c>
      <c r="I36" s="363" t="str">
        <f>'Proyeksi Pengeluaran'!L173</f>
        <v/>
      </c>
      <c r="J36" s="363" t="str">
        <f>'Proyeksi Pengeluaran'!M173</f>
        <v/>
      </c>
      <c r="K36" s="363" t="str">
        <f>'Proyeksi Pengeluaran'!N173</f>
        <v/>
      </c>
      <c r="L36" s="363" t="str">
        <f>'Proyeksi Pengeluaran'!O173</f>
        <v/>
      </c>
      <c r="M36" s="363" t="str">
        <f>'Proyeksi Pengeluaran'!P173</f>
        <v/>
      </c>
      <c r="N36" s="363" t="str">
        <f>'Proyeksi Pengeluaran'!Q173</f>
        <v/>
      </c>
      <c r="O36" s="363" t="str">
        <f>'Proyeksi Pengeluaran'!R173</f>
        <v/>
      </c>
      <c r="P36" s="363" t="str">
        <f>'Proyeksi Pengeluaran'!S173</f>
        <v/>
      </c>
      <c r="Q36" s="363" t="str">
        <f>'Proyeksi Pengeluaran'!T173</f>
        <v/>
      </c>
      <c r="R36" s="363" t="str">
        <f>'Proyeksi Pengeluaran'!U173</f>
        <v/>
      </c>
      <c r="S36" s="364" t="str">
        <f>'Proyeksi Pengeluaran'!V173</f>
        <v/>
      </c>
      <c r="T36" s="362" t="str">
        <f>'Proyeksi Pengeluaran'!W173</f>
        <v/>
      </c>
      <c r="U36" s="363" t="str">
        <f>'Proyeksi Pengeluaran'!X173</f>
        <v/>
      </c>
      <c r="V36" s="363" t="str">
        <f>'Proyeksi Pengeluaran'!Y173</f>
        <v/>
      </c>
      <c r="W36" s="363" t="str">
        <f>'Proyeksi Pengeluaran'!Z173</f>
        <v/>
      </c>
      <c r="X36" s="363" t="str">
        <f>'Proyeksi Pengeluaran'!AA173</f>
        <v/>
      </c>
      <c r="Y36" s="363" t="str">
        <f>'Proyeksi Pengeluaran'!AB173</f>
        <v/>
      </c>
      <c r="Z36" s="363" t="str">
        <f>'Proyeksi Pengeluaran'!AC173</f>
        <v/>
      </c>
      <c r="AA36" s="363" t="str">
        <f>'Proyeksi Pengeluaran'!AD173</f>
        <v/>
      </c>
      <c r="AB36" s="363" t="str">
        <f>'Proyeksi Pengeluaran'!AE173</f>
        <v/>
      </c>
      <c r="AC36" s="363" t="str">
        <f>'Proyeksi Pengeluaran'!AF173</f>
        <v/>
      </c>
      <c r="AD36" s="363" t="str">
        <f>'Proyeksi Pengeluaran'!AG173</f>
        <v/>
      </c>
      <c r="AE36" s="364" t="str">
        <f>'Proyeksi Pengeluaran'!AH173</f>
        <v/>
      </c>
      <c r="AF36" s="362" t="str">
        <f>'Proyeksi Pengeluaran'!AI173</f>
        <v/>
      </c>
      <c r="AG36" s="363" t="str">
        <f>'Proyeksi Pengeluaran'!AJ173</f>
        <v/>
      </c>
      <c r="AH36" s="363" t="str">
        <f>'Proyeksi Pengeluaran'!AK173</f>
        <v/>
      </c>
      <c r="AI36" s="363" t="str">
        <f>'Proyeksi Pengeluaran'!AL173</f>
        <v/>
      </c>
      <c r="AJ36" s="363" t="str">
        <f>'Proyeksi Pengeluaran'!AM173</f>
        <v/>
      </c>
      <c r="AK36" s="363" t="str">
        <f>'Proyeksi Pengeluaran'!AN173</f>
        <v/>
      </c>
      <c r="AL36" s="363" t="str">
        <f>'Proyeksi Pengeluaran'!AO173</f>
        <v/>
      </c>
      <c r="AM36" s="364" t="str">
        <f>'Proyeksi Pengeluaran'!AP173</f>
        <v/>
      </c>
      <c r="AN36" s="364" t="str">
        <f>'Proyeksi Pengeluaran'!AQ173</f>
        <v/>
      </c>
      <c r="AO36" s="364" t="str">
        <f>'Proyeksi Pengeluaran'!AR173</f>
        <v/>
      </c>
      <c r="AP36" s="364" t="str">
        <f>'Proyeksi Pengeluaran'!AS173</f>
        <v/>
      </c>
      <c r="AQ36" s="364" t="str">
        <f>'Proyeksi Pengeluaran'!AT173</f>
        <v/>
      </c>
      <c r="AR36" s="364" t="str">
        <f>'Proyeksi Pengeluaran'!AU173</f>
        <v/>
      </c>
      <c r="AS36" s="364" t="str">
        <f>'Proyeksi Pengeluaran'!AV173</f>
        <v/>
      </c>
      <c r="AT36" s="364" t="str">
        <f>'Proyeksi Pengeluaran'!AW173</f>
        <v/>
      </c>
      <c r="AU36" s="364" t="str">
        <f>'Proyeksi Pengeluaran'!AX173</f>
        <v/>
      </c>
      <c r="AV36" s="364" t="str">
        <f>'Proyeksi Pengeluaran'!AY173</f>
        <v/>
      </c>
      <c r="AW36" s="364" t="str">
        <f>'Proyeksi Pengeluaran'!AZ173</f>
        <v/>
      </c>
      <c r="AX36" s="364" t="str">
        <f>'Proyeksi Pengeluaran'!BA173</f>
        <v/>
      </c>
      <c r="AY36" s="364" t="str">
        <f>'Proyeksi Pengeluaran'!BB173</f>
        <v/>
      </c>
      <c r="AZ36" s="364" t="str">
        <f t="shared" si="12"/>
        <v>#REF!</v>
      </c>
      <c r="BA36" s="364" t="str">
        <f>'Proyeksi Pengeluaran'!BC173</f>
        <v/>
      </c>
      <c r="BB36" s="364" t="str">
        <f>'Proyeksi Pengeluaran'!BD173</f>
        <v/>
      </c>
      <c r="BC36" s="364" t="str">
        <f>'Proyeksi Pengeluaran'!BE173</f>
        <v/>
      </c>
      <c r="BD36" s="364" t="str">
        <f>'Proyeksi Pengeluaran'!BF173</f>
        <v/>
      </c>
      <c r="BE36" s="364" t="str">
        <f>'Proyeksi Pengeluaran'!BG173</f>
        <v/>
      </c>
      <c r="BF36" s="364" t="str">
        <f>'Proyeksi Pengeluaran'!BH173</f>
        <v/>
      </c>
      <c r="BG36" s="364" t="str">
        <f>'Proyeksi Pengeluaran'!BI173</f>
        <v/>
      </c>
      <c r="BH36" s="364" t="str">
        <f>'Proyeksi Pengeluaran'!BJ173</f>
        <v/>
      </c>
      <c r="BI36" s="364" t="str">
        <f>'Proyeksi Pengeluaran'!BK173</f>
        <v/>
      </c>
      <c r="BJ36" s="364" t="str">
        <f>'Proyeksi Pengeluaran'!BL173</f>
        <v/>
      </c>
      <c r="BK36" s="364" t="str">
        <f>'Proyeksi Pengeluaran'!BM173</f>
        <v/>
      </c>
      <c r="BL36" s="364" t="str">
        <f>'Proyeksi Pengeluaran'!BN173</f>
        <v/>
      </c>
      <c r="BM36" s="364" t="str">
        <f>'Proyeksi Pengeluaran'!BO173</f>
        <v/>
      </c>
      <c r="BN36" s="364" t="str">
        <f>'Proyeksi Pengeluaran'!BP173</f>
        <v/>
      </c>
      <c r="BO36" s="364" t="str">
        <f>'Proyeksi Pengeluaran'!BQ173</f>
        <v/>
      </c>
      <c r="BP36" s="364" t="str">
        <f>'Proyeksi Pengeluaran'!BR173</f>
        <v/>
      </c>
      <c r="BQ36" s="364" t="str">
        <f>'Proyeksi Pengeluaran'!BS173</f>
        <v/>
      </c>
      <c r="BR36" s="364" t="str">
        <f>'Proyeksi Pengeluaran'!BT173</f>
        <v/>
      </c>
      <c r="BS36" s="364" t="str">
        <f>'Proyeksi Pengeluaran'!BU173</f>
        <v/>
      </c>
      <c r="BT36" s="364" t="str">
        <f>'Proyeksi Pengeluaran'!BV173</f>
        <v/>
      </c>
      <c r="BU36" s="364" t="str">
        <f>'Proyeksi Pengeluaran'!BW173</f>
        <v/>
      </c>
      <c r="BV36" s="364" t="str">
        <f>'Proyeksi Pengeluaran'!BX173</f>
        <v/>
      </c>
      <c r="BW36" s="364" t="str">
        <f>'Proyeksi Pengeluaran'!BY173</f>
        <v/>
      </c>
      <c r="BX36" s="364" t="str">
        <f>'Proyeksi Pengeluaran'!BZ173</f>
        <v/>
      </c>
      <c r="BY36" s="364" t="str">
        <f>'Proyeksi Pengeluaran'!CA173</f>
        <v/>
      </c>
      <c r="BZ36" s="364" t="str">
        <f>'Proyeksi Pengeluaran'!CB173</f>
        <v/>
      </c>
      <c r="CA36" s="364" t="str">
        <f>'Proyeksi Pengeluaran'!CC173</f>
        <v/>
      </c>
      <c r="CB36" s="364" t="str">
        <f>'Proyeksi Pengeluaran'!CD173</f>
        <v/>
      </c>
      <c r="CC36" s="364" t="str">
        <f>'Proyeksi Pengeluaran'!CE173</f>
        <v/>
      </c>
      <c r="CD36" s="364" t="str">
        <f>'Proyeksi Pengeluaran'!CF173</f>
        <v/>
      </c>
      <c r="CE36" s="364" t="str">
        <f>'Proyeksi Pengeluaran'!CG173</f>
        <v/>
      </c>
      <c r="CF36" s="364" t="str">
        <f>'Proyeksi Pengeluaran'!CH173</f>
        <v/>
      </c>
      <c r="CG36" s="364" t="str">
        <f>'Proyeksi Pengeluaran'!CI173</f>
        <v/>
      </c>
      <c r="CH36" s="364" t="str">
        <f>'Proyeksi Pengeluaran'!CJ173</f>
        <v/>
      </c>
      <c r="CI36" s="364" t="str">
        <f>'Proyeksi Pengeluaran'!CK173</f>
        <v/>
      </c>
      <c r="CJ36" s="364" t="str">
        <f>'Proyeksi Pengeluaran'!CL173</f>
        <v/>
      </c>
      <c r="CK36" s="364" t="str">
        <f>'Proyeksi Pengeluaran'!CM173</f>
        <v/>
      </c>
      <c r="CL36" s="364" t="str">
        <f>'Proyeksi Pengeluaran'!CN173</f>
        <v/>
      </c>
      <c r="CM36" s="364" t="str">
        <f>'Proyeksi Pengeluaran'!CO173</f>
        <v/>
      </c>
      <c r="CN36" s="364" t="str">
        <f>'Proyeksi Pengeluaran'!CP173</f>
        <v/>
      </c>
      <c r="CO36" s="364" t="str">
        <f>'Proyeksi Pengeluaran'!CQ173</f>
        <v/>
      </c>
      <c r="CP36" s="364" t="str">
        <f>'Proyeksi Pengeluaran'!CR173</f>
        <v/>
      </c>
      <c r="CQ36" s="364" t="str">
        <f>'Proyeksi Pengeluaran'!CS173</f>
        <v/>
      </c>
      <c r="CR36" s="364" t="str">
        <f>'Proyeksi Pengeluaran'!CT173</f>
        <v/>
      </c>
      <c r="CS36" s="364" t="str">
        <f>'Proyeksi Pengeluaran'!CU173</f>
        <v/>
      </c>
      <c r="CT36" s="364" t="str">
        <f>'Proyeksi Pengeluaran'!CV173</f>
        <v/>
      </c>
      <c r="CU36" s="364" t="str">
        <f>'Proyeksi Pengeluaran'!CW173</f>
        <v/>
      </c>
      <c r="CV36" s="364" t="str">
        <f>'Proyeksi Pengeluaran'!CX173</f>
        <v/>
      </c>
      <c r="CW36" s="364" t="str">
        <f>'Proyeksi Pengeluaran'!CY173</f>
        <v/>
      </c>
      <c r="CX36" s="364" t="str">
        <f>'Proyeksi Pengeluaran'!CZ173</f>
        <v/>
      </c>
      <c r="CY36" s="364" t="str">
        <f>'Proyeksi Pengeluaran'!DA173</f>
        <v/>
      </c>
      <c r="CZ36" s="364" t="str">
        <f>'Proyeksi Pengeluaran'!DB173</f>
        <v/>
      </c>
      <c r="DA36" s="364" t="str">
        <f>'Proyeksi Pengeluaran'!DC173</f>
        <v/>
      </c>
      <c r="DB36" s="364" t="str">
        <f>'Proyeksi Pengeluaran'!DD173</f>
        <v/>
      </c>
      <c r="DC36" s="364" t="str">
        <f>'Proyeksi Pengeluaran'!DE173</f>
        <v/>
      </c>
      <c r="DD36" s="364" t="str">
        <f>'Proyeksi Pengeluaran'!DF173</f>
        <v/>
      </c>
      <c r="DE36" s="364" t="str">
        <f>'Proyeksi Pengeluaran'!DG173</f>
        <v/>
      </c>
      <c r="DF36" s="364" t="str">
        <f>'Proyeksi Pengeluaran'!DH173</f>
        <v/>
      </c>
      <c r="DG36" s="364" t="str">
        <f>'Proyeksi Pengeluaran'!DI173</f>
        <v/>
      </c>
      <c r="DH36" s="364" t="str">
        <f>'Proyeksi Pengeluaran'!DJ173</f>
        <v/>
      </c>
      <c r="DI36" s="364" t="str">
        <f>'Proyeksi Pengeluaran'!DK173</f>
        <v/>
      </c>
      <c r="DJ36" s="364" t="str">
        <f>'Proyeksi Pengeluaran'!DL173</f>
        <v/>
      </c>
      <c r="DK36" s="364" t="str">
        <f>'Proyeksi Pengeluaran'!DM173</f>
        <v/>
      </c>
      <c r="DL36" s="364" t="str">
        <f>'Proyeksi Pengeluaran'!DN173</f>
        <v/>
      </c>
      <c r="DM36" s="364" t="str">
        <f>'Proyeksi Pengeluaran'!DO173</f>
        <v/>
      </c>
      <c r="DN36" s="364" t="str">
        <f>'Proyeksi Pengeluaran'!DP173</f>
        <v/>
      </c>
      <c r="DO36" s="364" t="str">
        <f>'Proyeksi Pengeluaran'!DQ173</f>
        <v/>
      </c>
      <c r="DP36" s="364" t="str">
        <f>'Proyeksi Pengeluaran'!DR173</f>
        <v/>
      </c>
      <c r="DQ36" s="364" t="str">
        <f>'Proyeksi Pengeluaran'!DS173</f>
        <v/>
      </c>
      <c r="DR36" s="364" t="str">
        <f>'Proyeksi Pengeluaran'!DT173</f>
        <v/>
      </c>
      <c r="DS36" s="364" t="str">
        <f>'Proyeksi Pengeluaran'!DU173</f>
        <v/>
      </c>
      <c r="DT36" s="364" t="str">
        <f>'Proyeksi Pengeluaran'!DV173</f>
        <v/>
      </c>
      <c r="DU36" s="364" t="str">
        <f>'Proyeksi Pengeluaran'!DW173</f>
        <v/>
      </c>
      <c r="DV36" s="364" t="str">
        <f>'Proyeksi Pengeluaran'!DX173</f>
        <v/>
      </c>
      <c r="DW36" s="364" t="str">
        <f>'Proyeksi Pengeluaran'!DY173</f>
        <v/>
      </c>
      <c r="DX36" s="364" t="str">
        <f>'Proyeksi Pengeluaran'!DZ173</f>
        <v/>
      </c>
      <c r="DY36" s="364" t="str">
        <f>'Proyeksi Pengeluaran'!EA173</f>
        <v/>
      </c>
      <c r="DZ36" s="364" t="str">
        <f>'Proyeksi Pengeluaran'!EB173</f>
        <v/>
      </c>
    </row>
    <row r="37" ht="15.75" customHeight="1">
      <c r="A37" s="383"/>
      <c r="B37" s="340" t="s">
        <v>648</v>
      </c>
      <c r="C37" s="371">
        <f t="shared" si="11"/>
        <v>0</v>
      </c>
      <c r="D37" s="391" t="str">
        <f>'Proyeksi Pengeluaran'!G193</f>
        <v/>
      </c>
      <c r="E37" s="391" t="str">
        <f>'Proyeksi Pengeluaran'!H193</f>
        <v/>
      </c>
      <c r="F37" s="391" t="str">
        <f>'Proyeksi Pengeluaran'!I193</f>
        <v/>
      </c>
      <c r="G37" s="391" t="str">
        <f>'Proyeksi Pengeluaran'!J193</f>
        <v/>
      </c>
      <c r="H37" s="391" t="str">
        <f>'Proyeksi Pengeluaran'!K193</f>
        <v/>
      </c>
      <c r="I37" s="391" t="str">
        <f>'Proyeksi Pengeluaran'!L193</f>
        <v/>
      </c>
      <c r="J37" s="391" t="str">
        <f>'Proyeksi Pengeluaran'!M193</f>
        <v/>
      </c>
      <c r="K37" s="391" t="str">
        <f>'Proyeksi Pengeluaran'!N193</f>
        <v/>
      </c>
      <c r="L37" s="391" t="str">
        <f>'Proyeksi Pengeluaran'!O193</f>
        <v/>
      </c>
      <c r="M37" s="391" t="str">
        <f>'Proyeksi Pengeluaran'!P193</f>
        <v/>
      </c>
      <c r="N37" s="391" t="str">
        <f>'Proyeksi Pengeluaran'!Q193</f>
        <v/>
      </c>
      <c r="O37" s="391" t="str">
        <f>'Proyeksi Pengeluaran'!R193</f>
        <v/>
      </c>
      <c r="P37" s="391" t="str">
        <f>'Proyeksi Pengeluaran'!S193</f>
        <v/>
      </c>
      <c r="Q37" s="391" t="str">
        <f>'Proyeksi Pengeluaran'!T193</f>
        <v/>
      </c>
      <c r="R37" s="391" t="str">
        <f>'Proyeksi Pengeluaran'!U193</f>
        <v/>
      </c>
      <c r="S37" s="391" t="str">
        <f>'Proyeksi Pengeluaran'!V193</f>
        <v/>
      </c>
      <c r="T37" s="391" t="str">
        <f>'Proyeksi Pengeluaran'!W193</f>
        <v/>
      </c>
      <c r="U37" s="391" t="str">
        <f>'Proyeksi Pengeluaran'!X193</f>
        <v/>
      </c>
      <c r="V37" s="391" t="str">
        <f>'Proyeksi Pengeluaran'!Y193</f>
        <v/>
      </c>
      <c r="W37" s="391" t="str">
        <f>'Proyeksi Pengeluaran'!Z193</f>
        <v/>
      </c>
      <c r="X37" s="391" t="str">
        <f>'Proyeksi Pengeluaran'!AA193</f>
        <v/>
      </c>
      <c r="Y37" s="391" t="str">
        <f>'Proyeksi Pengeluaran'!AB193</f>
        <v/>
      </c>
      <c r="Z37" s="391" t="str">
        <f>'Proyeksi Pengeluaran'!AC193</f>
        <v/>
      </c>
      <c r="AA37" s="391" t="str">
        <f>'Proyeksi Pengeluaran'!AD193</f>
        <v/>
      </c>
      <c r="AB37" s="391" t="str">
        <f>'Proyeksi Pengeluaran'!AE193</f>
        <v/>
      </c>
      <c r="AC37" s="391" t="str">
        <f>'Proyeksi Pengeluaran'!AF193</f>
        <v/>
      </c>
      <c r="AD37" s="391" t="str">
        <f>'Proyeksi Pengeluaran'!AG193</f>
        <v/>
      </c>
      <c r="AE37" s="391" t="str">
        <f>'Proyeksi Pengeluaran'!AH193</f>
        <v/>
      </c>
      <c r="AF37" s="391" t="str">
        <f>'Proyeksi Pengeluaran'!AI193</f>
        <v/>
      </c>
      <c r="AG37" s="391" t="str">
        <f>'Proyeksi Pengeluaran'!AJ193</f>
        <v/>
      </c>
      <c r="AH37" s="391" t="str">
        <f>'Proyeksi Pengeluaran'!AK193</f>
        <v/>
      </c>
      <c r="AI37" s="391" t="str">
        <f>'Proyeksi Pengeluaran'!AL193</f>
        <v/>
      </c>
      <c r="AJ37" s="391" t="str">
        <f>'Proyeksi Pengeluaran'!AM193</f>
        <v/>
      </c>
      <c r="AK37" s="391" t="str">
        <f>'Proyeksi Pengeluaran'!AN193</f>
        <v/>
      </c>
      <c r="AL37" s="391" t="str">
        <f>'Proyeksi Pengeluaran'!AO193</f>
        <v/>
      </c>
      <c r="AM37" s="391" t="str">
        <f>'Proyeksi Pengeluaran'!AP193</f>
        <v/>
      </c>
      <c r="AN37" s="391" t="str">
        <f>'Proyeksi Pengeluaran'!AQ193</f>
        <v/>
      </c>
      <c r="AO37" s="391" t="str">
        <f>'Proyeksi Pengeluaran'!AR193</f>
        <v/>
      </c>
      <c r="AP37" s="391" t="str">
        <f>'Proyeksi Pengeluaran'!AS193</f>
        <v/>
      </c>
      <c r="AQ37" s="391" t="str">
        <f>'Proyeksi Pengeluaran'!AT193</f>
        <v/>
      </c>
      <c r="AR37" s="391" t="str">
        <f>'Proyeksi Pengeluaran'!AU193</f>
        <v/>
      </c>
      <c r="AS37" s="391" t="str">
        <f>'Proyeksi Pengeluaran'!AV193</f>
        <v/>
      </c>
      <c r="AT37" s="391" t="str">
        <f>'Proyeksi Pengeluaran'!AW193</f>
        <v/>
      </c>
      <c r="AU37" s="391" t="str">
        <f>'Proyeksi Pengeluaran'!AX193</f>
        <v/>
      </c>
      <c r="AV37" s="391" t="str">
        <f>'Proyeksi Pengeluaran'!AY193</f>
        <v/>
      </c>
      <c r="AW37" s="391" t="str">
        <f>'Proyeksi Pengeluaran'!AZ193</f>
        <v/>
      </c>
      <c r="AX37" s="391" t="str">
        <f>'Proyeksi Pengeluaran'!BA193</f>
        <v/>
      </c>
      <c r="AY37" s="391" t="str">
        <f>'Proyeksi Pengeluaran'!BB193</f>
        <v/>
      </c>
      <c r="AZ37" s="391" t="str">
        <f t="shared" si="12"/>
        <v>#REF!</v>
      </c>
      <c r="BA37" s="391" t="str">
        <f>'Proyeksi Pengeluaran'!BC193</f>
        <v/>
      </c>
      <c r="BB37" s="391" t="str">
        <f>'Proyeksi Pengeluaran'!BD193</f>
        <v/>
      </c>
      <c r="BC37" s="391" t="str">
        <f>'Proyeksi Pengeluaran'!BE193</f>
        <v/>
      </c>
      <c r="BD37" s="391" t="str">
        <f>'Proyeksi Pengeluaran'!BF193</f>
        <v/>
      </c>
      <c r="BE37" s="391" t="str">
        <f>'Proyeksi Pengeluaran'!BG193</f>
        <v/>
      </c>
      <c r="BF37" s="391" t="str">
        <f>'Proyeksi Pengeluaran'!BH193</f>
        <v/>
      </c>
      <c r="BG37" s="391" t="str">
        <f>'Proyeksi Pengeluaran'!BI193</f>
        <v/>
      </c>
      <c r="BH37" s="391" t="str">
        <f>'Proyeksi Pengeluaran'!BJ193</f>
        <v/>
      </c>
      <c r="BI37" s="391" t="str">
        <f>'Proyeksi Pengeluaran'!BK193</f>
        <v/>
      </c>
      <c r="BJ37" s="391" t="str">
        <f>'Proyeksi Pengeluaran'!BL193</f>
        <v/>
      </c>
      <c r="BK37" s="391" t="str">
        <f>'Proyeksi Pengeluaran'!BM193</f>
        <v/>
      </c>
      <c r="BL37" s="391" t="str">
        <f>'Proyeksi Pengeluaran'!BN193</f>
        <v/>
      </c>
      <c r="BM37" s="391" t="str">
        <f>'Proyeksi Pengeluaran'!BO193</f>
        <v/>
      </c>
      <c r="BN37" s="391" t="str">
        <f>'Proyeksi Pengeluaran'!BP193</f>
        <v/>
      </c>
      <c r="BO37" s="391" t="str">
        <f>'Proyeksi Pengeluaran'!BQ193</f>
        <v/>
      </c>
      <c r="BP37" s="391" t="str">
        <f>'Proyeksi Pengeluaran'!BR193</f>
        <v/>
      </c>
      <c r="BQ37" s="391" t="str">
        <f>'Proyeksi Pengeluaran'!BS193</f>
        <v/>
      </c>
      <c r="BR37" s="391" t="str">
        <f>'Proyeksi Pengeluaran'!BT193</f>
        <v/>
      </c>
      <c r="BS37" s="391" t="str">
        <f>'Proyeksi Pengeluaran'!BU193</f>
        <v/>
      </c>
      <c r="BT37" s="391" t="str">
        <f>'Proyeksi Pengeluaran'!BV193</f>
        <v/>
      </c>
      <c r="BU37" s="391" t="str">
        <f>'Proyeksi Pengeluaran'!BW193</f>
        <v/>
      </c>
      <c r="BV37" s="391" t="str">
        <f>'Proyeksi Pengeluaran'!BX193</f>
        <v/>
      </c>
      <c r="BW37" s="391" t="str">
        <f>'Proyeksi Pengeluaran'!BY193</f>
        <v/>
      </c>
      <c r="BX37" s="391" t="str">
        <f>'Proyeksi Pengeluaran'!BZ193</f>
        <v/>
      </c>
      <c r="BY37" s="391" t="str">
        <f>'Proyeksi Pengeluaran'!CA193</f>
        <v/>
      </c>
      <c r="BZ37" s="391" t="str">
        <f>'Proyeksi Pengeluaran'!CB193</f>
        <v/>
      </c>
      <c r="CA37" s="391" t="str">
        <f>'Proyeksi Pengeluaran'!CC193</f>
        <v/>
      </c>
      <c r="CB37" s="391" t="str">
        <f>'Proyeksi Pengeluaran'!CD193</f>
        <v/>
      </c>
      <c r="CC37" s="391" t="str">
        <f>'Proyeksi Pengeluaran'!CE193</f>
        <v/>
      </c>
      <c r="CD37" s="391" t="str">
        <f>'Proyeksi Pengeluaran'!CF193</f>
        <v/>
      </c>
      <c r="CE37" s="391" t="str">
        <f>'Proyeksi Pengeluaran'!CG193</f>
        <v/>
      </c>
      <c r="CF37" s="391" t="str">
        <f>'Proyeksi Pengeluaran'!CH193</f>
        <v/>
      </c>
      <c r="CG37" s="391" t="str">
        <f>'Proyeksi Pengeluaran'!CI193</f>
        <v/>
      </c>
      <c r="CH37" s="391" t="str">
        <f>'Proyeksi Pengeluaran'!CJ193</f>
        <v/>
      </c>
      <c r="CI37" s="391" t="str">
        <f>'Proyeksi Pengeluaran'!CK193</f>
        <v/>
      </c>
      <c r="CJ37" s="391" t="str">
        <f>'Proyeksi Pengeluaran'!CL193</f>
        <v/>
      </c>
      <c r="CK37" s="391" t="str">
        <f>'Proyeksi Pengeluaran'!CM193</f>
        <v/>
      </c>
      <c r="CL37" s="391" t="str">
        <f>'Proyeksi Pengeluaran'!CN193</f>
        <v/>
      </c>
      <c r="CM37" s="391" t="str">
        <f>'Proyeksi Pengeluaran'!CO193</f>
        <v/>
      </c>
      <c r="CN37" s="391" t="str">
        <f>'Proyeksi Pengeluaran'!CP193</f>
        <v/>
      </c>
      <c r="CO37" s="391" t="str">
        <f>'Proyeksi Pengeluaran'!CQ193</f>
        <v/>
      </c>
      <c r="CP37" s="391" t="str">
        <f>'Proyeksi Pengeluaran'!CR193</f>
        <v/>
      </c>
      <c r="CQ37" s="391" t="str">
        <f>'Proyeksi Pengeluaran'!CS193</f>
        <v/>
      </c>
      <c r="CR37" s="391" t="str">
        <f>'Proyeksi Pengeluaran'!CT193</f>
        <v/>
      </c>
      <c r="CS37" s="391" t="str">
        <f>'Proyeksi Pengeluaran'!CU193</f>
        <v/>
      </c>
      <c r="CT37" s="391" t="str">
        <f>'Proyeksi Pengeluaran'!CV193</f>
        <v/>
      </c>
      <c r="CU37" s="391" t="str">
        <f>'Proyeksi Pengeluaran'!CW193</f>
        <v/>
      </c>
      <c r="CV37" s="391" t="str">
        <f>'Proyeksi Pengeluaran'!CX193</f>
        <v/>
      </c>
      <c r="CW37" s="391" t="str">
        <f>'Proyeksi Pengeluaran'!CY193</f>
        <v/>
      </c>
      <c r="CX37" s="391" t="str">
        <f>'Proyeksi Pengeluaran'!CZ193</f>
        <v/>
      </c>
      <c r="CY37" s="391" t="str">
        <f>'Proyeksi Pengeluaran'!DA193</f>
        <v/>
      </c>
      <c r="CZ37" s="391" t="str">
        <f>'Proyeksi Pengeluaran'!DB193</f>
        <v/>
      </c>
      <c r="DA37" s="391" t="str">
        <f>'Proyeksi Pengeluaran'!DC193</f>
        <v/>
      </c>
      <c r="DB37" s="391" t="str">
        <f>'Proyeksi Pengeluaran'!DD193</f>
        <v/>
      </c>
      <c r="DC37" s="391" t="str">
        <f>'Proyeksi Pengeluaran'!DE193</f>
        <v/>
      </c>
      <c r="DD37" s="391" t="str">
        <f>'Proyeksi Pengeluaran'!DF193</f>
        <v/>
      </c>
      <c r="DE37" s="391" t="str">
        <f>'Proyeksi Pengeluaran'!DG193</f>
        <v/>
      </c>
      <c r="DF37" s="391" t="str">
        <f>'Proyeksi Pengeluaran'!DH193</f>
        <v/>
      </c>
      <c r="DG37" s="391" t="str">
        <f>'Proyeksi Pengeluaran'!DI193</f>
        <v/>
      </c>
      <c r="DH37" s="391" t="str">
        <f>'Proyeksi Pengeluaran'!DJ193</f>
        <v/>
      </c>
      <c r="DI37" s="391" t="str">
        <f>'Proyeksi Pengeluaran'!DK193</f>
        <v/>
      </c>
      <c r="DJ37" s="391" t="str">
        <f>'Proyeksi Pengeluaran'!DL193</f>
        <v/>
      </c>
      <c r="DK37" s="391" t="str">
        <f>'Proyeksi Pengeluaran'!DM193</f>
        <v/>
      </c>
      <c r="DL37" s="391" t="str">
        <f>'Proyeksi Pengeluaran'!DN193</f>
        <v/>
      </c>
      <c r="DM37" s="391" t="str">
        <f>'Proyeksi Pengeluaran'!DO193</f>
        <v/>
      </c>
      <c r="DN37" s="391" t="str">
        <f>'Proyeksi Pengeluaran'!DP193</f>
        <v/>
      </c>
      <c r="DO37" s="391" t="str">
        <f>'Proyeksi Pengeluaran'!DQ193</f>
        <v/>
      </c>
      <c r="DP37" s="391" t="str">
        <f>'Proyeksi Pengeluaran'!DR193</f>
        <v/>
      </c>
      <c r="DQ37" s="391" t="str">
        <f>'Proyeksi Pengeluaran'!DS193</f>
        <v/>
      </c>
      <c r="DR37" s="391" t="str">
        <f>'Proyeksi Pengeluaran'!DT193</f>
        <v/>
      </c>
      <c r="DS37" s="391" t="str">
        <f>'Proyeksi Pengeluaran'!DU193</f>
        <v/>
      </c>
      <c r="DT37" s="391" t="str">
        <f>'Proyeksi Pengeluaran'!DV193</f>
        <v/>
      </c>
      <c r="DU37" s="391" t="str">
        <f>'Proyeksi Pengeluaran'!DW193</f>
        <v/>
      </c>
      <c r="DV37" s="391" t="str">
        <f>'Proyeksi Pengeluaran'!DX193</f>
        <v/>
      </c>
      <c r="DW37" s="391" t="str">
        <f>'Proyeksi Pengeluaran'!DY193</f>
        <v/>
      </c>
      <c r="DX37" s="391" t="str">
        <f>'Proyeksi Pengeluaran'!DZ193</f>
        <v/>
      </c>
      <c r="DY37" s="391" t="str">
        <f>'Proyeksi Pengeluaran'!EA193</f>
        <v/>
      </c>
      <c r="DZ37" s="391" t="str">
        <f>'Proyeksi Pengeluaran'!EB193</f>
        <v/>
      </c>
    </row>
    <row r="38" ht="15.75" customHeight="1">
      <c r="A38" s="394"/>
      <c r="B38" s="395" t="s">
        <v>649</v>
      </c>
      <c r="C38" s="379">
        <f>SUM(C17:C36)</f>
        <v>1425814000</v>
      </c>
      <c r="D38" s="396">
        <f t="shared" ref="D38:DZ38" si="13">SUM(D17:D37)</f>
        <v>61090000</v>
      </c>
      <c r="E38" s="396">
        <f t="shared" si="13"/>
        <v>52050000</v>
      </c>
      <c r="F38" s="396">
        <f t="shared" si="13"/>
        <v>45050000</v>
      </c>
      <c r="G38" s="396">
        <f t="shared" si="13"/>
        <v>14300000</v>
      </c>
      <c r="H38" s="396">
        <f t="shared" si="13"/>
        <v>49103500</v>
      </c>
      <c r="I38" s="396">
        <f t="shared" si="13"/>
        <v>86300000</v>
      </c>
      <c r="J38" s="396">
        <f t="shared" si="13"/>
        <v>12550000</v>
      </c>
      <c r="K38" s="396">
        <f t="shared" si="13"/>
        <v>31300000</v>
      </c>
      <c r="L38" s="396">
        <f t="shared" si="13"/>
        <v>12550000</v>
      </c>
      <c r="M38" s="396">
        <f t="shared" si="13"/>
        <v>12550000</v>
      </c>
      <c r="N38" s="396">
        <f t="shared" si="13"/>
        <v>12550000</v>
      </c>
      <c r="O38" s="396">
        <f t="shared" si="13"/>
        <v>81280000</v>
      </c>
      <c r="P38" s="396">
        <f t="shared" si="13"/>
        <v>31700000</v>
      </c>
      <c r="Q38" s="396">
        <f t="shared" si="13"/>
        <v>31700000</v>
      </c>
      <c r="R38" s="396">
        <f t="shared" si="13"/>
        <v>31700000</v>
      </c>
      <c r="S38" s="396">
        <f t="shared" si="13"/>
        <v>22075000</v>
      </c>
      <c r="T38" s="396">
        <f t="shared" si="13"/>
        <v>15828500</v>
      </c>
      <c r="U38" s="396">
        <f t="shared" si="13"/>
        <v>78800000</v>
      </c>
      <c r="V38" s="396">
        <f t="shared" si="13"/>
        <v>10550000</v>
      </c>
      <c r="W38" s="396">
        <f t="shared" si="13"/>
        <v>18050000</v>
      </c>
      <c r="X38" s="396">
        <f t="shared" si="13"/>
        <v>37300000</v>
      </c>
      <c r="Y38" s="396">
        <f t="shared" si="13"/>
        <v>47300000</v>
      </c>
      <c r="Z38" s="396">
        <f t="shared" si="13"/>
        <v>65390000</v>
      </c>
      <c r="AA38" s="396">
        <f t="shared" si="13"/>
        <v>242640000</v>
      </c>
      <c r="AB38" s="396">
        <f t="shared" si="13"/>
        <v>2000000</v>
      </c>
      <c r="AC38" s="396">
        <f t="shared" si="13"/>
        <v>2000000</v>
      </c>
      <c r="AD38" s="396">
        <f t="shared" si="13"/>
        <v>2000000</v>
      </c>
      <c r="AE38" s="396">
        <f t="shared" si="13"/>
        <v>2000000</v>
      </c>
      <c r="AF38" s="396">
        <f t="shared" si="13"/>
        <v>2553500</v>
      </c>
      <c r="AG38" s="396">
        <f t="shared" si="13"/>
        <v>70250000</v>
      </c>
      <c r="AH38" s="396">
        <f t="shared" si="13"/>
        <v>2000000</v>
      </c>
      <c r="AI38" s="396">
        <f t="shared" si="13"/>
        <v>2000000</v>
      </c>
      <c r="AJ38" s="396">
        <f t="shared" si="13"/>
        <v>2000000</v>
      </c>
      <c r="AK38" s="396">
        <f t="shared" si="13"/>
        <v>2000000</v>
      </c>
      <c r="AL38" s="396">
        <f t="shared" si="13"/>
        <v>2000000</v>
      </c>
      <c r="AM38" s="396">
        <f t="shared" si="13"/>
        <v>70250000</v>
      </c>
      <c r="AN38" s="396">
        <f t="shared" si="13"/>
        <v>2000000</v>
      </c>
      <c r="AO38" s="396">
        <f t="shared" si="13"/>
        <v>2000000</v>
      </c>
      <c r="AP38" s="396">
        <f t="shared" si="13"/>
        <v>2000000</v>
      </c>
      <c r="AQ38" s="396">
        <f t="shared" si="13"/>
        <v>2000000</v>
      </c>
      <c r="AR38" s="396">
        <f t="shared" si="13"/>
        <v>2553500</v>
      </c>
      <c r="AS38" s="396">
        <f t="shared" si="13"/>
        <v>70250000</v>
      </c>
      <c r="AT38" s="396">
        <f t="shared" si="13"/>
        <v>2000000</v>
      </c>
      <c r="AU38" s="396">
        <f t="shared" si="13"/>
        <v>2000000</v>
      </c>
      <c r="AV38" s="396">
        <f t="shared" si="13"/>
        <v>2000000</v>
      </c>
      <c r="AW38" s="396">
        <f t="shared" si="13"/>
        <v>2000000</v>
      </c>
      <c r="AX38" s="396">
        <f t="shared" si="13"/>
        <v>2000000</v>
      </c>
      <c r="AY38" s="396">
        <f t="shared" si="13"/>
        <v>70250000</v>
      </c>
      <c r="AZ38" s="396" t="str">
        <f t="shared" si="13"/>
        <v>#REF!</v>
      </c>
      <c r="BA38" s="396">
        <f t="shared" si="13"/>
        <v>0</v>
      </c>
      <c r="BB38" s="396">
        <f t="shared" si="13"/>
        <v>0</v>
      </c>
      <c r="BC38" s="396">
        <f t="shared" si="13"/>
        <v>0</v>
      </c>
      <c r="BD38" s="396">
        <f t="shared" si="13"/>
        <v>0</v>
      </c>
      <c r="BE38" s="396">
        <f t="shared" si="13"/>
        <v>0</v>
      </c>
      <c r="BF38" s="396">
        <f t="shared" si="13"/>
        <v>0</v>
      </c>
      <c r="BG38" s="396">
        <f t="shared" si="13"/>
        <v>0</v>
      </c>
      <c r="BH38" s="396">
        <f t="shared" si="13"/>
        <v>0</v>
      </c>
      <c r="BI38" s="396">
        <f t="shared" si="13"/>
        <v>0</v>
      </c>
      <c r="BJ38" s="396">
        <f t="shared" si="13"/>
        <v>0</v>
      </c>
      <c r="BK38" s="396">
        <f t="shared" si="13"/>
        <v>0</v>
      </c>
      <c r="BL38" s="396">
        <f t="shared" si="13"/>
        <v>0</v>
      </c>
      <c r="BM38" s="396">
        <f t="shared" si="13"/>
        <v>0</v>
      </c>
      <c r="BN38" s="396">
        <f t="shared" si="13"/>
        <v>0</v>
      </c>
      <c r="BO38" s="396">
        <f t="shared" si="13"/>
        <v>0</v>
      </c>
      <c r="BP38" s="396">
        <f t="shared" si="13"/>
        <v>0</v>
      </c>
      <c r="BQ38" s="396">
        <f t="shared" si="13"/>
        <v>0</v>
      </c>
      <c r="BR38" s="396">
        <f t="shared" si="13"/>
        <v>0</v>
      </c>
      <c r="BS38" s="396">
        <f t="shared" si="13"/>
        <v>0</v>
      </c>
      <c r="BT38" s="396">
        <f t="shared" si="13"/>
        <v>0</v>
      </c>
      <c r="BU38" s="396">
        <f t="shared" si="13"/>
        <v>0</v>
      </c>
      <c r="BV38" s="396">
        <f t="shared" si="13"/>
        <v>0</v>
      </c>
      <c r="BW38" s="396">
        <f t="shared" si="13"/>
        <v>0</v>
      </c>
      <c r="BX38" s="396">
        <f t="shared" si="13"/>
        <v>0</v>
      </c>
      <c r="BY38" s="396">
        <f t="shared" si="13"/>
        <v>0</v>
      </c>
      <c r="BZ38" s="396">
        <f t="shared" si="13"/>
        <v>0</v>
      </c>
      <c r="CA38" s="396">
        <f t="shared" si="13"/>
        <v>0</v>
      </c>
      <c r="CB38" s="396">
        <f t="shared" si="13"/>
        <v>0</v>
      </c>
      <c r="CC38" s="396">
        <f t="shared" si="13"/>
        <v>0</v>
      </c>
      <c r="CD38" s="396">
        <f t="shared" si="13"/>
        <v>0</v>
      </c>
      <c r="CE38" s="396">
        <f t="shared" si="13"/>
        <v>0</v>
      </c>
      <c r="CF38" s="396">
        <f t="shared" si="13"/>
        <v>0</v>
      </c>
      <c r="CG38" s="396">
        <f t="shared" si="13"/>
        <v>0</v>
      </c>
      <c r="CH38" s="396">
        <f t="shared" si="13"/>
        <v>0</v>
      </c>
      <c r="CI38" s="396">
        <f t="shared" si="13"/>
        <v>0</v>
      </c>
      <c r="CJ38" s="396">
        <f t="shared" si="13"/>
        <v>0</v>
      </c>
      <c r="CK38" s="396">
        <f t="shared" si="13"/>
        <v>0</v>
      </c>
      <c r="CL38" s="396">
        <f t="shared" si="13"/>
        <v>0</v>
      </c>
      <c r="CM38" s="396">
        <f t="shared" si="13"/>
        <v>0</v>
      </c>
      <c r="CN38" s="396">
        <f t="shared" si="13"/>
        <v>0</v>
      </c>
      <c r="CO38" s="396">
        <f t="shared" si="13"/>
        <v>0</v>
      </c>
      <c r="CP38" s="396">
        <f t="shared" si="13"/>
        <v>0</v>
      </c>
      <c r="CQ38" s="396">
        <f t="shared" si="13"/>
        <v>0</v>
      </c>
      <c r="CR38" s="396">
        <f t="shared" si="13"/>
        <v>0</v>
      </c>
      <c r="CS38" s="396">
        <f t="shared" si="13"/>
        <v>0</v>
      </c>
      <c r="CT38" s="396">
        <f t="shared" si="13"/>
        <v>0</v>
      </c>
      <c r="CU38" s="396">
        <f t="shared" si="13"/>
        <v>0</v>
      </c>
      <c r="CV38" s="396">
        <f t="shared" si="13"/>
        <v>0</v>
      </c>
      <c r="CW38" s="396">
        <f t="shared" si="13"/>
        <v>0</v>
      </c>
      <c r="CX38" s="396">
        <f t="shared" si="13"/>
        <v>0</v>
      </c>
      <c r="CY38" s="396">
        <f t="shared" si="13"/>
        <v>0</v>
      </c>
      <c r="CZ38" s="396">
        <f t="shared" si="13"/>
        <v>0</v>
      </c>
      <c r="DA38" s="396">
        <f t="shared" si="13"/>
        <v>0</v>
      </c>
      <c r="DB38" s="396">
        <f t="shared" si="13"/>
        <v>0</v>
      </c>
      <c r="DC38" s="396">
        <f t="shared" si="13"/>
        <v>0</v>
      </c>
      <c r="DD38" s="396">
        <f t="shared" si="13"/>
        <v>0</v>
      </c>
      <c r="DE38" s="396">
        <f t="shared" si="13"/>
        <v>0</v>
      </c>
      <c r="DF38" s="396">
        <f t="shared" si="13"/>
        <v>0</v>
      </c>
      <c r="DG38" s="396">
        <f t="shared" si="13"/>
        <v>0</v>
      </c>
      <c r="DH38" s="396">
        <f t="shared" si="13"/>
        <v>0</v>
      </c>
      <c r="DI38" s="396">
        <f t="shared" si="13"/>
        <v>0</v>
      </c>
      <c r="DJ38" s="396">
        <f t="shared" si="13"/>
        <v>0</v>
      </c>
      <c r="DK38" s="396">
        <f t="shared" si="13"/>
        <v>0</v>
      </c>
      <c r="DL38" s="396">
        <f t="shared" si="13"/>
        <v>0</v>
      </c>
      <c r="DM38" s="396">
        <f t="shared" si="13"/>
        <v>0</v>
      </c>
      <c r="DN38" s="396">
        <f t="shared" si="13"/>
        <v>0</v>
      </c>
      <c r="DO38" s="396">
        <f t="shared" si="13"/>
        <v>0</v>
      </c>
      <c r="DP38" s="396">
        <f t="shared" si="13"/>
        <v>0</v>
      </c>
      <c r="DQ38" s="396">
        <f t="shared" si="13"/>
        <v>0</v>
      </c>
      <c r="DR38" s="396">
        <f t="shared" si="13"/>
        <v>0</v>
      </c>
      <c r="DS38" s="396">
        <f t="shared" si="13"/>
        <v>0</v>
      </c>
      <c r="DT38" s="396">
        <f t="shared" si="13"/>
        <v>0</v>
      </c>
      <c r="DU38" s="396">
        <f t="shared" si="13"/>
        <v>0</v>
      </c>
      <c r="DV38" s="396">
        <f t="shared" si="13"/>
        <v>0</v>
      </c>
      <c r="DW38" s="396">
        <f t="shared" si="13"/>
        <v>0</v>
      </c>
      <c r="DX38" s="396">
        <f t="shared" si="13"/>
        <v>0</v>
      </c>
      <c r="DY38" s="396">
        <f t="shared" si="13"/>
        <v>0</v>
      </c>
      <c r="DZ38" s="396">
        <f t="shared" si="13"/>
        <v>0</v>
      </c>
    </row>
    <row r="39" ht="15.75" customHeight="1">
      <c r="A39" s="308"/>
      <c r="B39" s="176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397"/>
      <c r="R39" s="398"/>
      <c r="S39" s="399"/>
      <c r="T39" s="176"/>
      <c r="U39" s="176"/>
      <c r="V39" s="176"/>
      <c r="W39" s="177"/>
      <c r="X39" s="177"/>
      <c r="Y39" s="176"/>
      <c r="Z39" s="177"/>
      <c r="AA39" s="400"/>
      <c r="AB39" s="400"/>
      <c r="AC39" s="400"/>
      <c r="AD39" s="400"/>
      <c r="AE39" s="400"/>
      <c r="AF39" s="400"/>
      <c r="AG39" s="400"/>
      <c r="AH39" s="400"/>
      <c r="AI39" s="400"/>
      <c r="AJ39" s="400"/>
      <c r="AK39" s="400"/>
      <c r="AL39" s="400"/>
      <c r="AM39" s="400"/>
      <c r="AN39" s="400"/>
      <c r="AO39" s="400"/>
      <c r="AP39" s="400"/>
      <c r="AQ39" s="400"/>
      <c r="AR39" s="400"/>
      <c r="AS39" s="400"/>
      <c r="AT39" s="400"/>
      <c r="AU39" s="400"/>
      <c r="AV39" s="400"/>
      <c r="AW39" s="400"/>
      <c r="AX39" s="400"/>
      <c r="AY39" s="400"/>
      <c r="AZ39" s="400"/>
      <c r="BA39" s="400"/>
      <c r="BB39" s="400"/>
      <c r="BC39" s="400"/>
      <c r="BD39" s="400"/>
      <c r="BE39" s="400"/>
      <c r="BF39" s="400"/>
      <c r="BG39" s="400"/>
      <c r="BH39" s="400"/>
      <c r="BI39" s="400"/>
      <c r="BJ39" s="400"/>
      <c r="BK39" s="400"/>
      <c r="BL39" s="400"/>
      <c r="BM39" s="400"/>
      <c r="BN39" s="400"/>
      <c r="BO39" s="400"/>
      <c r="BP39" s="400"/>
      <c r="BQ39" s="400"/>
      <c r="BR39" s="400"/>
      <c r="BS39" s="400"/>
      <c r="BT39" s="400"/>
      <c r="BU39" s="400"/>
      <c r="BV39" s="400"/>
      <c r="BW39" s="400"/>
      <c r="BX39" s="400"/>
      <c r="BY39" s="400"/>
      <c r="BZ39" s="400"/>
      <c r="CA39" s="400"/>
      <c r="CB39" s="400"/>
      <c r="CC39" s="400"/>
      <c r="CD39" s="400"/>
      <c r="CE39" s="400"/>
      <c r="CF39" s="400"/>
      <c r="CG39" s="400"/>
      <c r="CH39" s="400"/>
      <c r="CI39" s="400"/>
      <c r="CJ39" s="400"/>
      <c r="CK39" s="400"/>
      <c r="CL39" s="400"/>
      <c r="CM39" s="400"/>
      <c r="CN39" s="400"/>
      <c r="CO39" s="400"/>
      <c r="CP39" s="400"/>
      <c r="CQ39" s="400"/>
      <c r="CR39" s="400"/>
      <c r="CS39" s="400"/>
      <c r="CT39" s="400"/>
      <c r="CU39" s="400"/>
      <c r="CV39" s="400"/>
      <c r="CW39" s="400"/>
      <c r="CX39" s="400"/>
      <c r="CY39" s="400"/>
      <c r="CZ39" s="400"/>
      <c r="DA39" s="400"/>
      <c r="DB39" s="400"/>
      <c r="DC39" s="400"/>
      <c r="DD39" s="400"/>
      <c r="DE39" s="400"/>
      <c r="DF39" s="400"/>
      <c r="DG39" s="400"/>
      <c r="DH39" s="400"/>
      <c r="DI39" s="400"/>
      <c r="DJ39" s="400"/>
      <c r="DK39" s="400"/>
      <c r="DL39" s="400"/>
      <c r="DM39" s="400"/>
      <c r="DN39" s="400"/>
      <c r="DO39" s="400"/>
      <c r="DP39" s="400"/>
      <c r="DQ39" s="400"/>
      <c r="DR39" s="400"/>
      <c r="DS39" s="400"/>
      <c r="DT39" s="400"/>
      <c r="DU39" s="400"/>
      <c r="DV39" s="400"/>
      <c r="DW39" s="400"/>
      <c r="DX39" s="400"/>
      <c r="DY39" s="400"/>
      <c r="DZ39" s="400"/>
    </row>
    <row r="40" ht="15.75" customHeight="1">
      <c r="A40" s="401" t="s">
        <v>91</v>
      </c>
      <c r="B40" s="402" t="s">
        <v>650</v>
      </c>
      <c r="C40" s="403">
        <f t="shared" ref="C40:DZ40" si="14">C14-C38</f>
        <v>7892246000</v>
      </c>
      <c r="D40" s="404">
        <f t="shared" si="14"/>
        <v>429160000</v>
      </c>
      <c r="E40" s="405">
        <f t="shared" si="14"/>
        <v>981360000</v>
      </c>
      <c r="F40" s="405">
        <f t="shared" si="14"/>
        <v>1308400000</v>
      </c>
      <c r="G40" s="405">
        <f t="shared" si="14"/>
        <v>2618400000</v>
      </c>
      <c r="H40" s="405">
        <f t="shared" si="14"/>
        <v>3213398167</v>
      </c>
      <c r="I40" s="405">
        <f t="shared" si="14"/>
        <v>3771199834</v>
      </c>
      <c r="J40" s="405">
        <f t="shared" si="14"/>
        <v>4221164834</v>
      </c>
      <c r="K40" s="405">
        <f t="shared" si="14"/>
        <v>4544232334</v>
      </c>
      <c r="L40" s="405">
        <f t="shared" si="14"/>
        <v>4748119834</v>
      </c>
      <c r="M40" s="405">
        <f t="shared" si="14"/>
        <v>4787317334</v>
      </c>
      <c r="N40" s="405">
        <f t="shared" si="14"/>
        <v>4826514834</v>
      </c>
      <c r="O40" s="405">
        <f t="shared" si="14"/>
        <v>4796982334</v>
      </c>
      <c r="P40" s="405">
        <f t="shared" si="14"/>
        <v>4817029834</v>
      </c>
      <c r="Q40" s="405">
        <f t="shared" si="14"/>
        <v>4837077334</v>
      </c>
      <c r="R40" s="405">
        <f t="shared" si="14"/>
        <v>4857124834</v>
      </c>
      <c r="S40" s="405">
        <f t="shared" si="14"/>
        <v>4886797334</v>
      </c>
      <c r="T40" s="405">
        <f t="shared" si="14"/>
        <v>4922716334</v>
      </c>
      <c r="U40" s="405">
        <f t="shared" si="14"/>
        <v>4895663834</v>
      </c>
      <c r="V40" s="405">
        <f t="shared" si="14"/>
        <v>4936861334</v>
      </c>
      <c r="W40" s="405">
        <f t="shared" si="14"/>
        <v>4970558834</v>
      </c>
      <c r="X40" s="405">
        <f t="shared" si="14"/>
        <v>4985006334</v>
      </c>
      <c r="Y40" s="405">
        <f t="shared" si="14"/>
        <v>4989453834</v>
      </c>
      <c r="Z40" s="405">
        <f t="shared" si="14"/>
        <v>4975811334</v>
      </c>
      <c r="AA40" s="405">
        <f t="shared" si="14"/>
        <v>4784918834</v>
      </c>
      <c r="AB40" s="405">
        <f t="shared" si="14"/>
        <v>4834666334</v>
      </c>
      <c r="AC40" s="405">
        <f t="shared" si="14"/>
        <v>4884413834</v>
      </c>
      <c r="AD40" s="405">
        <f t="shared" si="14"/>
        <v>4934161334</v>
      </c>
      <c r="AE40" s="405">
        <f t="shared" si="14"/>
        <v>4983908834</v>
      </c>
      <c r="AF40" s="405">
        <f t="shared" si="14"/>
        <v>5033102834</v>
      </c>
      <c r="AG40" s="405">
        <f t="shared" si="14"/>
        <v>5014600334</v>
      </c>
      <c r="AH40" s="405">
        <f t="shared" si="14"/>
        <v>5064347834</v>
      </c>
      <c r="AI40" s="405">
        <f t="shared" si="14"/>
        <v>5099360334</v>
      </c>
      <c r="AJ40" s="405">
        <f t="shared" si="14"/>
        <v>5134372834</v>
      </c>
      <c r="AK40" s="405">
        <f t="shared" si="14"/>
        <v>5169385334</v>
      </c>
      <c r="AL40" s="405">
        <f t="shared" si="14"/>
        <v>5204397834</v>
      </c>
      <c r="AM40" s="405">
        <f t="shared" si="14"/>
        <v>5171160334</v>
      </c>
      <c r="AN40" s="405">
        <f t="shared" si="14"/>
        <v>5206172834</v>
      </c>
      <c r="AO40" s="405">
        <f t="shared" si="14"/>
        <v>5241185334</v>
      </c>
      <c r="AP40" s="405">
        <f t="shared" si="14"/>
        <v>5276197834</v>
      </c>
      <c r="AQ40" s="405">
        <f t="shared" si="14"/>
        <v>5311210334</v>
      </c>
      <c r="AR40" s="405">
        <f t="shared" si="14"/>
        <v>5345669334</v>
      </c>
      <c r="AS40" s="405">
        <f t="shared" si="14"/>
        <v>5312431834</v>
      </c>
      <c r="AT40" s="405">
        <f t="shared" si="14"/>
        <v>5347444334</v>
      </c>
      <c r="AU40" s="405">
        <f t="shared" si="14"/>
        <v>5382456834</v>
      </c>
      <c r="AV40" s="405">
        <f t="shared" si="14"/>
        <v>5417469334</v>
      </c>
      <c r="AW40" s="405">
        <f t="shared" si="14"/>
        <v>5452481834</v>
      </c>
      <c r="AX40" s="405">
        <f t="shared" si="14"/>
        <v>5487494334</v>
      </c>
      <c r="AY40" s="406">
        <f t="shared" si="14"/>
        <v>5454256834</v>
      </c>
      <c r="AZ40" s="406" t="str">
        <f t="shared" si="14"/>
        <v>#REF!</v>
      </c>
      <c r="BA40" s="406" t="str">
        <f t="shared" si="14"/>
        <v>#REF!</v>
      </c>
      <c r="BB40" s="406" t="str">
        <f t="shared" si="14"/>
        <v>#REF!</v>
      </c>
      <c r="BC40" s="406" t="str">
        <f t="shared" si="14"/>
        <v>#REF!</v>
      </c>
      <c r="BD40" s="406" t="str">
        <f t="shared" si="14"/>
        <v>#REF!</v>
      </c>
      <c r="BE40" s="406" t="str">
        <f t="shared" si="14"/>
        <v>#REF!</v>
      </c>
      <c r="BF40" s="406" t="str">
        <f t="shared" si="14"/>
        <v>#REF!</v>
      </c>
      <c r="BG40" s="406" t="str">
        <f t="shared" si="14"/>
        <v>#REF!</v>
      </c>
      <c r="BH40" s="406" t="str">
        <f t="shared" si="14"/>
        <v>#REF!</v>
      </c>
      <c r="BI40" s="406" t="str">
        <f t="shared" si="14"/>
        <v>#REF!</v>
      </c>
      <c r="BJ40" s="406" t="str">
        <f t="shared" si="14"/>
        <v>#REF!</v>
      </c>
      <c r="BK40" s="406" t="str">
        <f t="shared" si="14"/>
        <v>#REF!</v>
      </c>
      <c r="BL40" s="406" t="str">
        <f t="shared" si="14"/>
        <v>#REF!</v>
      </c>
      <c r="BM40" s="406" t="str">
        <f t="shared" si="14"/>
        <v>#REF!</v>
      </c>
      <c r="BN40" s="406" t="str">
        <f t="shared" si="14"/>
        <v>#REF!</v>
      </c>
      <c r="BO40" s="406" t="str">
        <f t="shared" si="14"/>
        <v>#REF!</v>
      </c>
      <c r="BP40" s="406" t="str">
        <f t="shared" si="14"/>
        <v>#REF!</v>
      </c>
      <c r="BQ40" s="406" t="str">
        <f t="shared" si="14"/>
        <v>#REF!</v>
      </c>
      <c r="BR40" s="406" t="str">
        <f t="shared" si="14"/>
        <v>#REF!</v>
      </c>
      <c r="BS40" s="406" t="str">
        <f t="shared" si="14"/>
        <v>#REF!</v>
      </c>
      <c r="BT40" s="406" t="str">
        <f t="shared" si="14"/>
        <v>#REF!</v>
      </c>
      <c r="BU40" s="406" t="str">
        <f t="shared" si="14"/>
        <v>#REF!</v>
      </c>
      <c r="BV40" s="406" t="str">
        <f t="shared" si="14"/>
        <v>#REF!</v>
      </c>
      <c r="BW40" s="406" t="str">
        <f t="shared" si="14"/>
        <v>#REF!</v>
      </c>
      <c r="BX40" s="406" t="str">
        <f t="shared" si="14"/>
        <v>#REF!</v>
      </c>
      <c r="BY40" s="406" t="str">
        <f t="shared" si="14"/>
        <v>#REF!</v>
      </c>
      <c r="BZ40" s="406" t="str">
        <f t="shared" si="14"/>
        <v>#REF!</v>
      </c>
      <c r="CA40" s="406" t="str">
        <f t="shared" si="14"/>
        <v>#REF!</v>
      </c>
      <c r="CB40" s="406" t="str">
        <f t="shared" si="14"/>
        <v>#REF!</v>
      </c>
      <c r="CC40" s="406" t="str">
        <f t="shared" si="14"/>
        <v>#REF!</v>
      </c>
      <c r="CD40" s="406" t="str">
        <f t="shared" si="14"/>
        <v>#REF!</v>
      </c>
      <c r="CE40" s="406" t="str">
        <f t="shared" si="14"/>
        <v>#REF!</v>
      </c>
      <c r="CF40" s="406" t="str">
        <f t="shared" si="14"/>
        <v>#REF!</v>
      </c>
      <c r="CG40" s="406" t="str">
        <f t="shared" si="14"/>
        <v>#REF!</v>
      </c>
      <c r="CH40" s="406" t="str">
        <f t="shared" si="14"/>
        <v>#REF!</v>
      </c>
      <c r="CI40" s="406" t="str">
        <f t="shared" si="14"/>
        <v>#REF!</v>
      </c>
      <c r="CJ40" s="406" t="str">
        <f t="shared" si="14"/>
        <v>#REF!</v>
      </c>
      <c r="CK40" s="406" t="str">
        <f t="shared" si="14"/>
        <v>#REF!</v>
      </c>
      <c r="CL40" s="406" t="str">
        <f t="shared" si="14"/>
        <v>#REF!</v>
      </c>
      <c r="CM40" s="406" t="str">
        <f t="shared" si="14"/>
        <v>#REF!</v>
      </c>
      <c r="CN40" s="406" t="str">
        <f t="shared" si="14"/>
        <v>#REF!</v>
      </c>
      <c r="CO40" s="406" t="str">
        <f t="shared" si="14"/>
        <v>#REF!</v>
      </c>
      <c r="CP40" s="406" t="str">
        <f t="shared" si="14"/>
        <v>#REF!</v>
      </c>
      <c r="CQ40" s="406" t="str">
        <f t="shared" si="14"/>
        <v>#REF!</v>
      </c>
      <c r="CR40" s="406" t="str">
        <f t="shared" si="14"/>
        <v>#REF!</v>
      </c>
      <c r="CS40" s="406" t="str">
        <f t="shared" si="14"/>
        <v>#REF!</v>
      </c>
      <c r="CT40" s="406" t="str">
        <f t="shared" si="14"/>
        <v>#REF!</v>
      </c>
      <c r="CU40" s="406" t="str">
        <f t="shared" si="14"/>
        <v>#REF!</v>
      </c>
      <c r="CV40" s="406" t="str">
        <f t="shared" si="14"/>
        <v>#REF!</v>
      </c>
      <c r="CW40" s="406" t="str">
        <f t="shared" si="14"/>
        <v>#REF!</v>
      </c>
      <c r="CX40" s="406" t="str">
        <f t="shared" si="14"/>
        <v>#REF!</v>
      </c>
      <c r="CY40" s="406" t="str">
        <f t="shared" si="14"/>
        <v>#REF!</v>
      </c>
      <c r="CZ40" s="406" t="str">
        <f t="shared" si="14"/>
        <v>#REF!</v>
      </c>
      <c r="DA40" s="406" t="str">
        <f t="shared" si="14"/>
        <v>#REF!</v>
      </c>
      <c r="DB40" s="406" t="str">
        <f t="shared" si="14"/>
        <v>#REF!</v>
      </c>
      <c r="DC40" s="406" t="str">
        <f t="shared" si="14"/>
        <v>#REF!</v>
      </c>
      <c r="DD40" s="406" t="str">
        <f t="shared" si="14"/>
        <v>#REF!</v>
      </c>
      <c r="DE40" s="406" t="str">
        <f t="shared" si="14"/>
        <v>#REF!</v>
      </c>
      <c r="DF40" s="406" t="str">
        <f t="shared" si="14"/>
        <v>#REF!</v>
      </c>
      <c r="DG40" s="406" t="str">
        <f t="shared" si="14"/>
        <v>#REF!</v>
      </c>
      <c r="DH40" s="406" t="str">
        <f t="shared" si="14"/>
        <v>#REF!</v>
      </c>
      <c r="DI40" s="406" t="str">
        <f t="shared" si="14"/>
        <v>#REF!</v>
      </c>
      <c r="DJ40" s="406" t="str">
        <f t="shared" si="14"/>
        <v>#REF!</v>
      </c>
      <c r="DK40" s="406" t="str">
        <f t="shared" si="14"/>
        <v>#REF!</v>
      </c>
      <c r="DL40" s="406" t="str">
        <f t="shared" si="14"/>
        <v>#REF!</v>
      </c>
      <c r="DM40" s="406" t="str">
        <f t="shared" si="14"/>
        <v>#REF!</v>
      </c>
      <c r="DN40" s="406" t="str">
        <f t="shared" si="14"/>
        <v>#REF!</v>
      </c>
      <c r="DO40" s="406" t="str">
        <f t="shared" si="14"/>
        <v>#REF!</v>
      </c>
      <c r="DP40" s="406" t="str">
        <f t="shared" si="14"/>
        <v>#REF!</v>
      </c>
      <c r="DQ40" s="406" t="str">
        <f t="shared" si="14"/>
        <v>#REF!</v>
      </c>
      <c r="DR40" s="406" t="str">
        <f t="shared" si="14"/>
        <v>#REF!</v>
      </c>
      <c r="DS40" s="406" t="str">
        <f t="shared" si="14"/>
        <v>#REF!</v>
      </c>
      <c r="DT40" s="406" t="str">
        <f t="shared" si="14"/>
        <v>#REF!</v>
      </c>
      <c r="DU40" s="406" t="str">
        <f t="shared" si="14"/>
        <v>#REF!</v>
      </c>
      <c r="DV40" s="406" t="str">
        <f t="shared" si="14"/>
        <v>#REF!</v>
      </c>
      <c r="DW40" s="406" t="str">
        <f t="shared" si="14"/>
        <v>#REF!</v>
      </c>
      <c r="DX40" s="406" t="str">
        <f t="shared" si="14"/>
        <v>#REF!</v>
      </c>
      <c r="DY40" s="406" t="str">
        <f t="shared" si="14"/>
        <v>#REF!</v>
      </c>
      <c r="DZ40" s="406" t="str">
        <f t="shared" si="14"/>
        <v>#REF!</v>
      </c>
    </row>
    <row r="41" ht="15.75" customHeight="1">
      <c r="A41" s="308"/>
      <c r="B41" s="407" t="s">
        <v>651</v>
      </c>
      <c r="C41" s="408">
        <f>C40</f>
        <v>7892246000</v>
      </c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6"/>
      <c r="U41" s="176"/>
      <c r="V41" s="176"/>
      <c r="W41" s="177"/>
      <c r="X41" s="177"/>
      <c r="Y41" s="176"/>
      <c r="Z41" s="177"/>
      <c r="AA41" s="176"/>
    </row>
    <row r="42" ht="15.75" customHeight="1">
      <c r="A42" s="409"/>
      <c r="B42" s="410" t="s">
        <v>652</v>
      </c>
      <c r="C42" s="411">
        <v>48.0</v>
      </c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>
        <v>1.32925E9</v>
      </c>
      <c r="Q42" s="178"/>
      <c r="R42" s="178"/>
      <c r="S42" s="178"/>
      <c r="T42" s="176"/>
      <c r="U42" s="176"/>
      <c r="V42" s="176"/>
      <c r="W42" s="177"/>
      <c r="X42" s="177"/>
      <c r="Y42" s="176"/>
      <c r="Z42" s="177"/>
      <c r="AA42" s="176"/>
      <c r="AC42" s="110"/>
    </row>
    <row r="43" ht="15.75" customHeight="1">
      <c r="A43" s="409"/>
      <c r="B43" s="410" t="s">
        <v>653</v>
      </c>
      <c r="C43" s="412">
        <f>C41/C42</f>
        <v>164421791.7</v>
      </c>
      <c r="D43" s="178"/>
      <c r="E43" s="178"/>
      <c r="F43" s="178"/>
      <c r="G43" s="178"/>
      <c r="H43" s="178"/>
      <c r="I43" s="413"/>
      <c r="J43" s="413"/>
      <c r="K43" s="413"/>
      <c r="L43" s="413"/>
      <c r="M43" s="413"/>
      <c r="N43" s="413"/>
      <c r="O43" s="178"/>
      <c r="P43" s="178"/>
      <c r="Q43" s="178"/>
      <c r="R43" s="178"/>
      <c r="S43" s="178"/>
      <c r="T43" s="176"/>
      <c r="U43" s="176"/>
      <c r="V43" s="176"/>
      <c r="W43" s="177"/>
      <c r="X43" s="177"/>
      <c r="Y43" s="176"/>
      <c r="Z43" s="177"/>
      <c r="AA43" s="176"/>
    </row>
    <row r="44" ht="15.75" customHeight="1">
      <c r="A44" s="409"/>
      <c r="B44" s="410" t="s">
        <v>654</v>
      </c>
      <c r="C44" s="412">
        <v>5.13E8</v>
      </c>
      <c r="D44" s="178"/>
      <c r="E44" s="178"/>
      <c r="F44" s="178"/>
      <c r="G44" s="178"/>
      <c r="H44" s="414"/>
      <c r="I44" s="178"/>
      <c r="J44" s="178"/>
      <c r="K44" s="415"/>
      <c r="L44" s="414"/>
      <c r="M44" s="415"/>
      <c r="N44" s="178"/>
      <c r="O44" s="178"/>
      <c r="P44" s="178"/>
      <c r="Q44" s="178"/>
      <c r="R44" s="178"/>
      <c r="S44" s="178"/>
      <c r="T44" s="176"/>
      <c r="U44" s="176"/>
      <c r="V44" s="176"/>
      <c r="W44" s="177"/>
      <c r="X44" s="177"/>
      <c r="Y44" s="176"/>
      <c r="Z44" s="177"/>
      <c r="AA44" s="176"/>
    </row>
    <row r="45" ht="15.75" customHeight="1">
      <c r="A45" s="409"/>
      <c r="B45" s="410" t="s">
        <v>655</v>
      </c>
      <c r="C45" s="412">
        <f>SUM('Proyeksi Pengeluaran'!F33,'Proyeksi Pengeluaran'!F44,'Proyeksi Pengeluaran'!F88,'Proyeksi Pengeluaran'!F128)</f>
        <v>2388814000</v>
      </c>
      <c r="D45" s="178"/>
      <c r="E45" s="178"/>
      <c r="F45" s="178"/>
      <c r="G45" s="178"/>
      <c r="H45" s="414"/>
      <c r="I45" s="178"/>
      <c r="J45" s="178"/>
      <c r="K45" s="415"/>
      <c r="L45" s="414"/>
      <c r="M45" s="415"/>
      <c r="N45" s="178"/>
      <c r="O45" s="178"/>
      <c r="P45" s="178"/>
      <c r="Q45" s="178"/>
      <c r="R45" s="178"/>
      <c r="S45" s="178"/>
      <c r="T45" s="176"/>
      <c r="U45" s="176"/>
      <c r="V45" s="176"/>
      <c r="W45" s="177"/>
      <c r="X45" s="177"/>
      <c r="Y45" s="176"/>
      <c r="Z45" s="177"/>
      <c r="AA45" s="176"/>
    </row>
    <row r="46" ht="15.75" customHeight="1">
      <c r="A46" s="409"/>
      <c r="B46" s="410" t="s">
        <v>656</v>
      </c>
      <c r="C46" s="412">
        <f>SUM('Proyeksi Pengeluaran'!F152,'Proyeksi Pengeluaran'!F165,'Proyeksi Pengeluaran'!F173)</f>
        <v>3838050000</v>
      </c>
      <c r="D46" s="178"/>
      <c r="E46" s="178"/>
      <c r="F46" s="178"/>
      <c r="G46" s="178"/>
      <c r="H46" s="414"/>
      <c r="I46" s="178"/>
      <c r="J46" s="178"/>
      <c r="K46" s="415"/>
      <c r="L46" s="414"/>
      <c r="M46" s="415"/>
      <c r="N46" s="178"/>
      <c r="O46" s="178"/>
      <c r="P46" s="178"/>
      <c r="Q46" s="178"/>
      <c r="R46" s="178"/>
      <c r="S46" s="178"/>
      <c r="T46" s="176"/>
      <c r="U46" s="176"/>
      <c r="V46" s="176"/>
      <c r="W46" s="177"/>
      <c r="X46" s="177"/>
      <c r="Y46" s="176"/>
      <c r="Z46" s="177"/>
      <c r="AA46" s="176"/>
    </row>
    <row r="47" ht="15.75" customHeight="1">
      <c r="A47" s="409"/>
      <c r="B47" s="416" t="s">
        <v>657</v>
      </c>
      <c r="C47" s="417">
        <f>C54</f>
        <v>4.656557505</v>
      </c>
      <c r="D47" s="418" t="s">
        <v>478</v>
      </c>
      <c r="E47" s="178"/>
      <c r="F47" s="178"/>
      <c r="G47" s="178"/>
      <c r="H47" s="414"/>
      <c r="I47" s="178"/>
      <c r="J47" s="178"/>
      <c r="K47" s="415"/>
      <c r="L47" s="414"/>
      <c r="M47" s="415"/>
      <c r="N47" s="178"/>
      <c r="O47" s="415"/>
      <c r="P47" s="178"/>
      <c r="Q47" s="178"/>
      <c r="R47" s="178"/>
      <c r="S47" s="178"/>
      <c r="T47" s="176"/>
      <c r="U47" s="176"/>
      <c r="V47" s="176"/>
      <c r="W47" s="177"/>
      <c r="X47" s="177"/>
      <c r="Y47" s="176"/>
      <c r="Z47" s="177"/>
      <c r="AA47" s="176"/>
    </row>
    <row r="48" ht="15.75" customHeight="1">
      <c r="A48" s="409"/>
      <c r="B48" s="416" t="s">
        <v>658</v>
      </c>
      <c r="C48" s="419">
        <f>C11/C43</f>
        <v>0.6081918886</v>
      </c>
      <c r="D48" s="418" t="s">
        <v>523</v>
      </c>
      <c r="E48" s="178"/>
      <c r="F48" s="178"/>
      <c r="G48" s="178"/>
      <c r="H48" s="414"/>
      <c r="I48" s="178"/>
      <c r="J48" s="178"/>
      <c r="K48" s="415"/>
      <c r="L48" s="414"/>
      <c r="M48" s="415"/>
      <c r="N48" s="178"/>
      <c r="O48" s="178"/>
      <c r="P48" s="178"/>
      <c r="Q48" s="178"/>
      <c r="R48" s="178"/>
      <c r="S48" s="178"/>
      <c r="T48" s="176"/>
      <c r="U48" s="176"/>
      <c r="V48" s="176"/>
      <c r="W48" s="177"/>
      <c r="X48" s="177"/>
      <c r="Y48" s="176"/>
      <c r="Z48" s="177"/>
      <c r="AA48" s="176"/>
    </row>
    <row r="49" ht="15.75" customHeight="1">
      <c r="A49" s="409"/>
      <c r="B49" s="416" t="s">
        <v>659</v>
      </c>
      <c r="C49" s="417">
        <f>C41*100/C11</f>
        <v>7892.246</v>
      </c>
      <c r="D49" s="418" t="s">
        <v>13</v>
      </c>
      <c r="E49" s="178"/>
      <c r="F49" s="178"/>
      <c r="G49" s="306"/>
      <c r="H49" s="414"/>
      <c r="I49" s="178"/>
      <c r="J49" s="178"/>
      <c r="K49" s="415"/>
      <c r="L49" s="414"/>
      <c r="M49" s="415"/>
      <c r="N49" s="178"/>
      <c r="O49" s="178"/>
      <c r="P49" s="178"/>
      <c r="Q49" s="178"/>
      <c r="R49" s="178"/>
      <c r="S49" s="178"/>
      <c r="T49" s="176"/>
      <c r="U49" s="176"/>
      <c r="V49" s="176"/>
      <c r="W49" s="176"/>
      <c r="X49" s="176"/>
      <c r="Y49" s="176"/>
      <c r="Z49" s="176"/>
      <c r="AA49" s="176"/>
    </row>
    <row r="50" ht="15.75" customHeight="1">
      <c r="A50" s="176"/>
      <c r="B50" s="306"/>
      <c r="C50" s="306"/>
      <c r="D50" s="306"/>
      <c r="E50" s="306"/>
      <c r="F50" s="306"/>
      <c r="G50" s="306"/>
      <c r="H50" s="414"/>
      <c r="I50" s="178"/>
      <c r="J50" s="178"/>
      <c r="K50" s="415"/>
      <c r="L50" s="414"/>
      <c r="M50" s="415"/>
      <c r="N50" s="178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  <c r="AA50" s="306"/>
    </row>
    <row r="51" ht="15.75" customHeight="1">
      <c r="A51" s="176"/>
      <c r="B51" s="306"/>
      <c r="C51" s="306"/>
      <c r="D51" s="306"/>
      <c r="E51" s="306"/>
      <c r="F51" s="306"/>
      <c r="G51" s="306"/>
      <c r="H51" s="414"/>
      <c r="I51" s="178"/>
      <c r="J51" s="307"/>
      <c r="K51" s="415"/>
      <c r="L51" s="414"/>
      <c r="M51" s="415"/>
      <c r="N51" s="178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  <c r="AA51" s="306"/>
    </row>
    <row r="52" ht="15.75" customHeight="1">
      <c r="A52" s="176"/>
      <c r="B52" s="176" t="s">
        <v>660</v>
      </c>
      <c r="C52" s="306"/>
      <c r="D52" s="307">
        <f>SUM(C12:C13)</f>
        <v>9218060000</v>
      </c>
      <c r="E52" s="306"/>
      <c r="F52" s="306"/>
      <c r="G52" s="306"/>
      <c r="H52" s="414"/>
      <c r="I52" s="178"/>
      <c r="J52" s="178"/>
      <c r="K52" s="415"/>
      <c r="L52" s="414"/>
      <c r="M52" s="415"/>
      <c r="N52" s="178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  <c r="AA52" s="306"/>
    </row>
    <row r="53" ht="15.75" customHeight="1">
      <c r="A53" s="176"/>
      <c r="B53" s="176" t="s">
        <v>661</v>
      </c>
      <c r="C53" s="307">
        <f>(C45/(1-E52))</f>
        <v>2388814000</v>
      </c>
      <c r="D53" s="306"/>
      <c r="E53" s="306"/>
      <c r="F53" s="306"/>
      <c r="G53" s="306"/>
      <c r="H53" s="414"/>
      <c r="I53" s="178"/>
      <c r="J53" s="178"/>
      <c r="K53" s="415"/>
      <c r="L53" s="414"/>
      <c r="M53" s="415"/>
      <c r="N53" s="178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  <c r="AA53" s="306"/>
    </row>
    <row r="54" ht="15.75" customHeight="1">
      <c r="A54" s="306"/>
      <c r="B54" s="407" t="s">
        <v>662</v>
      </c>
      <c r="C54" s="306">
        <f>C53/C44</f>
        <v>4.656557505</v>
      </c>
      <c r="D54" s="306"/>
      <c r="E54" s="306"/>
      <c r="F54" s="306"/>
      <c r="G54" s="306"/>
      <c r="H54" s="414"/>
      <c r="I54" s="178"/>
      <c r="J54" s="178"/>
      <c r="K54" s="415"/>
      <c r="L54" s="414"/>
      <c r="M54" s="415"/>
      <c r="N54" s="178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  <c r="AA54" s="306"/>
    </row>
    <row r="55" ht="15.75" customHeight="1">
      <c r="A55" s="306"/>
      <c r="B55" s="306"/>
      <c r="C55" s="306"/>
      <c r="D55" s="306"/>
      <c r="E55" s="306"/>
      <c r="F55" s="306"/>
      <c r="G55" s="306"/>
      <c r="H55" s="414"/>
      <c r="I55" s="178"/>
      <c r="J55" s="178"/>
      <c r="K55" s="415"/>
      <c r="L55" s="414"/>
      <c r="M55" s="415"/>
      <c r="N55" s="178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  <c r="AA55" s="306"/>
    </row>
    <row r="56" ht="15.75" customHeight="1">
      <c r="A56" s="306"/>
      <c r="B56" s="306"/>
      <c r="C56" s="306"/>
      <c r="D56" s="306" t="s">
        <v>663</v>
      </c>
      <c r="E56" s="306"/>
      <c r="F56" s="306"/>
      <c r="G56" s="306"/>
      <c r="H56" s="414"/>
      <c r="I56" s="178"/>
      <c r="J56" s="306"/>
      <c r="K56" s="420"/>
      <c r="L56" s="414"/>
      <c r="M56" s="415"/>
      <c r="N56" s="178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  <c r="AA56" s="306"/>
      <c r="AB56" s="110"/>
      <c r="AC56" s="110">
        <f>AC40-AB40</f>
        <v>49747500</v>
      </c>
    </row>
    <row r="57" ht="15.75" customHeight="1">
      <c r="A57" s="306"/>
      <c r="D57" s="421">
        <f>AB40</f>
        <v>4834666334</v>
      </c>
      <c r="E57" s="306"/>
      <c r="F57" s="306"/>
      <c r="G57" s="306"/>
      <c r="H57" s="414"/>
      <c r="I57" s="178"/>
      <c r="J57" s="307"/>
      <c r="K57" s="306"/>
      <c r="L57" s="414"/>
      <c r="M57" s="178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  <c r="AA57" s="306"/>
    </row>
    <row r="58" ht="15.75" customHeight="1">
      <c r="A58" s="306"/>
      <c r="B58" s="422" t="s">
        <v>664</v>
      </c>
      <c r="C58" s="423">
        <v>0.25</v>
      </c>
      <c r="D58" s="421">
        <f>C58*C41</f>
        <v>1973061500</v>
      </c>
      <c r="E58" s="420">
        <f>D58-100000000</f>
        <v>1873061500</v>
      </c>
      <c r="F58" s="306"/>
      <c r="G58" s="306"/>
      <c r="H58" s="414"/>
      <c r="I58" s="178"/>
      <c r="J58" s="306"/>
      <c r="K58" s="306"/>
      <c r="L58" s="414"/>
      <c r="M58" s="178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  <c r="AA58" s="306"/>
    </row>
    <row r="59" ht="15.75" customHeight="1">
      <c r="A59" s="306"/>
      <c r="B59" s="422" t="s">
        <v>665</v>
      </c>
      <c r="C59" s="423">
        <v>0.75</v>
      </c>
      <c r="D59" s="306"/>
      <c r="E59" s="306"/>
      <c r="F59" s="306"/>
      <c r="G59" s="306"/>
      <c r="H59" s="414"/>
      <c r="I59" s="178"/>
      <c r="J59" s="306"/>
      <c r="K59" s="306"/>
      <c r="L59" s="414"/>
      <c r="M59" s="178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  <c r="AA59" s="306"/>
    </row>
    <row r="60" ht="15.75" customHeight="1">
      <c r="A60" s="306"/>
      <c r="B60" s="306"/>
      <c r="C60" s="306"/>
      <c r="D60" s="306"/>
      <c r="E60" s="420"/>
      <c r="F60" s="306"/>
      <c r="G60" s="306"/>
      <c r="H60" s="414"/>
      <c r="I60" s="178"/>
      <c r="J60" s="306"/>
      <c r="K60" s="306"/>
      <c r="L60" s="414"/>
      <c r="M60" s="178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  <c r="AA60" s="306"/>
    </row>
    <row r="61" ht="15.75" customHeight="1">
      <c r="A61" s="306"/>
      <c r="B61" s="306"/>
      <c r="C61" s="306"/>
      <c r="D61" s="306"/>
      <c r="E61" s="306"/>
      <c r="F61" s="306"/>
      <c r="G61" s="306"/>
      <c r="H61" s="414"/>
      <c r="L61" s="414"/>
      <c r="M61" s="178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  <c r="AA61" s="306"/>
    </row>
    <row r="62" ht="15.75" customHeight="1">
      <c r="A62" s="306"/>
      <c r="B62" s="306"/>
      <c r="C62" s="306"/>
      <c r="D62" s="306"/>
      <c r="E62" s="306"/>
      <c r="F62" s="306"/>
      <c r="G62" s="262"/>
      <c r="H62" s="306"/>
      <c r="I62" s="306"/>
      <c r="J62" s="306"/>
      <c r="K62" s="307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  <c r="AA62" s="306"/>
    </row>
    <row r="63" ht="15.75" customHeight="1">
      <c r="A63" s="306"/>
      <c r="B63" s="306"/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  <c r="AA63" s="306"/>
    </row>
    <row r="64" ht="15.75" customHeight="1">
      <c r="A64" s="306"/>
      <c r="B64" s="306"/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  <c r="AA64" s="306"/>
    </row>
    <row r="65" ht="15.75" customHeight="1">
      <c r="A65" s="306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</row>
    <row r="66" ht="15.75" customHeight="1">
      <c r="A66" s="306"/>
      <c r="B66" s="306"/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  <c r="AA66" s="306"/>
    </row>
    <row r="67" ht="15.75" customHeight="1">
      <c r="A67" s="306"/>
      <c r="B67" s="306"/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  <c r="AA67" s="306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5:A6"/>
    <mergeCell ref="B5:B6"/>
    <mergeCell ref="C5:C6"/>
    <mergeCell ref="D5:G5"/>
    <mergeCell ref="H5:S5"/>
    <mergeCell ref="T5:AE5"/>
    <mergeCell ref="AF5:AM5"/>
  </mergeCells>
  <conditionalFormatting sqref="D40:DZ40">
    <cfRule type="cellIs" dxfId="0" priority="1" operator="lessThan">
      <formula>0</formula>
    </cfRule>
  </conditionalFormatting>
  <printOptions/>
  <pageMargins bottom="0.75" footer="0.0" header="0.0" left="0.7" right="0.7" top="0.75"/>
  <pageSetup fitToWidth="0" paperSize="9" orientation="landscape"/>
  <headerFooter>
    <oddHeader>&amp;C </oddHeader>
    <oddFooter>&amp;RFQ-1/ PSBM/0065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2014-12-02T17:41:11Z</dcterms:created>
  <dc:creator>Rosyid Aziz</dc:creator>
</cp:coreProperties>
</file>