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yeksi Penerimaan" sheetId="1" r:id="rId4"/>
    <sheet state="visible" name="Proyeksi Pengeluaran" sheetId="2" r:id="rId5"/>
    <sheet state="visible" name="Proyeksi Cashflow" sheetId="3" r:id="rId6"/>
    <sheet state="visible" name="Quick Count Kelayakan Proyek" sheetId="4" r:id="rId7"/>
  </sheets>
  <externalReferences>
    <externalReference r:id="rId8"/>
  </externalReferences>
  <definedNames/>
  <calcPr/>
  <extLst>
    <ext uri="GoogleSheetsCustomDataVersion1">
      <go:sheetsCustomData xmlns:go="http://customooxmlschemas.google.com/" r:id="rId9" roundtripDataSignature="AMtx7mhGjWWEs4KvTZZGXGDDU0eJl2ZvH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80">
      <text>
        <t xml:space="preserve">======
ID#AAAAX3tr7mc
kholidin    (2022-04-07 06:22:24)
harga tanah</t>
      </text>
    </comment>
    <comment authorId="0" ref="C29">
      <text>
        <t xml:space="preserve">======
ID#AAAAX3tr7mY
kholidin    (2022-04-07 06:22:24)
diasumsikan naiknya berapa ?</t>
      </text>
    </comment>
    <comment authorId="0" ref="C56">
      <text>
        <t xml:space="preserve">======
ID#AAAAX3tr7mU
kholidin    (2022-04-07 06:22:24)
keliling tanah</t>
      </text>
    </comment>
    <comment authorId="0" ref="C39">
      <text>
        <t xml:space="preserve">======
ID#AAAAX3tr7mQ
kholidin    (2022-04-07 06:22:24)
20 tanda tangan untuk izin warga</t>
      </text>
    </comment>
    <comment authorId="0" ref="C62">
      <text>
        <t xml:space="preserve">======
ID#AAAAX3tr7mM
kholidin    (2022-04-07 06:22:24)
Luasan jalan</t>
      </text>
    </comment>
    <comment authorId="0" ref="C80">
      <text>
        <t xml:space="preserve">======
ID#AAAAX3tr7mI
kholidin    (2022-04-07 06:22:24)
2%-5% dari luas lahan yg digarap  jika resmi</t>
      </text>
    </comment>
    <comment authorId="0" ref="C172">
      <text>
        <t xml:space="preserve">======
ID#AAAAX3tr7mA
kholidin    (2022-04-07 06:22:24)
dikenakan jika berbadan hukum / PT</t>
      </text>
    </comment>
    <comment authorId="0" ref="C68">
      <text>
        <t xml:space="preserve">======
ID#AAAAX3tr7l8
kholidin    (2022-04-07 06:22:24)
banner2 yg dari besi (untuk hiasan)</t>
      </text>
    </comment>
    <comment authorId="0" ref="C182">
      <text>
        <t xml:space="preserve">======
ID#AAAAX3tr7l0
kholidin    (2022-04-07 06:22:24)
dikenakan jika berbadan hukum / PT</t>
      </text>
    </comment>
    <comment authorId="0" ref="B95">
      <text>
        <t xml:space="preserve">======
ID#AAAAX3tr7ls
kholidin    (2022-04-07 06:22:24)
Tempat yg strategis</t>
      </text>
    </comment>
    <comment authorId="0" ref="C113">
      <text>
        <t xml:space="preserve">======
ID#AAAAX3tr7lw
kholidin    (2022-04-07 06:22:24)
lama project dikurangi durasi project</t>
      </text>
    </comment>
    <comment authorId="0" ref="C63">
      <text>
        <t xml:space="preserve">======
ID#AAAAX3tr7lk
kholidin    (2022-04-07 06:22:24)
batas anatara jalan ke kavpling atau parit</t>
      </text>
    </comment>
  </commentList>
  <extLst>
    <ext uri="GoogleSheetsCustomDataVersion1">
      <go:sheetsCustomData xmlns:go="http://customooxmlschemas.google.com/" r:id="rId1" roundtripDataSignature="AMtx7mj9JsDpJAAHM2R/FpJ2DX7pvJwIRw=="/>
    </ext>
  </extLst>
</comments>
</file>

<file path=xl/sharedStrings.xml><?xml version="1.0" encoding="utf-8"?>
<sst xmlns="http://schemas.openxmlformats.org/spreadsheetml/2006/main" count="1873" uniqueCount="666">
  <si>
    <t>PROYEKSI PENJUALAN PERUMAHAN SYARIAH 17 UNIT</t>
  </si>
  <si>
    <t>Catatan : 1. Luas standar tanah : 72 m2. Setiap penambahan luas tanah bertambah harga jual Rp. 2.000.000/m</t>
  </si>
  <si>
    <t xml:space="preserve">              2. Harga borongan rumah 1 LT : Rp. 3.000.000</t>
  </si>
  <si>
    <t xml:space="preserve">              3. Harga borongan rumah 2 LT : Rp. 3.500.000</t>
  </si>
  <si>
    <t>No</t>
  </si>
  <si>
    <t>Uraian</t>
  </si>
  <si>
    <t>Harga Cash / Kredit (Rp.)</t>
  </si>
  <si>
    <t>DP</t>
  </si>
  <si>
    <t>Cara Pembayaran</t>
  </si>
  <si>
    <t>Periode</t>
  </si>
  <si>
    <t>urut</t>
  </si>
  <si>
    <t>no kav</t>
  </si>
  <si>
    <t>LB</t>
  </si>
  <si>
    <t>LT</t>
  </si>
  <si>
    <t>Bulan</t>
  </si>
  <si>
    <t>Bulan ke 1</t>
  </si>
  <si>
    <t>Bulan ke 2</t>
  </si>
  <si>
    <t>Bulan ke 3</t>
  </si>
  <si>
    <t>Bulan ke 4</t>
  </si>
  <si>
    <t>Bulan ke 5</t>
  </si>
  <si>
    <t>Bulan ke 6</t>
  </si>
  <si>
    <t>Bulan ke 7</t>
  </si>
  <si>
    <t>Bulan ke 8</t>
  </si>
  <si>
    <t>Bulan ke 9</t>
  </si>
  <si>
    <t>Bulan ke 10</t>
  </si>
  <si>
    <t>Bulan ke 11</t>
  </si>
  <si>
    <t>Bulan ke 12</t>
  </si>
  <si>
    <t>Bulan ke 13</t>
  </si>
  <si>
    <t>Bulan ke 14</t>
  </si>
  <si>
    <t>Bulan ke 15</t>
  </si>
  <si>
    <t>Bulan ke 16</t>
  </si>
  <si>
    <t>Bulan ke 17</t>
  </si>
  <si>
    <t>Bulan ke 18</t>
  </si>
  <si>
    <t>Bulan ke 19</t>
  </si>
  <si>
    <t>Bulan ke 20</t>
  </si>
  <si>
    <t>Bulan ke 21</t>
  </si>
  <si>
    <t>Bulan ke 22</t>
  </si>
  <si>
    <t>Bulan ke 23</t>
  </si>
  <si>
    <t>Bulan ke 24</t>
  </si>
  <si>
    <t>Bulan ke 25</t>
  </si>
  <si>
    <t>Bulan ke 26</t>
  </si>
  <si>
    <t>Bulan ke 27</t>
  </si>
  <si>
    <t>Bulan ke 28</t>
  </si>
  <si>
    <t>Bulan ke 29</t>
  </si>
  <si>
    <t>Bulan ke 30</t>
  </si>
  <si>
    <t>Bulan ke 31</t>
  </si>
  <si>
    <t>Bulan ke 32</t>
  </si>
  <si>
    <t>Bulan ke 33</t>
  </si>
  <si>
    <t>Bulan ke 34</t>
  </si>
  <si>
    <t>Bulan ke 35</t>
  </si>
  <si>
    <t>Bulan ke 36</t>
  </si>
  <si>
    <t>Bulan ke 37</t>
  </si>
  <si>
    <t>Bulan ke 38</t>
  </si>
  <si>
    <t>Bulan ke 39</t>
  </si>
  <si>
    <t>Bulan ke 40</t>
  </si>
  <si>
    <t>Bulan ke 41</t>
  </si>
  <si>
    <t>Bulan ke 42</t>
  </si>
  <si>
    <t>Bulan ke 43</t>
  </si>
  <si>
    <t>Bulan ke 44</t>
  </si>
  <si>
    <t>Bulan ke 45</t>
  </si>
  <si>
    <t>Bulan ke 46</t>
  </si>
  <si>
    <t>Bulan ke 47</t>
  </si>
  <si>
    <t>Bulan ke 48</t>
  </si>
  <si>
    <t>Bulan ke 49</t>
  </si>
  <si>
    <t>Bulan ke 50</t>
  </si>
  <si>
    <t>Bulan ke 51</t>
  </si>
  <si>
    <t>Bulan ke 52</t>
  </si>
  <si>
    <t>Bulan ke 53</t>
  </si>
  <si>
    <t>Bulan ke 54</t>
  </si>
  <si>
    <t>Bulan ke 55</t>
  </si>
  <si>
    <t>Bulan ke 56</t>
  </si>
  <si>
    <t>Bulan ke 57</t>
  </si>
  <si>
    <t>Bulan ke 58</t>
  </si>
  <si>
    <t>Bulan ke 59</t>
  </si>
  <si>
    <t>Bulan ke 60</t>
  </si>
  <si>
    <t>Bulan ke 61</t>
  </si>
  <si>
    <t>Bulan ke 62</t>
  </si>
  <si>
    <t>Bulan ke 63</t>
  </si>
  <si>
    <t>Bulan ke 64</t>
  </si>
  <si>
    <t>Bulan ke 65</t>
  </si>
  <si>
    <t>Bulan ke 66</t>
  </si>
  <si>
    <t>Bulan ke 67</t>
  </si>
  <si>
    <t>Bulan ke 68</t>
  </si>
  <si>
    <t>Bulan ke 69</t>
  </si>
  <si>
    <t>Bulan ke 70</t>
  </si>
  <si>
    <t>Bulan ke 71</t>
  </si>
  <si>
    <t>Bulan ke 72</t>
  </si>
  <si>
    <t>Bulan ke 73</t>
  </si>
  <si>
    <t>Bulan ke 74</t>
  </si>
  <si>
    <t>Bulan ke 75</t>
  </si>
  <si>
    <t>Bulan ke 76</t>
  </si>
  <si>
    <t>Bulan ke 77</t>
  </si>
  <si>
    <t>Bulan ke 78</t>
  </si>
  <si>
    <t>Bulan ke 79</t>
  </si>
  <si>
    <t>Bulan ke 80</t>
  </si>
  <si>
    <t>Bulan ke 81</t>
  </si>
  <si>
    <t>Bulan ke 82</t>
  </si>
  <si>
    <t>Bulan ke 83</t>
  </si>
  <si>
    <t>Bulan ke 84</t>
  </si>
  <si>
    <t>Bulan ke 85</t>
  </si>
  <si>
    <t>Bulan ke 86</t>
  </si>
  <si>
    <t>Bulan ke 87</t>
  </si>
  <si>
    <t>Bulan ke 88</t>
  </si>
  <si>
    <t>Bulan ke 89</t>
  </si>
  <si>
    <t>Bulan ke 90</t>
  </si>
  <si>
    <t>Bulan ke 91</t>
  </si>
  <si>
    <t>Bulan ke 92</t>
  </si>
  <si>
    <t>Bulan ke 93</t>
  </si>
  <si>
    <t>Bulan ke 94</t>
  </si>
  <si>
    <t>Bulan ke 95</t>
  </si>
  <si>
    <t>Bulan ke 96</t>
  </si>
  <si>
    <t>Bulan ke 97</t>
  </si>
  <si>
    <t>Bulan ke 98</t>
  </si>
  <si>
    <t>Bulan ke 99</t>
  </si>
  <si>
    <t>Bulan ke 100</t>
  </si>
  <si>
    <t>Bulan ke 101</t>
  </si>
  <si>
    <t>Bulan ke 102</t>
  </si>
  <si>
    <t>Bulan ke 103</t>
  </si>
  <si>
    <t>Bulan ke 104</t>
  </si>
  <si>
    <t>Bulan ke 105</t>
  </si>
  <si>
    <t>Bulan ke 106</t>
  </si>
  <si>
    <t>Bulan ke 107</t>
  </si>
  <si>
    <t>Bulan ke 108</t>
  </si>
  <si>
    <t>Bulan ke 109</t>
  </si>
  <si>
    <t>Bulan ke 110</t>
  </si>
  <si>
    <t>Bulan ke 111</t>
  </si>
  <si>
    <t>Bulan ke 112</t>
  </si>
  <si>
    <t>Bulan ke 113</t>
  </si>
  <si>
    <t>Bulan ke 114</t>
  </si>
  <si>
    <t>Bulan ke 115</t>
  </si>
  <si>
    <t>Bulan ke 116</t>
  </si>
  <si>
    <t>Bulan ke 117</t>
  </si>
  <si>
    <t>Bulan ke 118</t>
  </si>
  <si>
    <t>Bulan ke 119</t>
  </si>
  <si>
    <t>Bulan ke 120</t>
  </si>
  <si>
    <t>Bulan ke 121</t>
  </si>
  <si>
    <t>Bulan ke 122</t>
  </si>
  <si>
    <t>Bulan ke 123</t>
  </si>
  <si>
    <t>Bulan ke 124</t>
  </si>
  <si>
    <t>Bulan ke 125</t>
  </si>
  <si>
    <t>Bulan ke 126</t>
  </si>
  <si>
    <t>Bulan ke 127</t>
  </si>
  <si>
    <t>Bulan ke 128</t>
  </si>
  <si>
    <t>CKG10</t>
  </si>
  <si>
    <t>Cash Keras</t>
  </si>
  <si>
    <t>CKG09</t>
  </si>
  <si>
    <t>CKG08</t>
  </si>
  <si>
    <t>10 Tahun</t>
  </si>
  <si>
    <t>Angsuran DP</t>
  </si>
  <si>
    <t>Angsuran Cicilan</t>
  </si>
  <si>
    <t>CKG07</t>
  </si>
  <si>
    <t>CKG06</t>
  </si>
  <si>
    <t>CKG05</t>
  </si>
  <si>
    <t>CKG04</t>
  </si>
  <si>
    <t>6 Bulan</t>
  </si>
  <si>
    <t>CKG03</t>
  </si>
  <si>
    <t>2 Tahun</t>
  </si>
  <si>
    <t>CKG02</t>
  </si>
  <si>
    <t>3 Bulan</t>
  </si>
  <si>
    <t>CKG01</t>
  </si>
  <si>
    <t>5 Tahun</t>
  </si>
  <si>
    <t>CKG11</t>
  </si>
  <si>
    <t>CKG12</t>
  </si>
  <si>
    <t>CKG13</t>
  </si>
  <si>
    <t>CKG14</t>
  </si>
  <si>
    <t>CKG15</t>
  </si>
  <si>
    <t>CKG16</t>
  </si>
  <si>
    <t>CKG17</t>
  </si>
  <si>
    <t>Total DP</t>
  </si>
  <si>
    <t>Total Angsuran</t>
  </si>
  <si>
    <t>PASSIVE INCOME</t>
  </si>
  <si>
    <r>
      <rPr>
        <rFont val="Calibri"/>
        <b/>
        <color rgb="FFFF0000"/>
        <sz val="9.0"/>
      </rPr>
      <t>∑</t>
    </r>
    <r>
      <rPr>
        <rFont val="Tahoma"/>
        <b/>
        <color rgb="FFFF0000"/>
        <sz val="7.0"/>
      </rPr>
      <t xml:space="preserve"> Pendapatan</t>
    </r>
  </si>
  <si>
    <t>Akumulasi</t>
  </si>
  <si>
    <t>Bulan Ke-1</t>
  </si>
  <si>
    <t>Ke-2</t>
  </si>
  <si>
    <t>Ke-3</t>
  </si>
  <si>
    <t>Ke-4</t>
  </si>
  <si>
    <t>Ke-5</t>
  </si>
  <si>
    <t>Ke-6</t>
  </si>
  <si>
    <t>Ke-7</t>
  </si>
  <si>
    <t>Ke-8</t>
  </si>
  <si>
    <t>Ke-9</t>
  </si>
  <si>
    <t>Ke-10</t>
  </si>
  <si>
    <t>Ke-11</t>
  </si>
  <si>
    <t>Ke-12</t>
  </si>
  <si>
    <t>Ke-13</t>
  </si>
  <si>
    <t>Ke-14</t>
  </si>
  <si>
    <t>Ke-15</t>
  </si>
  <si>
    <t>Ke-16</t>
  </si>
  <si>
    <t>Ke-17</t>
  </si>
  <si>
    <t>Ke-18</t>
  </si>
  <si>
    <t>Ke-19</t>
  </si>
  <si>
    <t>Ke-20</t>
  </si>
  <si>
    <t>Ke-21</t>
  </si>
  <si>
    <t>Ke-22</t>
  </si>
  <si>
    <t>Ke-23</t>
  </si>
  <si>
    <t>Ke-24</t>
  </si>
  <si>
    <t>Ke-25</t>
  </si>
  <si>
    <t>Ke-26</t>
  </si>
  <si>
    <t>Ke-27</t>
  </si>
  <si>
    <t>Ke-28</t>
  </si>
  <si>
    <t>Ke-29</t>
  </si>
  <si>
    <t>Ke-30</t>
  </si>
  <si>
    <t>Ke-31</t>
  </si>
  <si>
    <t>Ke-32</t>
  </si>
  <si>
    <t>Ke-33</t>
  </si>
  <si>
    <t>Ke-34</t>
  </si>
  <si>
    <t>Ke-35</t>
  </si>
  <si>
    <t>Ke-36</t>
  </si>
  <si>
    <t>Ke-37</t>
  </si>
  <si>
    <t>Ke-38</t>
  </si>
  <si>
    <t>Ke-39</t>
  </si>
  <si>
    <t>Ke-40</t>
  </si>
  <si>
    <t>Ke-41</t>
  </si>
  <si>
    <t>Ke-42</t>
  </si>
  <si>
    <t>Ke-43</t>
  </si>
  <si>
    <t>Ke-44</t>
  </si>
  <si>
    <t>Ke-45</t>
  </si>
  <si>
    <t>Ke-46</t>
  </si>
  <si>
    <t>Ke-47</t>
  </si>
  <si>
    <t>Ke-48</t>
  </si>
  <si>
    <t>Ke-49</t>
  </si>
  <si>
    <t>Ke-50</t>
  </si>
  <si>
    <t>Ke-51</t>
  </si>
  <si>
    <t>Ke-52</t>
  </si>
  <si>
    <t>Ke-53</t>
  </si>
  <si>
    <t>Ke-54</t>
  </si>
  <si>
    <t>Ke-55</t>
  </si>
  <si>
    <t>Ke-56</t>
  </si>
  <si>
    <t>Ke-57</t>
  </si>
  <si>
    <t>Ke-58</t>
  </si>
  <si>
    <t>Ke-59</t>
  </si>
  <si>
    <t>Ke-60</t>
  </si>
  <si>
    <t>Ke-61</t>
  </si>
  <si>
    <t>Ke-62</t>
  </si>
  <si>
    <t>Ke-63</t>
  </si>
  <si>
    <t>Ke-64</t>
  </si>
  <si>
    <t>Ke-65</t>
  </si>
  <si>
    <t>Ke-66</t>
  </si>
  <si>
    <t>Ke-67</t>
  </si>
  <si>
    <t>Ke-68</t>
  </si>
  <si>
    <t>Ke-69</t>
  </si>
  <si>
    <t>Ke-70</t>
  </si>
  <si>
    <t>Ke-71</t>
  </si>
  <si>
    <t>Ke-72</t>
  </si>
  <si>
    <t>Ke-73</t>
  </si>
  <si>
    <t>Ke-74</t>
  </si>
  <si>
    <t>Ke-75</t>
  </si>
  <si>
    <t>Ke-76</t>
  </si>
  <si>
    <t>Ke-77</t>
  </si>
  <si>
    <t>Ke-78</t>
  </si>
  <si>
    <t>Ke-79</t>
  </si>
  <si>
    <t>Ke-80</t>
  </si>
  <si>
    <t>Ke-81</t>
  </si>
  <si>
    <t>Ke-82</t>
  </si>
  <si>
    <t>Ke-83</t>
  </si>
  <si>
    <t>Ke-84</t>
  </si>
  <si>
    <t>Ke-85</t>
  </si>
  <si>
    <t>Ke-86</t>
  </si>
  <si>
    <t>Ke-87</t>
  </si>
  <si>
    <t>Ke-88</t>
  </si>
  <si>
    <t>Ke-89</t>
  </si>
  <si>
    <t>Ke-90</t>
  </si>
  <si>
    <t>Ke-91</t>
  </si>
  <si>
    <t>Ke-92</t>
  </si>
  <si>
    <t>Ke-93</t>
  </si>
  <si>
    <t>Ke-94</t>
  </si>
  <si>
    <t>Ke-95</t>
  </si>
  <si>
    <t>Ke-96</t>
  </si>
  <si>
    <t>Ke-97</t>
  </si>
  <si>
    <t>Ke-98</t>
  </si>
  <si>
    <t>Ke-99</t>
  </si>
  <si>
    <t>Ke-100</t>
  </si>
  <si>
    <t>Ke-101</t>
  </si>
  <si>
    <t>Ke-102</t>
  </si>
  <si>
    <t>Ke-103</t>
  </si>
  <si>
    <t>Ke-104</t>
  </si>
  <si>
    <t>Ke-105</t>
  </si>
  <si>
    <t>Ke-106</t>
  </si>
  <si>
    <t>Ke-107</t>
  </si>
  <si>
    <t>Ke-108</t>
  </si>
  <si>
    <t>Ke-109</t>
  </si>
  <si>
    <t>Ke-110</t>
  </si>
  <si>
    <t>Ke-111</t>
  </si>
  <si>
    <t>Ke-112</t>
  </si>
  <si>
    <t>Ke-113</t>
  </si>
  <si>
    <t>Ke-114</t>
  </si>
  <si>
    <t>Ke-115</t>
  </si>
  <si>
    <t>Ke-116</t>
  </si>
  <si>
    <t>Ke-117</t>
  </si>
  <si>
    <t>Ke-118</t>
  </si>
  <si>
    <t>Ke-119</t>
  </si>
  <si>
    <t>Ke-120</t>
  </si>
  <si>
    <t>Ke-121</t>
  </si>
  <si>
    <t>Ke-122</t>
  </si>
  <si>
    <t>Ke-123</t>
  </si>
  <si>
    <t>Ke-124</t>
  </si>
  <si>
    <t>Ke-125</t>
  </si>
  <si>
    <t>Ke-126</t>
  </si>
  <si>
    <t>Ke-127</t>
  </si>
  <si>
    <t>Ke-128</t>
  </si>
  <si>
    <t>Total Akumulasi</t>
  </si>
  <si>
    <t>PROYEKSI PENGELUARAN PERUMAHAN SYARIAH 17 UNIT</t>
  </si>
  <si>
    <t>Nama Proyek</t>
  </si>
  <si>
    <t>Lokasi</t>
  </si>
  <si>
    <t>Cikarang</t>
  </si>
  <si>
    <t xml:space="preserve"> Project Start</t>
  </si>
  <si>
    <t>A</t>
  </si>
  <si>
    <t>BIAYA PEROLEHAN LAHAN</t>
  </si>
  <si>
    <t>eff (%)</t>
  </si>
  <si>
    <t>Luas Nett (m2)</t>
  </si>
  <si>
    <t>Biaya</t>
  </si>
  <si>
    <t>Volume</t>
  </si>
  <si>
    <t>Satuan</t>
  </si>
  <si>
    <t>Harga Satuan</t>
  </si>
  <si>
    <t>Total</t>
  </si>
  <si>
    <t>A.1. Pembelian lahan</t>
  </si>
  <si>
    <t>Nilai Lahan keseluruhan</t>
  </si>
  <si>
    <t>m2</t>
  </si>
  <si>
    <t xml:space="preserve">Kompensasi dll </t>
  </si>
  <si>
    <t>ls</t>
  </si>
  <si>
    <t>Nilai Fee Mediator (perantara)</t>
  </si>
  <si>
    <t>LS</t>
  </si>
  <si>
    <t>Sub Total A.1</t>
  </si>
  <si>
    <t>A.2. Legal Pembelian Lahan</t>
  </si>
  <si>
    <t>Pengecekan Sertipikat</t>
  </si>
  <si>
    <t>surat</t>
  </si>
  <si>
    <t>Akta PKS</t>
  </si>
  <si>
    <t>Akta Kuasa Menjual</t>
  </si>
  <si>
    <t>Akta Kuasa Membangun</t>
  </si>
  <si>
    <t>Akta Kuasa Mengurus</t>
  </si>
  <si>
    <t>Akta Kuasa Memecahkan Sertipikat</t>
  </si>
  <si>
    <t>Dokumen lain-lain (jika ada)</t>
  </si>
  <si>
    <t>Sub Total A.2</t>
  </si>
  <si>
    <t>A.3. Sertifikasi Lahan</t>
  </si>
  <si>
    <t>Biaya Pengukuran Lahan</t>
  </si>
  <si>
    <t>Biaya lain-lain (jika ada)</t>
  </si>
  <si>
    <t>Sub Total A.3</t>
  </si>
  <si>
    <t>A.4. Pajak Pajak</t>
  </si>
  <si>
    <t>PBB tahun kedepan</t>
  </si>
  <si>
    <t>BPHTB</t>
  </si>
  <si>
    <t>Pajak lain-lain (jika ada)</t>
  </si>
  <si>
    <t>Sub Total A.4</t>
  </si>
  <si>
    <t>TOTAL ( A.1 + A.2 + A.3 + A.4 )</t>
  </si>
  <si>
    <t>PEMBEBANAN (A)</t>
  </si>
  <si>
    <t>Rp/m2</t>
  </si>
  <si>
    <t>B</t>
  </si>
  <si>
    <t>BIAYA PERIJINAN</t>
  </si>
  <si>
    <t>Rekomendasi / Sosialisasi Warga</t>
  </si>
  <si>
    <t>Rekomendasi kel / kec</t>
  </si>
  <si>
    <t>Unit</t>
  </si>
  <si>
    <t xml:space="preserve">Ijin Pemanfaatan Tanah (IPT) </t>
  </si>
  <si>
    <t>unit</t>
  </si>
  <si>
    <t>Blok Plan / Gambar Situasi</t>
  </si>
  <si>
    <t>Kompensasi Lingkungan</t>
  </si>
  <si>
    <t>TOTAL</t>
  </si>
  <si>
    <t>PEMBEBANAN (B)</t>
  </si>
  <si>
    <t>C</t>
  </si>
  <si>
    <t>BIAYA PEMATANGAN LAHAN</t>
  </si>
  <si>
    <t>C.1. Infrastruktur</t>
  </si>
  <si>
    <t>Pembersihan lahan ( rumput, akar pohon, dll)</t>
  </si>
  <si>
    <t>Cut and Fill (pembentukan badan jalan &amp; kavling)</t>
  </si>
  <si>
    <t>Gerbang Masuk / Pos Jaga &amp; Jembatan</t>
  </si>
  <si>
    <t>Merk Perumahan</t>
  </si>
  <si>
    <t>Pagar Keliling</t>
  </si>
  <si>
    <t>5.2. Pagar Beton</t>
  </si>
  <si>
    <t>m1</t>
  </si>
  <si>
    <t>Pekerjaan Saluran Air Kotor</t>
  </si>
  <si>
    <t>6.1. galian 178 mx0,5 m x 0,5 m</t>
  </si>
  <si>
    <t>m3</t>
  </si>
  <si>
    <t>6.2. pemasangan buis beton RJ Class Ø30 cm</t>
  </si>
  <si>
    <t>Pembuatan Jalan Lingkungan</t>
  </si>
  <si>
    <t>7.1. Jembatan</t>
  </si>
  <si>
    <t xml:space="preserve">  </t>
  </si>
  <si>
    <t>7.2. pengaspalan hotmix</t>
  </si>
  <si>
    <t>Pemasangan Kansteen</t>
  </si>
  <si>
    <t>Pemasangan bak kontrol</t>
  </si>
  <si>
    <t>Pohon Peneduh</t>
  </si>
  <si>
    <t>pohon</t>
  </si>
  <si>
    <t>Rumputisasi Taman</t>
  </si>
  <si>
    <t>Dinding Penahan Tanah (Talud)</t>
  </si>
  <si>
    <t>Street Furniture</t>
  </si>
  <si>
    <t>Penimbunan</t>
  </si>
  <si>
    <t>Resapan Komunal</t>
  </si>
  <si>
    <t>Lain - Lain (biaya tak terduga)</t>
  </si>
  <si>
    <t>Sub Total C.1</t>
  </si>
  <si>
    <t>C.2. Utilitas</t>
  </si>
  <si>
    <t>Jaringan Listrik Induk</t>
  </si>
  <si>
    <t>PJU (Penerangan Jalan Umum)</t>
  </si>
  <si>
    <t>titik</t>
  </si>
  <si>
    <t>Sub Total C.2</t>
  </si>
  <si>
    <t>C.3. Fasilitas Sosial / Umum</t>
  </si>
  <si>
    <t>Sarana Ibadah (Mushola)</t>
  </si>
  <si>
    <t>Play Ground</t>
  </si>
  <si>
    <t xml:space="preserve"> Kompensasi Tanah Makam</t>
  </si>
  <si>
    <t>Lain - lain</t>
  </si>
  <si>
    <t>Sub Total C.3</t>
  </si>
  <si>
    <t>C.4. Pemeliharaan dan Pembinaan Lingkungan</t>
  </si>
  <si>
    <t>Pembinaan Lingkungan (Polsek, preman, dll)</t>
  </si>
  <si>
    <t>bulan</t>
  </si>
  <si>
    <t>Petugas Kebersihan (sampah)</t>
  </si>
  <si>
    <t>Petugas Keamanan, 2 Orang</t>
  </si>
  <si>
    <t>Sub Total C.4</t>
  </si>
  <si>
    <t>TOTAL ( C.1 + C.2 + C.3 + C.4 )</t>
  </si>
  <si>
    <t>PEMBEBANAN (C)</t>
  </si>
  <si>
    <t>D</t>
  </si>
  <si>
    <t>BIAYA DIBAYAR DIMUKA (OHC)</t>
  </si>
  <si>
    <t>D.1. Kantor (Co-Working) di Jakarta</t>
  </si>
  <si>
    <t>Sewa Tempat Ruang Meeting</t>
  </si>
  <si>
    <t>Perbaikan Dan Renovasi</t>
  </si>
  <si>
    <t>Tenda Rakit</t>
  </si>
  <si>
    <t>Perlengkapan Kantor</t>
  </si>
  <si>
    <t>4.1. Meja, kursi, lemari, dll</t>
  </si>
  <si>
    <t>4.2. Komputer, printer, fax, UPS, dll</t>
  </si>
  <si>
    <t>4.3. AC, kipas angin, dll</t>
  </si>
  <si>
    <t>Sub Total D.1</t>
  </si>
  <si>
    <t>D.2. Operasional Kantor (Cikarang)</t>
  </si>
  <si>
    <t>Tagihan Listrik, Air, Telepon</t>
  </si>
  <si>
    <t>ATK dan Stationery</t>
  </si>
  <si>
    <t>Operasional Transportasi dan akomodasi</t>
  </si>
  <si>
    <t>Belanja rumah tangga (teh, kopi dll)</t>
  </si>
  <si>
    <t>Sewa Ruko dekat Lokasi</t>
  </si>
  <si>
    <t>tahun</t>
  </si>
  <si>
    <t>Sub Total D.2</t>
  </si>
  <si>
    <t>D.3. Gaji Karyawan</t>
  </si>
  <si>
    <t>Administrasi (1 org)</t>
  </si>
  <si>
    <t>Penagih Cicilan Kredit</t>
  </si>
  <si>
    <t>Sub Total D.3</t>
  </si>
  <si>
    <t>D.4. Promosi</t>
  </si>
  <si>
    <t>Cetak Brosur</t>
  </si>
  <si>
    <t>rim</t>
  </si>
  <si>
    <t>Billboard, Signboard</t>
  </si>
  <si>
    <t>Pameran</t>
  </si>
  <si>
    <t>kali</t>
  </si>
  <si>
    <t>Spanduk</t>
  </si>
  <si>
    <t>Event, Open House dll</t>
  </si>
  <si>
    <t>Website</t>
  </si>
  <si>
    <t>Lain - Lain</t>
  </si>
  <si>
    <t>Sub Total D.5</t>
  </si>
  <si>
    <t>D.5. Kesejahteraan</t>
  </si>
  <si>
    <t>Training, Outbond, Team Building</t>
  </si>
  <si>
    <t>CSR</t>
  </si>
  <si>
    <t>Sub Total D.6</t>
  </si>
  <si>
    <t>TOTAL (D.1+D.2+D.3+D.4+D.5+D.6)</t>
  </si>
  <si>
    <t>PEMBEBANAN (D)</t>
  </si>
  <si>
    <t>E</t>
  </si>
  <si>
    <t>BIAYA PRODUKSI RUMAH</t>
  </si>
  <si>
    <t>Harga Satuan bangunan (Rp/m2)</t>
  </si>
  <si>
    <t>Type</t>
  </si>
  <si>
    <t>Kavling No.01</t>
  </si>
  <si>
    <t>Kavling No.02</t>
  </si>
  <si>
    <t>Kavling No.03</t>
  </si>
  <si>
    <t>Kavling No.04</t>
  </si>
  <si>
    <t>Kavling No.05</t>
  </si>
  <si>
    <t>Kavling No.06</t>
  </si>
  <si>
    <t>Kavling No.07</t>
  </si>
  <si>
    <t>Kavling No.08</t>
  </si>
  <si>
    <t>Kavling No.09</t>
  </si>
  <si>
    <t>Kavling No.10</t>
  </si>
  <si>
    <t>Kavling No.11</t>
  </si>
  <si>
    <t>Kavling No.12</t>
  </si>
  <si>
    <t>Kavling No.13</t>
  </si>
  <si>
    <t>Kavling No.14</t>
  </si>
  <si>
    <t>Kavling No.15</t>
  </si>
  <si>
    <t>Kavling No.16</t>
  </si>
  <si>
    <t>Kavling No.17</t>
  </si>
  <si>
    <t>F</t>
  </si>
  <si>
    <t>BIAYA PEMBEBANAN PERUNIT RUMAH</t>
  </si>
  <si>
    <t>Pembebanan Perunit Bangunan</t>
  </si>
  <si>
    <t>Jumlah Unit :</t>
  </si>
  <si>
    <t>Biaya Sambung Listrik (PLN)</t>
  </si>
  <si>
    <t>Biaya Sambung Air Bersih (Pompa listrik)</t>
  </si>
  <si>
    <t>Biaya Splitsing Sertipikat</t>
  </si>
  <si>
    <t>Biaya IMB (incl. Retribusinya)</t>
  </si>
  <si>
    <t>Biaya Maintenance (sebelum STB)</t>
  </si>
  <si>
    <t>Biaya Pembuatan Taman Halaman Depan</t>
  </si>
  <si>
    <t>Pagar pembatas kavling</t>
  </si>
  <si>
    <t xml:space="preserve">G. </t>
  </si>
  <si>
    <t>BIAYA PPH &amp; PPN</t>
  </si>
  <si>
    <t>PPH FINAL</t>
  </si>
  <si>
    <t>PPN</t>
  </si>
  <si>
    <t>H</t>
  </si>
  <si>
    <t>Fee Marketing</t>
  </si>
  <si>
    <t>54/72</t>
  </si>
  <si>
    <t>36/72</t>
  </si>
  <si>
    <t>36/73</t>
  </si>
  <si>
    <t>36/74</t>
  </si>
  <si>
    <t>36/75</t>
  </si>
  <si>
    <t>36/78</t>
  </si>
  <si>
    <t>72/100</t>
  </si>
  <si>
    <t>72/107</t>
  </si>
  <si>
    <t>72/102</t>
  </si>
  <si>
    <t>72/98</t>
  </si>
  <si>
    <t>72/94</t>
  </si>
  <si>
    <t>72/91</t>
  </si>
  <si>
    <t>72/82</t>
  </si>
  <si>
    <t>PROYEKSI CASHFLOW (PENJUALAN-PENGELUARAN) PERUMAHAN SYARIAH 17 UNIT</t>
  </si>
  <si>
    <t>PROYEKSI  CASHFLOW</t>
  </si>
  <si>
    <t>Tahun 2015</t>
  </si>
  <si>
    <t>Tahun 2016</t>
  </si>
  <si>
    <t>Tahun 2017</t>
  </si>
  <si>
    <t>Tahun 2018</t>
  </si>
  <si>
    <t>I</t>
  </si>
  <si>
    <t xml:space="preserve"> Saldo Awal</t>
  </si>
  <si>
    <t>II</t>
  </si>
  <si>
    <t xml:space="preserve"> CASH IN</t>
  </si>
  <si>
    <t xml:space="preserve"> 1. Modal Perusahaan</t>
  </si>
  <si>
    <t xml:space="preserve"> 2. Down Payment</t>
  </si>
  <si>
    <t xml:space="preserve"> 3. Pendapatan dr Angsuran</t>
  </si>
  <si>
    <t>TOTAL CASH IN</t>
  </si>
  <si>
    <t>III</t>
  </si>
  <si>
    <t xml:space="preserve"> CASH OUT</t>
  </si>
  <si>
    <t xml:space="preserve"> A. Biaya Perolehan Lahan</t>
  </si>
  <si>
    <t xml:space="preserve">      A.1. Pembelian lahan</t>
  </si>
  <si>
    <t xml:space="preserve">      A.2. Legal Pembelian Lahan</t>
  </si>
  <si>
    <t xml:space="preserve">      A.3. Sertifikasi Lahan</t>
  </si>
  <si>
    <t xml:space="preserve">      A.4. Pajak Pajak</t>
  </si>
  <si>
    <t xml:space="preserve"> B. Biaya Perijinan</t>
  </si>
  <si>
    <t xml:space="preserve"> C. Biaya Pematangan Lahan</t>
  </si>
  <si>
    <t xml:space="preserve">      C.1. Infrastruktur</t>
  </si>
  <si>
    <t xml:space="preserve">      C.2. Utilitas</t>
  </si>
  <si>
    <t xml:space="preserve">      C.3. Fasilitas Sosial / Umum</t>
  </si>
  <si>
    <t xml:space="preserve">      C.4. Pemeliharaan dan Pembinaan Lingkungan</t>
  </si>
  <si>
    <t xml:space="preserve">  D. Biaya Overhead</t>
  </si>
  <si>
    <t xml:space="preserve">       D.1. Kantor di Jakarta</t>
  </si>
  <si>
    <t xml:space="preserve">       D.2. Operasional Kantor (Cikarang)</t>
  </si>
  <si>
    <t xml:space="preserve">       D.3. Gaji Karyawan</t>
  </si>
  <si>
    <r>
      <rPr>
        <rFont val="Arial Narrow"/>
        <b/>
        <color theme="1"/>
        <sz val="10.0"/>
      </rPr>
      <t xml:space="preserve"> </t>
    </r>
    <r>
      <rPr>
        <rFont val="Arial Narrow"/>
        <b val="0"/>
        <color theme="1"/>
        <sz val="10.0"/>
      </rPr>
      <t xml:space="preserve">      D.4. Promosi</t>
    </r>
  </si>
  <si>
    <t xml:space="preserve">       D.5. Kesejahteraan</t>
  </si>
  <si>
    <t xml:space="preserve">  E. Biaya Konstruksi Rumah</t>
  </si>
  <si>
    <t xml:space="preserve">  F. Biaya Pembebanan/Unit Rumah</t>
  </si>
  <si>
    <t xml:space="preserve">  G. Biaya PPH &amp; PPn</t>
  </si>
  <si>
    <t xml:space="preserve">  H. Fee Marketing</t>
  </si>
  <si>
    <t>TOTAL CASH OUT</t>
  </si>
  <si>
    <t>IV</t>
  </si>
  <si>
    <t xml:space="preserve"> SURPLUS / DEFISIT</t>
  </si>
  <si>
    <t>Total Keuntungan</t>
  </si>
  <si>
    <t>Jangka waktu Operasional</t>
  </si>
  <si>
    <t>Keuntungan Bulanan</t>
  </si>
  <si>
    <t>Harga Jual rata2</t>
  </si>
  <si>
    <t>TFC</t>
  </si>
  <si>
    <t>TVC</t>
  </si>
  <si>
    <t>BEP (Unit)</t>
  </si>
  <si>
    <t>PBP</t>
  </si>
  <si>
    <t>ROI</t>
  </si>
  <si>
    <t>%</t>
  </si>
  <si>
    <t>TVC/Pend</t>
  </si>
  <si>
    <t>BEP rupiah</t>
  </si>
  <si>
    <t>BEP unit</t>
  </si>
  <si>
    <t>tahun ke 2</t>
  </si>
  <si>
    <t>Pemilik Lahan</t>
  </si>
  <si>
    <t>Pengelola</t>
  </si>
  <si>
    <t>QUICK COUNT KELAYAKAN PROYEK</t>
  </si>
  <si>
    <t xml:space="preserve"> </t>
  </si>
  <si>
    <t>Kota</t>
  </si>
  <si>
    <t>DATA LAHAN, BANGUNAN &amp; LAINNYA</t>
  </si>
  <si>
    <t>HARGA JUAL MANUAL</t>
  </si>
  <si>
    <t>a</t>
  </si>
  <si>
    <t>Luas Lahan (Brutto)</t>
  </si>
  <si>
    <t>TYPE BANGUNAN</t>
  </si>
  <si>
    <t>Efektivitas Lahan</t>
  </si>
  <si>
    <t>LUAS KAVLING</t>
  </si>
  <si>
    <t>Luas Lahan (Netto)</t>
  </si>
  <si>
    <t>HARGA BANGUNAN</t>
  </si>
  <si>
    <t>sub total a</t>
  </si>
  <si>
    <t>Harga Lahan Brutto per m2</t>
  </si>
  <si>
    <t>b</t>
  </si>
  <si>
    <t>HARGA TANAH</t>
  </si>
  <si>
    <t>sub total b</t>
  </si>
  <si>
    <t>Harga Lahan Netto per m2</t>
  </si>
  <si>
    <t>c</t>
  </si>
  <si>
    <t>LAIN LAIN</t>
  </si>
  <si>
    <t>sub total c</t>
  </si>
  <si>
    <t>Rp</t>
  </si>
  <si>
    <t>TOTAL  (a + b + c)</t>
  </si>
  <si>
    <t>sub total (a + b + c)</t>
  </si>
  <si>
    <t>Durasi Proyek</t>
  </si>
  <si>
    <t>Tahun</t>
  </si>
  <si>
    <t>d</t>
  </si>
  <si>
    <t>up to 5% GIMMICK</t>
  </si>
  <si>
    <t>sub total d</t>
  </si>
  <si>
    <t>Asumsi Luas Bangunan</t>
  </si>
  <si>
    <t>e</t>
  </si>
  <si>
    <r>
      <rPr>
        <rFont val="Arimo, Arial"/>
        <color theme="1"/>
        <sz val="12.0"/>
      </rPr>
      <t xml:space="preserve">Up 5% PPH Final </t>
    </r>
    <r>
      <rPr>
        <rFont val="Arial Unicode MS"/>
        <color rgb="FFFF0000"/>
        <sz val="12.0"/>
      </rPr>
      <t>(dibayar real 3%)</t>
    </r>
  </si>
  <si>
    <t>sub total e</t>
  </si>
  <si>
    <t>GRAND TOTAL</t>
  </si>
  <si>
    <t>sub total ( c + d + e)</t>
  </si>
  <si>
    <t>Harga Borongan 1 unit</t>
  </si>
  <si>
    <t>Rp/unit</t>
  </si>
  <si>
    <r>
      <rPr>
        <rFont val="Arimo, Arial"/>
        <color theme="1"/>
        <sz val="12.0"/>
      </rPr>
      <t xml:space="preserve">PPN 10% </t>
    </r>
    <r>
      <rPr>
        <rFont val="Arial Unicode MS"/>
        <color rgb="FFFF0000"/>
        <sz val="9.0"/>
      </rPr>
      <t>(dibayar real 5%)</t>
    </r>
  </si>
  <si>
    <t>Rata-rata Luas 1 unit Kavling</t>
  </si>
  <si>
    <t>HARGA + PPN 10%</t>
  </si>
  <si>
    <t xml:space="preserve">Jumlah Unit </t>
  </si>
  <si>
    <t>unit rumah</t>
  </si>
  <si>
    <t>pembulatan</t>
  </si>
  <si>
    <t>KOMPETITOR</t>
  </si>
  <si>
    <t>Tipe</t>
  </si>
  <si>
    <t>Asumsi Biaya Lain-lain</t>
  </si>
  <si>
    <t xml:space="preserve">HARGA </t>
  </si>
  <si>
    <t>Pola Pembayaran Tanah</t>
  </si>
  <si>
    <t>SELISIH HARGA KITA TERHADAP KOMPETITOR</t>
  </si>
  <si>
    <t>KITA LEBIH murah</t>
  </si>
  <si>
    <t>HPT &amp; LABA</t>
  </si>
  <si>
    <t>OMSET</t>
  </si>
  <si>
    <t>OMSET BANGUNAN</t>
  </si>
  <si>
    <t>G</t>
  </si>
  <si>
    <t>OMSET TANAH</t>
  </si>
  <si>
    <t>OMSET LAIN LAIN</t>
  </si>
  <si>
    <t>HARGA POKOK TANAH (HPT)</t>
  </si>
  <si>
    <t>TOTAL OMSET</t>
  </si>
  <si>
    <t>TARGET LABA</t>
  </si>
  <si>
    <t>HARGA JUAL TANAH</t>
  </si>
  <si>
    <t>HPP RUMAH</t>
  </si>
  <si>
    <t>MODAL KERJA</t>
  </si>
  <si>
    <t>CHECK AND BALANCE</t>
  </si>
  <si>
    <t>PEMBELIAN LAHAN</t>
  </si>
  <si>
    <t>x harga tanah</t>
  </si>
  <si>
    <t xml:space="preserve">TARGET LABA </t>
  </si>
  <si>
    <t>FEE MEDIATOR</t>
  </si>
  <si>
    <t>x total biaya perijinan</t>
  </si>
  <si>
    <t>TARGET LABA MIN 20% DARI TOTAL OMSET</t>
  </si>
  <si>
    <t>x total biaya pematangan lahan</t>
  </si>
  <si>
    <t>TOTAL OHC</t>
  </si>
  <si>
    <t>V</t>
  </si>
  <si>
    <t>x total OHC</t>
  </si>
  <si>
    <t>VI</t>
  </si>
  <si>
    <t>BIAYA BANGUNAN</t>
  </si>
  <si>
    <t>unit rumah contoh</t>
  </si>
  <si>
    <t>BIAYA OHC MAX 7% DARI TOTAL OMSET</t>
  </si>
  <si>
    <t>HARGA PEROLEHAN</t>
  </si>
  <si>
    <t>TOTAL INVESTASI (MODAL KERJA)</t>
  </si>
  <si>
    <t>HARGA JUAL</t>
  </si>
  <si>
    <t>HARGA JUAL TANAH MIN 4X DARI HARGA PEROLEHAN</t>
  </si>
  <si>
    <t>EXECUTIVE SUMMARY</t>
  </si>
  <si>
    <t>ANALISA KELAYAKAN FINANSIAL</t>
  </si>
  <si>
    <t>A. RENCANA PENERIMAAN</t>
  </si>
  <si>
    <t>RETURN</t>
  </si>
  <si>
    <t>Penjualan Rumah</t>
  </si>
  <si>
    <t>INVESTMENT</t>
  </si>
  <si>
    <t xml:space="preserve">Penerimaan Kelebihan Tanah </t>
  </si>
  <si>
    <t>RETURN ON INVESTMENT (ROI)</t>
  </si>
  <si>
    <t>pertahun</t>
  </si>
  <si>
    <t>TITIPAN GIMMICK</t>
  </si>
  <si>
    <t>SHARE COMPOSITION</t>
  </si>
  <si>
    <t>TITIPAN PPH FINAL</t>
  </si>
  <si>
    <t>SHARE INVESTASI</t>
  </si>
  <si>
    <t>VALUE</t>
  </si>
  <si>
    <t>TOTAL PENERIMAAN</t>
  </si>
  <si>
    <t>OPR</t>
  </si>
  <si>
    <t>INV</t>
  </si>
  <si>
    <t>B. RENCANA PENGELUARAN</t>
  </si>
  <si>
    <t>(termasuk fee perantara, pajak dll)</t>
  </si>
  <si>
    <t>SHARE PROFIT</t>
  </si>
  <si>
    <t>(di kantor Pemda dan BPN)</t>
  </si>
  <si>
    <t>(infrastruktur, utilitas, fasos/fasum, dll)</t>
  </si>
  <si>
    <t>VII</t>
  </si>
  <si>
    <t>BIAYA LAIN LAIN</t>
  </si>
  <si>
    <t>VIII</t>
  </si>
  <si>
    <t>PENGEMBALIAN TITIPAN</t>
  </si>
  <si>
    <t>VIII.1. Titipan Gimmick</t>
  </si>
  <si>
    <t>VIII.2. Titipan PPH Final</t>
  </si>
  <si>
    <t>TOTAL PENGELUARAN</t>
  </si>
  <si>
    <t>C.</t>
  </si>
  <si>
    <t>LABA TOTAL (After Tax)</t>
  </si>
  <si>
    <t>LABA UNTUK PEMILIK TANAH</t>
  </si>
  <si>
    <t>LABA UNTUK DEVELOPER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</si>
</sst>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(* #,##0.00_);_(* \(#,##0.00\);_(* &quot;-&quot;??_);_(@_)"/>
    <numFmt numFmtId="165" formatCode="_(* #,##0_);_(* \(#,##0\);_(* &quot;-&quot;_);_(@_)"/>
    <numFmt numFmtId="166" formatCode="_(* #,##0.00_);_(* \(#,##0.00\);_(* &quot;-&quot;_);_(@_)"/>
    <numFmt numFmtId="167" formatCode="_(* #,##0_);_(* \(#,##0\);_(* &quot;-&quot;??_);_(@_)"/>
    <numFmt numFmtId="168" formatCode="d\-mmm\-yyyy"/>
    <numFmt numFmtId="169" formatCode="[$-409]mmm\-yy"/>
    <numFmt numFmtId="170" formatCode="&quot; &quot;#,##0&quot; &quot;;&quot; (&quot;#,##0&quot;)&quot;;&quot; - &quot;;&quot; &quot;@&quot; &quot;"/>
    <numFmt numFmtId="171" formatCode="&quot; &quot;#,##0.00&quot; &quot;;&quot; (&quot;#,##0.00&quot;)&quot;;&quot; - &quot;;&quot; &quot;@&quot; &quot;"/>
    <numFmt numFmtId="172" formatCode="&quot; &quot;#,##0&quot; &quot;;&quot; (&quot;#,##0&quot;)&quot;;&quot; -&quot;00&quot; &quot;;&quot; &quot;@&quot; &quot;"/>
    <numFmt numFmtId="173" formatCode="&quot; &quot;#,##0.00&quot; &quot;;&quot; (&quot;#,##0.00&quot;)&quot;;&quot; -&quot;00&quot; &quot;;&quot; &quot;@&quot; &quot;"/>
    <numFmt numFmtId="174" formatCode="&quot; &quot;#,##0.00&quot; &quot;;&quot; (&quot;#,##0.00&quot;)&quot;;&quot; -&quot;00.00&quot; &quot;;&quot; &quot;@&quot; &quot;"/>
    <numFmt numFmtId="175" formatCode="0.0%"/>
  </numFmts>
  <fonts count="55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theme="1"/>
      <name val="Calibri"/>
    </font>
    <font>
      <sz val="8.0"/>
      <color theme="1"/>
      <name val="Tahoma"/>
    </font>
    <font>
      <sz val="10.0"/>
      <color theme="1"/>
      <name val="Tahoma"/>
    </font>
    <font>
      <b/>
      <sz val="8.0"/>
      <color theme="1"/>
      <name val="Tahoma"/>
    </font>
    <font/>
    <font>
      <color theme="1"/>
      <name val="Calibri"/>
    </font>
    <font>
      <i/>
      <sz val="8.0"/>
      <color theme="1"/>
      <name val="Tahoma"/>
    </font>
    <font>
      <sz val="8.0"/>
      <color rgb="FF00B0F0"/>
      <name val="Tahoma"/>
    </font>
    <font>
      <sz val="8.0"/>
      <color rgb="FFFF0000"/>
      <name val="Tahoma"/>
    </font>
    <font>
      <i/>
      <sz val="8.0"/>
      <color rgb="FFFF0000"/>
      <name val="Tahoma"/>
    </font>
    <font>
      <sz val="10.0"/>
      <color theme="1"/>
      <name val="Arial Narrow"/>
    </font>
    <font>
      <sz val="8.0"/>
      <color theme="0"/>
      <name val="Tahoma"/>
    </font>
    <font>
      <b/>
      <sz val="10.0"/>
      <color theme="0"/>
      <name val="Tahoma"/>
    </font>
    <font>
      <b/>
      <sz val="9.0"/>
      <color theme="1"/>
      <name val="Tahoma"/>
    </font>
    <font>
      <b/>
      <sz val="9.0"/>
      <color rgb="FFFF0000"/>
      <name val="Tahoma"/>
    </font>
    <font>
      <b/>
      <sz val="11.0"/>
      <color theme="1"/>
      <name val="Calibri"/>
    </font>
    <font>
      <b/>
      <sz val="14.0"/>
      <color theme="1"/>
      <name val="Calibri"/>
    </font>
    <font>
      <sz val="8.0"/>
      <color rgb="FFFF0000"/>
      <name val="Calibri"/>
    </font>
    <font>
      <sz val="14.0"/>
      <color theme="1"/>
      <name val="Calibri"/>
    </font>
    <font>
      <sz val="11.0"/>
      <color rgb="FFF8F8F8"/>
      <name val="Calibri"/>
    </font>
    <font>
      <b/>
      <sz val="14.0"/>
      <color rgb="FF0070C0"/>
      <name val="Trebuchet MS"/>
    </font>
    <font>
      <b/>
      <sz val="14.0"/>
      <color rgb="FF0070C0"/>
      <name val="Calibri"/>
    </font>
    <font>
      <b/>
      <sz val="14.0"/>
      <color rgb="FF0070C0"/>
      <name val="Arial Narrow"/>
    </font>
    <font>
      <b/>
      <sz val="10.0"/>
      <color rgb="FF0070C0"/>
      <name val="Arial Narrow"/>
    </font>
    <font>
      <b/>
      <sz val="10.0"/>
      <color rgb="FF0070C0"/>
      <name val="Calibri"/>
    </font>
    <font>
      <sz val="10.0"/>
      <color theme="1"/>
      <name val="Calibri"/>
    </font>
    <font>
      <b/>
      <sz val="10.0"/>
      <color theme="1"/>
      <name val="Arial Narrow"/>
    </font>
    <font>
      <b/>
      <sz val="10.0"/>
      <color rgb="FFFF0000"/>
      <name val="Arial Narrow"/>
    </font>
    <font>
      <b/>
      <sz val="10.0"/>
      <color rgb="FF7030A0"/>
      <name val="Arial Narrow"/>
    </font>
    <font>
      <sz val="10.0"/>
      <color rgb="FF1F497D"/>
      <name val="Calibri"/>
    </font>
    <font>
      <sz val="10.0"/>
      <color rgb="FF0070C0"/>
      <name val="Arial Narrow"/>
    </font>
    <font>
      <sz val="10.0"/>
      <color rgb="FFFF0000"/>
      <name val="Arial Narrow"/>
    </font>
    <font>
      <b/>
      <sz val="28.0"/>
      <color theme="1"/>
      <name val="Arimo"/>
    </font>
    <font>
      <b/>
      <sz val="12.0"/>
      <color theme="1"/>
      <name val="Arimo"/>
    </font>
    <font>
      <b/>
      <sz val="16.0"/>
      <color theme="1"/>
      <name val="Arimo"/>
    </font>
    <font>
      <b/>
      <sz val="16.0"/>
      <color rgb="FF002060"/>
      <name val="Arimo"/>
    </font>
    <font>
      <sz val="12.0"/>
      <color theme="1"/>
      <name val="Arimo"/>
    </font>
    <font>
      <sz val="12.0"/>
      <color rgb="FFFF0000"/>
      <name val="Arimo"/>
    </font>
    <font>
      <i/>
      <sz val="11.0"/>
      <color theme="1"/>
      <name val="Arimo"/>
    </font>
    <font>
      <b/>
      <sz val="12.0"/>
      <color rgb="FFFF0000"/>
      <name val="Arimo"/>
    </font>
    <font>
      <sz val="11.0"/>
      <color theme="1"/>
      <name val="Arimo"/>
    </font>
    <font>
      <i/>
      <color theme="1"/>
      <name val="Arimo"/>
    </font>
    <font>
      <i/>
      <sz val="9.0"/>
      <color theme="1"/>
      <name val="Arimo"/>
    </font>
    <font>
      <b/>
      <sz val="11.0"/>
      <color rgb="FFFF0000"/>
      <name val="Arimo"/>
    </font>
    <font>
      <b/>
      <sz val="14.0"/>
      <color rgb="FF002060"/>
      <name val="Arimo"/>
    </font>
    <font>
      <b/>
      <sz val="14.0"/>
      <color rgb="FFFF0000"/>
      <name val="Arimo"/>
    </font>
    <font>
      <b/>
      <sz val="12.0"/>
      <color rgb="FFFFFFFF"/>
      <name val="Arimo"/>
    </font>
    <font>
      <i/>
      <sz val="11.0"/>
      <color rgb="FFFF0000"/>
      <name val="Arimo"/>
    </font>
    <font>
      <b/>
      <color rgb="FFFF0000"/>
      <name val="Arimo"/>
    </font>
    <font>
      <b/>
      <color rgb="FF0070C0"/>
      <name val="Arimo"/>
    </font>
    <font>
      <b/>
      <color rgb="FFC00000"/>
      <name val="Arimo"/>
    </font>
    <font>
      <b/>
      <sz val="14.0"/>
      <color theme="1"/>
      <name val="Arimo"/>
    </font>
    <font>
      <color theme="1"/>
      <name val="Calibri"/>
      <scheme val="minor"/>
    </font>
  </fonts>
  <fills count="1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C0C0C0"/>
        <bgColor rgb="FFC0C0C0"/>
      </patternFill>
    </fill>
    <fill>
      <patternFill patternType="solid">
        <fgColor rgb="FF808000"/>
        <bgColor rgb="FF808000"/>
      </patternFill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E36C09"/>
        <bgColor rgb="FFE36C09"/>
      </patternFill>
    </fill>
    <fill>
      <patternFill patternType="solid">
        <fgColor rgb="FF548DD4"/>
        <bgColor rgb="FF548DD4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</fills>
  <borders count="81">
    <border/>
    <border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right style="medium">
        <color rgb="FF000000"/>
      </right>
    </border>
    <border>
      <right style="dotted">
        <color rgb="FF000000"/>
      </right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164" xfId="0" applyAlignment="1" applyFont="1" applyNumberFormat="1">
      <alignment vertical="center"/>
    </xf>
    <xf borderId="0" fillId="0" fontId="1" numFmtId="165" xfId="0" applyFont="1" applyNumberFormat="1"/>
    <xf borderId="0" fillId="0" fontId="4" numFmtId="166" xfId="0" applyAlignment="1" applyFont="1" applyNumberFormat="1">
      <alignment horizontal="left" vertical="center"/>
    </xf>
    <xf borderId="0" fillId="2" fontId="3" numFmtId="167" xfId="0" applyAlignment="1" applyFill="1" applyFont="1" applyNumberFormat="1">
      <alignment horizontal="center" vertical="center"/>
    </xf>
    <xf borderId="1" fillId="2" fontId="3" numFmtId="167" xfId="0" applyAlignment="1" applyBorder="1" applyFont="1" applyNumberFormat="1">
      <alignment horizontal="center" vertical="center"/>
    </xf>
    <xf borderId="2" fillId="3" fontId="5" numFmtId="164" xfId="0" applyAlignment="1" applyBorder="1" applyFill="1" applyFont="1" applyNumberFormat="1">
      <alignment horizontal="center" vertical="center"/>
    </xf>
    <xf borderId="3" fillId="3" fontId="5" numFmtId="164" xfId="0" applyAlignment="1" applyBorder="1" applyFont="1" applyNumberForma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3" fontId="5" numFmtId="164" xfId="0" applyAlignment="1" applyBorder="1" applyFont="1" applyNumberFormat="1">
      <alignment horizontal="center" shrinkToFit="0" vertical="center" wrapText="1"/>
    </xf>
    <xf borderId="6" fillId="4" fontId="5" numFmtId="164" xfId="0" applyAlignment="1" applyBorder="1" applyFill="1" applyFont="1" applyNumberFormat="1">
      <alignment horizontal="center" shrinkToFit="0" vertical="center" wrapText="1"/>
    </xf>
    <xf borderId="2" fillId="3" fontId="5" numFmtId="167" xfId="0" applyAlignment="1" applyBorder="1" applyFont="1" applyNumberFormat="1">
      <alignment horizontal="left" vertical="center"/>
    </xf>
    <xf borderId="2" fillId="3" fontId="5" numFmtId="167" xfId="0" applyAlignment="1" applyBorder="1" applyFont="1" applyNumberFormat="1">
      <alignment horizontal="center" vertical="center"/>
    </xf>
    <xf borderId="7" fillId="0" fontId="6" numFmtId="0" xfId="0" applyBorder="1" applyFont="1"/>
    <xf borderId="2" fillId="3" fontId="5" numFmtId="9" xfId="0" applyAlignment="1" applyBorder="1" applyFont="1" applyNumberFormat="1">
      <alignment horizontal="center" vertical="center"/>
    </xf>
    <xf quotePrefix="1" borderId="2" fillId="3" fontId="5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vertical="center"/>
    </xf>
    <xf borderId="2" fillId="0" fontId="3" numFmtId="164" xfId="0" applyAlignment="1" applyBorder="1" applyFont="1" applyNumberFormat="1">
      <alignment vertical="center"/>
    </xf>
    <xf borderId="2" fillId="0" fontId="7" numFmtId="0" xfId="0" applyBorder="1" applyFont="1"/>
    <xf borderId="2" fillId="0" fontId="3" numFmtId="167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37" xfId="0" applyAlignment="1" applyBorder="1" applyFont="1" applyNumberFormat="1">
      <alignment vertical="center"/>
    </xf>
    <xf borderId="2" fillId="0" fontId="3" numFmtId="37" xfId="0" applyAlignment="1" applyBorder="1" applyFont="1" applyNumberFormat="1">
      <alignment horizontal="center" vertical="center"/>
    </xf>
    <xf borderId="2" fillId="4" fontId="3" numFmtId="37" xfId="0" applyAlignment="1" applyBorder="1" applyFont="1" applyNumberFormat="1">
      <alignment horizontal="center" vertical="center"/>
    </xf>
    <xf borderId="2" fillId="0" fontId="3" numFmtId="167" xfId="0" applyAlignment="1" applyBorder="1" applyFont="1" applyNumberFormat="1">
      <alignment horizontal="right" vertical="center"/>
    </xf>
    <xf borderId="2" fillId="0" fontId="8" numFmtId="167" xfId="0" applyAlignment="1" applyBorder="1" applyFont="1" applyNumberFormat="1">
      <alignment horizontal="right" vertical="center"/>
    </xf>
    <xf borderId="2" fillId="0" fontId="8" numFmtId="164" xfId="0" applyAlignment="1" applyBorder="1" applyFont="1" applyNumberFormat="1">
      <alignment horizontal="right" vertical="center"/>
    </xf>
    <xf borderId="2" fillId="0" fontId="8" numFmtId="164" xfId="0" applyAlignment="1" applyBorder="1" applyFont="1" applyNumberFormat="1">
      <alignment vertical="center"/>
    </xf>
    <xf borderId="2" fillId="2" fontId="9" numFmtId="37" xfId="0" applyAlignment="1" applyBorder="1" applyFont="1" applyNumberFormat="1">
      <alignment vertical="center"/>
    </xf>
    <xf borderId="2" fillId="2" fontId="8" numFmtId="37" xfId="0" applyAlignment="1" applyBorder="1" applyFont="1" applyNumberFormat="1">
      <alignment horizontal="right" vertical="center"/>
    </xf>
    <xf borderId="2" fillId="2" fontId="1" numFmtId="37" xfId="0" applyBorder="1" applyFont="1" applyNumberFormat="1"/>
    <xf borderId="2" fillId="2" fontId="7" numFmtId="0" xfId="0" applyBorder="1" applyFont="1"/>
    <xf borderId="2" fillId="2" fontId="10" numFmtId="164" xfId="0" applyAlignment="1" applyBorder="1" applyFont="1" applyNumberFormat="1">
      <alignment horizontal="right" vertical="center"/>
    </xf>
    <xf borderId="2" fillId="2" fontId="8" numFmtId="167" xfId="0" applyAlignment="1" applyBorder="1" applyFont="1" applyNumberFormat="1">
      <alignment horizontal="right" vertical="center"/>
    </xf>
    <xf borderId="2" fillId="2" fontId="8" numFmtId="164" xfId="0" applyAlignment="1" applyBorder="1" applyFont="1" applyNumberFormat="1">
      <alignment horizontal="right" vertical="center"/>
    </xf>
    <xf borderId="2" fillId="2" fontId="8" numFmtId="164" xfId="0" applyAlignment="1" applyBorder="1" applyFont="1" applyNumberFormat="1">
      <alignment vertical="center"/>
    </xf>
    <xf borderId="2" fillId="2" fontId="1" numFmtId="167" xfId="0" applyBorder="1" applyFont="1" applyNumberFormat="1"/>
    <xf borderId="2" fillId="2" fontId="3" numFmtId="164" xfId="0" applyAlignment="1" applyBorder="1" applyFont="1" applyNumberFormat="1">
      <alignment vertical="center"/>
    </xf>
    <xf borderId="2" fillId="2" fontId="1" numFmtId="0" xfId="0" applyBorder="1" applyFont="1"/>
    <xf borderId="2" fillId="2" fontId="8" numFmtId="165" xfId="0" applyBorder="1" applyFont="1" applyNumberFormat="1"/>
    <xf borderId="2" fillId="2" fontId="3" numFmtId="167" xfId="0" applyAlignment="1" applyBorder="1" applyFont="1" applyNumberFormat="1">
      <alignment horizontal="right" vertical="center"/>
    </xf>
    <xf borderId="2" fillId="2" fontId="3" numFmtId="164" xfId="0" applyAlignment="1" applyBorder="1" applyFont="1" applyNumberFormat="1">
      <alignment horizontal="right" vertical="center"/>
    </xf>
    <xf borderId="2" fillId="2" fontId="11" numFmtId="167" xfId="0" applyAlignment="1" applyBorder="1" applyFont="1" applyNumberFormat="1">
      <alignment horizontal="right" vertical="center"/>
    </xf>
    <xf borderId="2" fillId="2" fontId="12" numFmtId="0" xfId="0" applyBorder="1" applyFont="1"/>
    <xf borderId="2" fillId="0" fontId="10" numFmtId="164" xfId="0" applyAlignment="1" applyBorder="1" applyFont="1" applyNumberFormat="1">
      <alignment horizontal="right" vertical="center"/>
    </xf>
    <xf borderId="2" fillId="0" fontId="3" numFmtId="164" xfId="0" applyAlignment="1" applyBorder="1" applyFont="1" applyNumberFormat="1">
      <alignment horizontal="right" vertical="center"/>
    </xf>
    <xf borderId="2" fillId="0" fontId="9" numFmtId="37" xfId="0" applyAlignment="1" applyBorder="1" applyFont="1" applyNumberFormat="1">
      <alignment vertical="center"/>
    </xf>
    <xf borderId="2" fillId="0" fontId="8" numFmtId="37" xfId="0" applyAlignment="1" applyBorder="1" applyFont="1" applyNumberFormat="1">
      <alignment horizontal="right" vertical="center"/>
    </xf>
    <xf borderId="2" fillId="0" fontId="3" numFmtId="37" xfId="0" applyAlignment="1" applyBorder="1" applyFont="1" applyNumberFormat="1">
      <alignment horizontal="right" vertical="center"/>
    </xf>
    <xf borderId="2" fillId="0" fontId="1" numFmtId="0" xfId="0" applyBorder="1" applyFont="1"/>
    <xf borderId="2" fillId="0" fontId="13" numFmtId="167" xfId="0" applyAlignment="1" applyBorder="1" applyFont="1" applyNumberFormat="1">
      <alignment horizontal="center" vertical="center"/>
    </xf>
    <xf borderId="2" fillId="0" fontId="13" numFmtId="164" xfId="0" applyAlignment="1" applyBorder="1" applyFont="1" applyNumberFormat="1">
      <alignment vertical="center"/>
    </xf>
    <xf borderId="2" fillId="0" fontId="14" numFmtId="165" xfId="0" applyAlignment="1" applyBorder="1" applyFont="1" applyNumberFormat="1">
      <alignment vertical="center"/>
    </xf>
    <xf borderId="2" fillId="5" fontId="3" numFmtId="167" xfId="0" applyAlignment="1" applyBorder="1" applyFill="1" applyFont="1" applyNumberFormat="1">
      <alignment horizontal="center" vertical="center"/>
    </xf>
    <xf borderId="2" fillId="5" fontId="5" numFmtId="167" xfId="0" applyAlignment="1" applyBorder="1" applyFont="1" applyNumberFormat="1">
      <alignment vertical="center"/>
    </xf>
    <xf borderId="2" fillId="6" fontId="13" numFmtId="167" xfId="0" applyAlignment="1" applyBorder="1" applyFill="1" applyFont="1" applyNumberFormat="1">
      <alignment vertical="center"/>
    </xf>
    <xf borderId="2" fillId="0" fontId="5" numFmtId="164" xfId="0" applyAlignment="1" applyBorder="1" applyFont="1" applyNumberFormat="1">
      <alignment vertical="center"/>
    </xf>
    <xf borderId="2" fillId="5" fontId="5" numFmtId="164" xfId="0" applyAlignment="1" applyBorder="1" applyFont="1" applyNumberFormat="1">
      <alignment horizontal="left" vertical="center"/>
    </xf>
    <xf borderId="2" fillId="5" fontId="3" numFmtId="167" xfId="0" applyAlignment="1" applyBorder="1" applyFont="1" applyNumberFormat="1">
      <alignment vertical="center"/>
    </xf>
    <xf borderId="2" fillId="0" fontId="15" numFmtId="164" xfId="0" applyAlignment="1" applyBorder="1" applyFont="1" applyNumberFormat="1">
      <alignment horizontal="center" vertical="center"/>
    </xf>
    <xf borderId="2" fillId="0" fontId="15" numFmtId="164" xfId="0" applyAlignment="1" applyBorder="1" applyFont="1" applyNumberFormat="1">
      <alignment vertical="center"/>
    </xf>
    <xf borderId="2" fillId="0" fontId="15" numFmtId="165" xfId="0" applyAlignment="1" applyBorder="1" applyFont="1" applyNumberFormat="1">
      <alignment vertical="center"/>
    </xf>
    <xf borderId="3" fillId="0" fontId="15" numFmtId="165" xfId="0" applyAlignment="1" applyBorder="1" applyFont="1" applyNumberFormat="1">
      <alignment horizontal="center" vertical="center"/>
    </xf>
    <xf borderId="3" fillId="0" fontId="16" numFmtId="165" xfId="0" applyAlignment="1" applyBorder="1" applyFont="1" applyNumberFormat="1">
      <alignment horizontal="center" vertical="center"/>
    </xf>
    <xf borderId="2" fillId="0" fontId="16" numFmtId="165" xfId="0" applyAlignment="1" applyBorder="1" applyFont="1" applyNumberFormat="1">
      <alignment vertical="center"/>
    </xf>
    <xf borderId="2" fillId="7" fontId="3" numFmtId="164" xfId="0" applyAlignment="1" applyBorder="1" applyFill="1" applyFont="1" applyNumberFormat="1">
      <alignment horizontal="center" vertical="center"/>
    </xf>
    <xf borderId="2" fillId="0" fontId="1" numFmtId="0" xfId="0" applyAlignment="1" applyBorder="1" applyFont="1">
      <alignment horizontal="center"/>
    </xf>
    <xf borderId="2" fillId="8" fontId="17" numFmtId="165" xfId="0" applyBorder="1" applyFill="1" applyFont="1" applyNumberFormat="1"/>
    <xf borderId="8" fillId="2" fontId="1" numFmtId="167" xfId="0" applyAlignment="1" applyBorder="1" applyFont="1" applyNumberFormat="1">
      <alignment horizontal="center"/>
    </xf>
    <xf borderId="0" fillId="0" fontId="12" numFmtId="0" xfId="0" applyFont="1"/>
    <xf borderId="0" fillId="0" fontId="12" numFmtId="3" xfId="0" applyFont="1" applyNumberFormat="1"/>
    <xf borderId="0" fillId="0" fontId="12" numFmtId="165" xfId="0" applyFont="1" applyNumberFormat="1"/>
    <xf borderId="0" fillId="2" fontId="2" numFmtId="167" xfId="0" applyAlignment="1" applyFont="1" applyNumberFormat="1">
      <alignment horizontal="center" vertical="center"/>
    </xf>
    <xf borderId="9" fillId="0" fontId="18" numFmtId="167" xfId="0" applyAlignment="1" applyBorder="1" applyFont="1" applyNumberFormat="1">
      <alignment horizontal="left"/>
    </xf>
    <xf borderId="7" fillId="0" fontId="18" numFmtId="167" xfId="0" applyBorder="1" applyFont="1" applyNumberFormat="1"/>
    <xf borderId="10" fillId="0" fontId="18" numFmtId="167" xfId="0" applyAlignment="1" applyBorder="1" applyFont="1" applyNumberFormat="1">
      <alignment horizontal="left" vertical="center"/>
    </xf>
    <xf borderId="11" fillId="0" fontId="6" numFmtId="0" xfId="0" applyBorder="1" applyFont="1"/>
    <xf borderId="12" fillId="0" fontId="6" numFmtId="0" xfId="0" applyBorder="1" applyFont="1"/>
    <xf borderId="13" fillId="0" fontId="18" numFmtId="167" xfId="0" applyAlignment="1" applyBorder="1" applyFont="1" applyNumberFormat="1">
      <alignment horizontal="left"/>
    </xf>
    <xf borderId="3" fillId="0" fontId="18" numFmtId="167" xfId="0" applyAlignment="1" applyBorder="1" applyFont="1" applyNumberFormat="1">
      <alignment horizontal="left" vertical="center"/>
    </xf>
    <xf borderId="14" fillId="0" fontId="6" numFmtId="0" xfId="0" applyBorder="1" applyFont="1"/>
    <xf borderId="15" fillId="0" fontId="18" numFmtId="167" xfId="0" applyAlignment="1" applyBorder="1" applyFont="1" applyNumberFormat="1">
      <alignment horizontal="left"/>
    </xf>
    <xf borderId="16" fillId="0" fontId="6" numFmtId="0" xfId="0" applyBorder="1" applyFont="1"/>
    <xf borderId="17" fillId="0" fontId="18" numFmtId="168" xfId="0" applyAlignment="1" applyBorder="1" applyFont="1" applyNumberFormat="1">
      <alignment horizontal="left" vertical="center"/>
    </xf>
    <xf borderId="18" fillId="0" fontId="6" numFmtId="0" xfId="0" applyBorder="1" applyFont="1"/>
    <xf borderId="19" fillId="0" fontId="6" numFmtId="0" xfId="0" applyBorder="1" applyFont="1"/>
    <xf borderId="0" fillId="0" fontId="1" numFmtId="167" xfId="0" applyFont="1" applyNumberFormat="1"/>
    <xf borderId="0" fillId="0" fontId="1" numFmtId="167" xfId="0" applyAlignment="1" applyFont="1" applyNumberFormat="1">
      <alignment horizontal="center"/>
    </xf>
    <xf borderId="0" fillId="0" fontId="1" numFmtId="169" xfId="0" applyFont="1" applyNumberFormat="1"/>
    <xf borderId="0" fillId="0" fontId="18" numFmtId="167" xfId="0" applyFont="1" applyNumberFormat="1"/>
    <xf borderId="0" fillId="0" fontId="19" numFmtId="167" xfId="0" applyAlignment="1" applyFont="1" applyNumberFormat="1">
      <alignment horizontal="right" vertical="center"/>
    </xf>
    <xf borderId="0" fillId="0" fontId="19" numFmtId="164" xfId="0" applyAlignment="1" applyFont="1" applyNumberFormat="1">
      <alignment horizontal="right" vertical="center"/>
    </xf>
    <xf borderId="20" fillId="9" fontId="17" numFmtId="167" xfId="0" applyAlignment="1" applyBorder="1" applyFill="1" applyFont="1" applyNumberFormat="1">
      <alignment horizontal="center" vertical="center"/>
    </xf>
    <xf borderId="2" fillId="10" fontId="5" numFmtId="167" xfId="0" applyAlignment="1" applyBorder="1" applyFill="1" applyFont="1" applyNumberFormat="1">
      <alignment horizontal="left" vertical="center"/>
    </xf>
    <xf borderId="2" fillId="10" fontId="5" numFmtId="167" xfId="0" applyAlignment="1" applyBorder="1" applyFont="1" applyNumberFormat="1">
      <alignment horizontal="center" vertical="center"/>
    </xf>
    <xf borderId="21" fillId="9" fontId="17" numFmtId="167" xfId="0" applyAlignment="1" applyBorder="1" applyFont="1" applyNumberFormat="1">
      <alignment horizontal="center" vertical="center"/>
    </xf>
    <xf quotePrefix="1" borderId="2" fillId="10" fontId="5" numFmtId="0" xfId="0" applyAlignment="1" applyBorder="1" applyFont="1">
      <alignment horizontal="center" vertical="center"/>
    </xf>
    <xf borderId="2" fillId="10" fontId="5" numFmtId="0" xfId="0" applyAlignment="1" applyBorder="1" applyFont="1">
      <alignment horizontal="center" vertical="center"/>
    </xf>
    <xf borderId="13" fillId="0" fontId="17" numFmtId="167" xfId="0" applyAlignment="1" applyBorder="1" applyFont="1" applyNumberFormat="1">
      <alignment horizontal="left"/>
    </xf>
    <xf borderId="22" fillId="0" fontId="1" numFmtId="167" xfId="0" applyAlignment="1" applyBorder="1" applyFont="1" applyNumberFormat="1">
      <alignment horizontal="center"/>
    </xf>
    <xf borderId="2" fillId="0" fontId="1" numFmtId="167" xfId="0" applyBorder="1" applyFont="1" applyNumberFormat="1"/>
    <xf borderId="2" fillId="0" fontId="1" numFmtId="167" xfId="0" applyAlignment="1" applyBorder="1" applyFont="1" applyNumberFormat="1">
      <alignment vertical="center"/>
    </xf>
    <xf borderId="2" fillId="0" fontId="1" numFmtId="167" xfId="0" applyAlignment="1" applyBorder="1" applyFont="1" applyNumberFormat="1">
      <alignment horizontal="center" vertical="center"/>
    </xf>
    <xf borderId="2" fillId="0" fontId="1" numFmtId="3" xfId="0" applyBorder="1" applyFont="1" applyNumberFormat="1"/>
    <xf borderId="22" fillId="9" fontId="1" numFmtId="167" xfId="0" applyAlignment="1" applyBorder="1" applyFont="1" applyNumberFormat="1">
      <alignment horizontal="center"/>
    </xf>
    <xf borderId="2" fillId="9" fontId="17" numFmtId="167" xfId="0" applyAlignment="1" applyBorder="1" applyFont="1" applyNumberFormat="1">
      <alignment horizontal="right"/>
    </xf>
    <xf borderId="2" fillId="9" fontId="17" numFmtId="167" xfId="0" applyAlignment="1" applyBorder="1" applyFont="1" applyNumberFormat="1">
      <alignment vertical="center"/>
    </xf>
    <xf borderId="2" fillId="9" fontId="17" numFmtId="167" xfId="0" applyAlignment="1" applyBorder="1" applyFont="1" applyNumberFormat="1">
      <alignment horizontal="center" vertical="center"/>
    </xf>
    <xf borderId="2" fillId="9" fontId="17" numFmtId="167" xfId="0" applyBorder="1" applyFont="1" applyNumberFormat="1"/>
    <xf borderId="2" fillId="9" fontId="1" numFmtId="3" xfId="0" applyBorder="1" applyFont="1" applyNumberFormat="1"/>
    <xf borderId="2" fillId="0" fontId="1" numFmtId="167" xfId="0" applyAlignment="1" applyBorder="1" applyFont="1" applyNumberFormat="1">
      <alignment horizontal="center"/>
    </xf>
    <xf borderId="2" fillId="11" fontId="1" numFmtId="3" xfId="0" applyBorder="1" applyFill="1" applyFont="1" applyNumberFormat="1"/>
    <xf borderId="2" fillId="9" fontId="1" numFmtId="0" xfId="0" applyBorder="1" applyFont="1"/>
    <xf borderId="2" fillId="9" fontId="17" numFmtId="167" xfId="0" applyAlignment="1" applyBorder="1" applyFont="1" applyNumberFormat="1">
      <alignment horizontal="center"/>
    </xf>
    <xf borderId="2" fillId="7" fontId="1" numFmtId="167" xfId="0" applyBorder="1" applyFont="1" applyNumberFormat="1"/>
    <xf borderId="2" fillId="0" fontId="17" numFmtId="167" xfId="0" applyAlignment="1" applyBorder="1" applyFont="1" applyNumberFormat="1">
      <alignment horizontal="right"/>
    </xf>
    <xf borderId="2" fillId="0" fontId="17" numFmtId="167" xfId="0" applyAlignment="1" applyBorder="1" applyFont="1" applyNumberFormat="1">
      <alignment vertical="center"/>
    </xf>
    <xf borderId="2" fillId="0" fontId="17" numFmtId="167" xfId="0" applyAlignment="1" applyBorder="1" applyFont="1" applyNumberFormat="1">
      <alignment horizontal="center" vertical="center"/>
    </xf>
    <xf borderId="2" fillId="0" fontId="17" numFmtId="167" xfId="0" applyBorder="1" applyFont="1" applyNumberFormat="1"/>
    <xf borderId="3" fillId="9" fontId="17" numFmtId="37" xfId="0" applyBorder="1" applyFont="1" applyNumberFormat="1"/>
    <xf borderId="0" fillId="0" fontId="1" numFmtId="3" xfId="0" applyFont="1" applyNumberFormat="1"/>
    <xf borderId="23" fillId="0" fontId="1" numFmtId="167" xfId="0" applyAlignment="1" applyBorder="1" applyFont="1" applyNumberFormat="1">
      <alignment horizontal="center"/>
    </xf>
    <xf borderId="24" fillId="0" fontId="17" numFmtId="167" xfId="0" applyAlignment="1" applyBorder="1" applyFont="1" applyNumberFormat="1">
      <alignment horizontal="right"/>
    </xf>
    <xf borderId="24" fillId="0" fontId="17" numFmtId="167" xfId="0" applyAlignment="1" applyBorder="1" applyFont="1" applyNumberFormat="1">
      <alignment vertical="center"/>
    </xf>
    <xf borderId="24" fillId="0" fontId="17" numFmtId="167" xfId="0" applyAlignment="1" applyBorder="1" applyFont="1" applyNumberFormat="1">
      <alignment horizontal="center" vertical="center"/>
    </xf>
    <xf borderId="24" fillId="12" fontId="17" numFmtId="167" xfId="0" applyAlignment="1" applyBorder="1" applyFill="1" applyFont="1" applyNumberFormat="1">
      <alignment horizontal="right"/>
    </xf>
    <xf borderId="17" fillId="12" fontId="17" numFmtId="164" xfId="0" applyBorder="1" applyFont="1" applyNumberFormat="1"/>
    <xf borderId="0" fillId="0" fontId="1" numFmtId="167" xfId="0" applyAlignment="1" applyFont="1" applyNumberFormat="1">
      <alignment vertical="center"/>
    </xf>
    <xf borderId="0" fillId="0" fontId="1" numFmtId="167" xfId="0" applyAlignment="1" applyFont="1" applyNumberFormat="1">
      <alignment horizontal="center" vertical="center"/>
    </xf>
    <xf borderId="0" fillId="0" fontId="18" numFmtId="167" xfId="0" applyAlignment="1" applyFont="1" applyNumberFormat="1">
      <alignment horizontal="center"/>
    </xf>
    <xf borderId="0" fillId="0" fontId="20" numFmtId="167" xfId="0" applyAlignment="1" applyFont="1" applyNumberFormat="1">
      <alignment vertical="center"/>
    </xf>
    <xf borderId="2" fillId="7" fontId="1" numFmtId="167" xfId="0" applyAlignment="1" applyBorder="1" applyFont="1" applyNumberFormat="1">
      <alignment horizontal="center"/>
    </xf>
    <xf borderId="22" fillId="13" fontId="1" numFmtId="167" xfId="0" applyAlignment="1" applyBorder="1" applyFill="1" applyFont="1" applyNumberFormat="1">
      <alignment horizontal="center"/>
    </xf>
    <xf borderId="2" fillId="13" fontId="17" numFmtId="167" xfId="0" applyAlignment="1" applyBorder="1" applyFont="1" applyNumberFormat="1">
      <alignment horizontal="right"/>
    </xf>
    <xf borderId="2" fillId="13" fontId="1" numFmtId="167" xfId="0" applyAlignment="1" applyBorder="1" applyFont="1" applyNumberFormat="1">
      <alignment horizontal="center"/>
    </xf>
    <xf borderId="3" fillId="13" fontId="17" numFmtId="167" xfId="0" applyBorder="1" applyFont="1" applyNumberFormat="1"/>
    <xf borderId="2" fillId="13" fontId="1" numFmtId="3" xfId="0" applyBorder="1" applyFont="1" applyNumberFormat="1"/>
    <xf borderId="2" fillId="13" fontId="1" numFmtId="0" xfId="0" applyBorder="1" applyFont="1"/>
    <xf borderId="24" fillId="0" fontId="1" numFmtId="167" xfId="0" applyAlignment="1" applyBorder="1" applyFont="1" applyNumberFormat="1">
      <alignment horizontal="center"/>
    </xf>
    <xf borderId="24" fillId="12" fontId="17" numFmtId="167" xfId="0" applyAlignment="1" applyBorder="1" applyFont="1" applyNumberFormat="1">
      <alignment horizontal="center" vertical="center"/>
    </xf>
    <xf borderId="25" fillId="12" fontId="17" numFmtId="167" xfId="0" applyBorder="1" applyFont="1" applyNumberFormat="1"/>
    <xf borderId="2" fillId="7" fontId="1" numFmtId="167" xfId="0" applyAlignment="1" applyBorder="1" applyFont="1" applyNumberFormat="1">
      <alignment vertical="center"/>
    </xf>
    <xf borderId="2" fillId="4" fontId="1" numFmtId="3" xfId="0" applyBorder="1" applyFont="1" applyNumberFormat="1"/>
    <xf borderId="22" fillId="0" fontId="17" numFmtId="167" xfId="0" applyAlignment="1" applyBorder="1" applyFont="1" applyNumberFormat="1">
      <alignment horizontal="left"/>
    </xf>
    <xf borderId="26" fillId="9" fontId="17" numFmtId="167" xfId="0" applyBorder="1" applyFont="1" applyNumberFormat="1"/>
    <xf quotePrefix="1" borderId="24" fillId="14" fontId="17" numFmtId="167" xfId="0" applyBorder="1" applyFill="1" applyFont="1" applyNumberFormat="1"/>
    <xf borderId="25" fillId="14" fontId="17" numFmtId="167" xfId="0" applyBorder="1" applyFont="1" applyNumberFormat="1"/>
    <xf borderId="2" fillId="0" fontId="1" numFmtId="167" xfId="0" applyAlignment="1" applyBorder="1" applyFont="1" applyNumberFormat="1">
      <alignment horizontal="left"/>
    </xf>
    <xf borderId="2" fillId="9" fontId="1" numFmtId="167" xfId="0" applyBorder="1" applyFont="1" applyNumberFormat="1"/>
    <xf borderId="22" fillId="0" fontId="1" numFmtId="167" xfId="0" applyBorder="1" applyFont="1" applyNumberFormat="1"/>
    <xf borderId="23" fillId="0" fontId="1" numFmtId="167" xfId="0" applyBorder="1" applyFont="1" applyNumberFormat="1"/>
    <xf borderId="24" fillId="14" fontId="17" numFmtId="167" xfId="0" applyBorder="1" applyFont="1" applyNumberFormat="1"/>
    <xf borderId="0" fillId="0" fontId="18" numFmtId="0" xfId="0" applyAlignment="1" applyFont="1">
      <alignment horizontal="center"/>
    </xf>
    <xf borderId="0" fillId="0" fontId="18" numFmtId="0" xfId="0" applyFont="1"/>
    <xf borderId="0" fillId="0" fontId="17" numFmtId="0" xfId="0" applyFont="1"/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167" xfId="0" applyAlignment="1" applyFont="1" applyNumberFormat="1">
      <alignment horizontal="left"/>
    </xf>
    <xf borderId="27" fillId="0" fontId="1" numFmtId="167" xfId="0" applyAlignment="1" applyBorder="1" applyFont="1" applyNumberFormat="1">
      <alignment vertical="center"/>
    </xf>
    <xf borderId="2" fillId="0" fontId="1" numFmtId="167" xfId="0" applyAlignment="1" applyBorder="1" applyFont="1" applyNumberFormat="1">
      <alignment horizontal="left" vertical="center"/>
    </xf>
    <xf borderId="28" fillId="2" fontId="1" numFmtId="3" xfId="0" applyBorder="1" applyFont="1" applyNumberFormat="1"/>
    <xf borderId="2" fillId="0" fontId="21" numFmtId="3" xfId="0" applyBorder="1" applyFont="1" applyNumberFormat="1"/>
    <xf borderId="29" fillId="0" fontId="1" numFmtId="167" xfId="0" applyAlignment="1" applyBorder="1" applyFont="1" applyNumberFormat="1">
      <alignment vertical="center"/>
    </xf>
    <xf borderId="23" fillId="0" fontId="1" numFmtId="167" xfId="0" applyAlignment="1" applyBorder="1" applyFont="1" applyNumberFormat="1">
      <alignment horizontal="left" vertical="center"/>
    </xf>
    <xf borderId="24" fillId="0" fontId="1" numFmtId="167" xfId="0" applyAlignment="1" applyBorder="1" applyFont="1" applyNumberFormat="1">
      <alignment horizontal="center" vertical="center"/>
    </xf>
    <xf borderId="24" fillId="9" fontId="17" numFmtId="167" xfId="0" applyAlignment="1" applyBorder="1" applyFont="1" applyNumberFormat="1">
      <alignment horizontal="center" vertical="center"/>
    </xf>
    <xf borderId="0" fillId="2" fontId="1" numFmtId="3" xfId="0" applyFont="1" applyNumberFormat="1"/>
    <xf borderId="0" fillId="2" fontId="7" numFmtId="0" xfId="0" applyFont="1"/>
    <xf borderId="0" fillId="0" fontId="17" numFmtId="0" xfId="0" applyAlignment="1" applyFont="1">
      <alignment horizontal="right"/>
    </xf>
    <xf borderId="0" fillId="0" fontId="17" numFmtId="167" xfId="0" applyAlignment="1" applyFont="1" applyNumberFormat="1">
      <alignment horizontal="left"/>
    </xf>
    <xf borderId="22" fillId="0" fontId="1" numFmtId="0" xfId="0" applyAlignment="1" applyBorder="1" applyFont="1">
      <alignment horizontal="center" vertical="center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2" fillId="0" fontId="1" numFmtId="165" xfId="0" applyBorder="1" applyFont="1" applyNumberFormat="1"/>
    <xf borderId="23" fillId="0" fontId="1" numFmtId="0" xfId="0" applyBorder="1" applyFont="1"/>
    <xf borderId="17" fillId="0" fontId="17" numFmtId="0" xfId="0" applyBorder="1" applyFont="1"/>
    <xf borderId="18" fillId="0" fontId="17" numFmtId="0" xfId="0" applyBorder="1" applyFont="1"/>
    <xf borderId="16" fillId="0" fontId="17" numFmtId="0" xfId="0" applyBorder="1" applyFont="1"/>
    <xf borderId="24" fillId="0" fontId="17" numFmtId="165" xfId="0" applyBorder="1" applyFont="1" applyNumberFormat="1"/>
    <xf borderId="8" fillId="2" fontId="1" numFmtId="3" xfId="0" applyBorder="1" applyFont="1" applyNumberFormat="1"/>
    <xf borderId="0" fillId="0" fontId="17" numFmtId="165" xfId="0" applyFont="1" applyNumberFormat="1"/>
    <xf borderId="28" fillId="2" fontId="17" numFmtId="167" xfId="0" applyBorder="1" applyFont="1" applyNumberFormat="1"/>
    <xf borderId="24" fillId="0" fontId="1" numFmtId="167" xfId="0" applyBorder="1" applyFont="1" applyNumberFormat="1"/>
    <xf borderId="24" fillId="0" fontId="1" numFmtId="167" xfId="0" applyAlignment="1" applyBorder="1" applyFont="1" applyNumberFormat="1">
      <alignment vertical="center"/>
    </xf>
    <xf borderId="24" fillId="9" fontId="17" numFmtId="167" xfId="0" applyBorder="1" applyFont="1" applyNumberFormat="1"/>
    <xf borderId="30" fillId="9" fontId="18" numFmtId="167" xfId="0" applyBorder="1" applyFont="1" applyNumberFormat="1"/>
    <xf borderId="31" fillId="9" fontId="18" numFmtId="167" xfId="0" applyBorder="1" applyFont="1" applyNumberFormat="1"/>
    <xf borderId="27" fillId="0" fontId="1" numFmtId="167" xfId="0" applyAlignment="1" applyBorder="1" applyFont="1" applyNumberFormat="1">
      <alignment horizontal="center"/>
    </xf>
    <xf borderId="6" fillId="0" fontId="1" numFmtId="167" xfId="0" applyBorder="1" applyFont="1" applyNumberFormat="1"/>
    <xf borderId="6" fillId="0" fontId="1" numFmtId="167" xfId="0" applyAlignment="1" applyBorder="1" applyFont="1" applyNumberFormat="1">
      <alignment vertical="center"/>
    </xf>
    <xf borderId="0" fillId="0" fontId="7" numFmtId="0" xfId="0" applyFont="1"/>
    <xf borderId="6" fillId="0" fontId="1" numFmtId="167" xfId="0" applyAlignment="1" applyBorder="1" applyFont="1" applyNumberFormat="1">
      <alignment horizontal="center" vertical="center"/>
    </xf>
    <xf borderId="8" fillId="2" fontId="1" numFmtId="167" xfId="0" applyBorder="1" applyFont="1" applyNumberFormat="1"/>
    <xf borderId="0" fillId="0" fontId="22" numFmtId="164" xfId="0" applyAlignment="1" applyFont="1" applyNumberFormat="1">
      <alignment horizontal="left" vertical="center"/>
    </xf>
    <xf borderId="0" fillId="0" fontId="23" numFmtId="0" xfId="0" applyFont="1"/>
    <xf borderId="0" fillId="0" fontId="24" numFmtId="0" xfId="0" applyFont="1"/>
    <xf borderId="0" fillId="0" fontId="25" numFmtId="165" xfId="0" applyFont="1" applyNumberFormat="1"/>
    <xf borderId="0" fillId="0" fontId="26" numFmtId="165" xfId="0" applyFont="1" applyNumberFormat="1"/>
    <xf borderId="0" fillId="0" fontId="27" numFmtId="0" xfId="0" applyFont="1"/>
    <xf borderId="0" fillId="0" fontId="27" numFmtId="165" xfId="0" applyFont="1" applyNumberFormat="1"/>
    <xf borderId="0" fillId="0" fontId="12" numFmtId="0" xfId="0" applyAlignment="1" applyFont="1">
      <alignment horizontal="center"/>
    </xf>
    <xf borderId="0" fillId="0" fontId="28" numFmtId="3" xfId="0" applyAlignment="1" applyFont="1" applyNumberFormat="1">
      <alignment horizontal="center"/>
    </xf>
    <xf borderId="32" fillId="3" fontId="27" numFmtId="0" xfId="0" applyAlignment="1" applyBorder="1" applyFont="1">
      <alignment horizontal="center"/>
    </xf>
    <xf borderId="33" fillId="2" fontId="27" numFmtId="0" xfId="0" applyAlignment="1" applyBorder="1" applyFont="1">
      <alignment horizontal="center"/>
    </xf>
    <xf borderId="34" fillId="15" fontId="28" numFmtId="3" xfId="0" applyAlignment="1" applyBorder="1" applyFill="1" applyFont="1" applyNumberFormat="1">
      <alignment horizontal="center" vertical="center"/>
    </xf>
    <xf borderId="35" fillId="0" fontId="29" numFmtId="3" xfId="0" applyAlignment="1" applyBorder="1" applyFont="1" applyNumberFormat="1">
      <alignment horizontal="center" vertical="center"/>
    </xf>
    <xf borderId="36" fillId="0" fontId="6" numFmtId="0" xfId="0" applyBorder="1" applyFont="1"/>
    <xf borderId="37" fillId="0" fontId="6" numFmtId="0" xfId="0" applyBorder="1" applyFont="1"/>
    <xf borderId="35" fillId="0" fontId="30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/>
    </xf>
    <xf borderId="38" fillId="0" fontId="6" numFmtId="0" xfId="0" applyBorder="1" applyFont="1"/>
    <xf borderId="39" fillId="0" fontId="6" numFmtId="0" xfId="0" applyBorder="1" applyFont="1"/>
    <xf borderId="40" fillId="0" fontId="6" numFmtId="0" xfId="0" applyBorder="1" applyFont="1"/>
    <xf borderId="22" fillId="3" fontId="12" numFmtId="169" xfId="0" applyAlignment="1" applyBorder="1" applyFont="1" applyNumberFormat="1">
      <alignment horizontal="center" vertical="center"/>
    </xf>
    <xf borderId="2" fillId="3" fontId="12" numFmtId="169" xfId="0" applyAlignment="1" applyBorder="1" applyFont="1" applyNumberFormat="1">
      <alignment horizontal="center" vertical="center"/>
    </xf>
    <xf borderId="26" fillId="3" fontId="12" numFmtId="169" xfId="0" applyAlignment="1" applyBorder="1" applyFont="1" applyNumberFormat="1">
      <alignment horizontal="center" vertical="center"/>
    </xf>
    <xf borderId="41" fillId="3" fontId="12" numFmtId="169" xfId="0" applyAlignment="1" applyBorder="1" applyFont="1" applyNumberFormat="1">
      <alignment horizontal="center" vertical="center"/>
    </xf>
    <xf borderId="42" fillId="3" fontId="12" numFmtId="169" xfId="0" applyAlignment="1" applyBorder="1" applyFont="1" applyNumberFormat="1">
      <alignment horizontal="center" vertical="center"/>
    </xf>
    <xf borderId="43" fillId="3" fontId="12" numFmtId="169" xfId="0" applyAlignment="1" applyBorder="1" applyFont="1" applyNumberFormat="1">
      <alignment horizontal="center" vertical="center"/>
    </xf>
    <xf borderId="44" fillId="0" fontId="25" numFmtId="0" xfId="0" applyAlignment="1" applyBorder="1" applyFont="1">
      <alignment horizontal="center" vertical="center"/>
    </xf>
    <xf borderId="45" fillId="0" fontId="25" numFmtId="0" xfId="0" applyAlignment="1" applyBorder="1" applyFont="1">
      <alignment horizontal="center" vertical="center"/>
    </xf>
    <xf borderId="46" fillId="0" fontId="25" numFmtId="3" xfId="0" applyAlignment="1" applyBorder="1" applyFont="1" applyNumberFormat="1">
      <alignment horizontal="center" vertical="center"/>
    </xf>
    <xf borderId="22" fillId="0" fontId="25" numFmtId="3" xfId="0" applyAlignment="1" applyBorder="1" applyFont="1" applyNumberFormat="1">
      <alignment horizontal="center" vertical="center"/>
    </xf>
    <xf borderId="2" fillId="0" fontId="25" numFmtId="3" xfId="0" applyAlignment="1" applyBorder="1" applyFont="1" applyNumberFormat="1">
      <alignment horizontal="center" vertical="center"/>
    </xf>
    <xf borderId="26" fillId="0" fontId="25" numFmtId="3" xfId="0" applyAlignment="1" applyBorder="1" applyFont="1" applyNumberFormat="1">
      <alignment horizontal="center" vertical="center"/>
    </xf>
    <xf borderId="47" fillId="0" fontId="25" numFmtId="0" xfId="0" applyAlignment="1" applyBorder="1" applyFont="1">
      <alignment horizontal="center" vertical="center"/>
    </xf>
    <xf borderId="48" fillId="0" fontId="25" numFmtId="0" xfId="0" applyAlignment="1" applyBorder="1" applyFont="1">
      <alignment horizontal="center" vertical="center"/>
    </xf>
    <xf borderId="48" fillId="0" fontId="25" numFmtId="3" xfId="0" applyAlignment="1" applyBorder="1" applyFont="1" applyNumberFormat="1">
      <alignment horizontal="center" vertical="center"/>
    </xf>
    <xf borderId="48" fillId="0" fontId="31" numFmtId="0" xfId="0" applyBorder="1" applyFont="1"/>
    <xf borderId="49" fillId="0" fontId="31" numFmtId="0" xfId="0" applyBorder="1" applyFont="1"/>
    <xf borderId="47" fillId="0" fontId="31" numFmtId="0" xfId="0" applyBorder="1" applyFont="1"/>
    <xf borderId="50" fillId="0" fontId="28" numFmtId="0" xfId="0" applyAlignment="1" applyBorder="1" applyFont="1">
      <alignment horizontal="center"/>
    </xf>
    <xf borderId="51" fillId="0" fontId="28" numFmtId="0" xfId="0" applyBorder="1" applyFont="1"/>
    <xf borderId="52" fillId="15" fontId="12" numFmtId="165" xfId="0" applyBorder="1" applyFont="1" applyNumberFormat="1"/>
    <xf borderId="41" fillId="0" fontId="12" numFmtId="165" xfId="0" applyAlignment="1" applyBorder="1" applyFont="1" applyNumberFormat="1">
      <alignment horizontal="center" vertical="center"/>
    </xf>
    <xf borderId="42" fillId="0" fontId="12" numFmtId="165" xfId="0" applyAlignment="1" applyBorder="1" applyFont="1" applyNumberFormat="1">
      <alignment horizontal="center" vertical="center"/>
    </xf>
    <xf borderId="43" fillId="0" fontId="12" numFmtId="165" xfId="0" applyAlignment="1" applyBorder="1" applyFont="1" applyNumberFormat="1">
      <alignment horizontal="center" vertical="center"/>
    </xf>
    <xf borderId="53" fillId="0" fontId="12" numFmtId="165" xfId="0" applyAlignment="1" applyBorder="1" applyFont="1" applyNumberFormat="1">
      <alignment horizontal="center" vertical="center"/>
    </xf>
    <xf borderId="54" fillId="0" fontId="12" numFmtId="165" xfId="0" applyAlignment="1" applyBorder="1" applyFont="1" applyNumberFormat="1">
      <alignment horizontal="center" vertical="center"/>
    </xf>
    <xf borderId="55" fillId="0" fontId="12" numFmtId="165" xfId="0" applyAlignment="1" applyBorder="1" applyFont="1" applyNumberFormat="1">
      <alignment horizontal="center" vertical="center"/>
    </xf>
    <xf borderId="47" fillId="0" fontId="12" numFmtId="165" xfId="0" applyAlignment="1" applyBorder="1" applyFont="1" applyNumberFormat="1">
      <alignment horizontal="center" vertical="center"/>
    </xf>
    <xf borderId="48" fillId="0" fontId="12" numFmtId="165" xfId="0" applyAlignment="1" applyBorder="1" applyFont="1" applyNumberFormat="1">
      <alignment horizontal="center" vertical="center"/>
    </xf>
    <xf borderId="49" fillId="0" fontId="12" numFmtId="165" xfId="0" applyAlignment="1" applyBorder="1" applyFont="1" applyNumberFormat="1">
      <alignment horizontal="center" vertical="center"/>
    </xf>
    <xf borderId="50" fillId="0" fontId="12" numFmtId="0" xfId="0" applyAlignment="1" applyBorder="1" applyFont="1">
      <alignment horizontal="center" vertical="center"/>
    </xf>
    <xf borderId="51" fillId="0" fontId="12" numFmtId="0" xfId="0" applyAlignment="1" applyBorder="1" applyFont="1">
      <alignment horizontal="center" vertical="center"/>
    </xf>
    <xf borderId="46" fillId="0" fontId="12" numFmtId="165" xfId="0" applyAlignment="1" applyBorder="1" applyFont="1" applyNumberFormat="1">
      <alignment horizontal="center" vertical="center"/>
    </xf>
    <xf borderId="47" fillId="0" fontId="32" numFmtId="165" xfId="0" applyAlignment="1" applyBorder="1" applyFont="1" applyNumberFormat="1">
      <alignment horizontal="center" vertical="center"/>
    </xf>
    <xf borderId="48" fillId="0" fontId="32" numFmtId="165" xfId="0" applyAlignment="1" applyBorder="1" applyFont="1" applyNumberFormat="1">
      <alignment horizontal="center" vertical="center"/>
    </xf>
    <xf borderId="49" fillId="0" fontId="32" numFmtId="165" xfId="0" applyAlignment="1" applyBorder="1" applyFont="1" applyNumberFormat="1">
      <alignment horizontal="center" vertical="center"/>
    </xf>
    <xf borderId="47" fillId="0" fontId="12" numFmtId="0" xfId="0" applyAlignment="1" applyBorder="1" applyFont="1">
      <alignment horizontal="center" vertical="center"/>
    </xf>
    <xf borderId="48" fillId="0" fontId="12" numFmtId="0" xfId="0" applyAlignment="1" applyBorder="1" applyFont="1">
      <alignment horizontal="center" vertical="center"/>
    </xf>
    <xf borderId="48" fillId="0" fontId="12" numFmtId="3" xfId="0" applyAlignment="1" applyBorder="1" applyFont="1" applyNumberFormat="1">
      <alignment horizontal="center" vertical="center"/>
    </xf>
    <xf borderId="49" fillId="0" fontId="12" numFmtId="0" xfId="0" applyAlignment="1" applyBorder="1" applyFont="1">
      <alignment horizontal="center" vertical="center"/>
    </xf>
    <xf borderId="52" fillId="0" fontId="12" numFmtId="165" xfId="0" applyBorder="1" applyFont="1" applyNumberFormat="1"/>
    <xf borderId="47" fillId="0" fontId="12" numFmtId="165" xfId="0" applyBorder="1" applyFont="1" applyNumberFormat="1"/>
    <xf borderId="48" fillId="0" fontId="12" numFmtId="165" xfId="0" applyBorder="1" applyFont="1" applyNumberFormat="1"/>
    <xf borderId="49" fillId="0" fontId="12" numFmtId="165" xfId="0" applyBorder="1" applyFont="1" applyNumberFormat="1"/>
    <xf borderId="47" fillId="0" fontId="12" numFmtId="0" xfId="0" applyBorder="1" applyFont="1"/>
    <xf borderId="48" fillId="0" fontId="12" numFmtId="0" xfId="0" applyBorder="1" applyFont="1"/>
    <xf borderId="48" fillId="0" fontId="12" numFmtId="3" xfId="0" applyBorder="1" applyFont="1" applyNumberFormat="1"/>
    <xf borderId="49" fillId="0" fontId="12" numFmtId="0" xfId="0" applyBorder="1" applyFont="1"/>
    <xf borderId="50" fillId="0" fontId="12" numFmtId="0" xfId="0" applyAlignment="1" applyBorder="1" applyFont="1">
      <alignment horizontal="center"/>
    </xf>
    <xf borderId="51" fillId="0" fontId="12" numFmtId="0" xfId="0" applyBorder="1" applyFont="1"/>
    <xf borderId="52" fillId="15" fontId="12" numFmtId="170" xfId="0" applyBorder="1" applyFont="1" applyNumberFormat="1"/>
    <xf borderId="47" fillId="0" fontId="12" numFmtId="167" xfId="0" applyAlignment="1" applyBorder="1" applyFont="1" applyNumberFormat="1">
      <alignment vertical="center"/>
    </xf>
    <xf borderId="48" fillId="0" fontId="12" numFmtId="167" xfId="0" applyAlignment="1" applyBorder="1" applyFont="1" applyNumberFormat="1">
      <alignment vertical="center"/>
    </xf>
    <xf borderId="49" fillId="0" fontId="12" numFmtId="167" xfId="0" applyAlignment="1" applyBorder="1" applyFont="1" applyNumberFormat="1">
      <alignment vertical="center"/>
    </xf>
    <xf borderId="56" fillId="0" fontId="12" numFmtId="0" xfId="0" applyAlignment="1" applyBorder="1" applyFont="1">
      <alignment horizontal="center"/>
    </xf>
    <xf borderId="57" fillId="0" fontId="12" numFmtId="0" xfId="0" applyBorder="1" applyFont="1"/>
    <xf borderId="58" fillId="0" fontId="12" numFmtId="0" xfId="0" applyAlignment="1" applyBorder="1" applyFont="1">
      <alignment horizontal="center"/>
    </xf>
    <xf borderId="59" fillId="0" fontId="28" numFmtId="0" xfId="0" applyBorder="1" applyFont="1"/>
    <xf borderId="60" fillId="15" fontId="28" numFmtId="165" xfId="0" applyBorder="1" applyFont="1" applyNumberFormat="1"/>
    <xf borderId="47" fillId="15" fontId="28" numFmtId="165" xfId="0" applyBorder="1" applyFont="1" applyNumberFormat="1"/>
    <xf borderId="48" fillId="15" fontId="28" numFmtId="165" xfId="0" applyBorder="1" applyFont="1" applyNumberFormat="1"/>
    <xf borderId="49" fillId="15" fontId="28" numFmtId="165" xfId="0" applyBorder="1" applyFont="1" applyNumberFormat="1"/>
    <xf borderId="61" fillId="0" fontId="12" numFmtId="0" xfId="0" applyAlignment="1" applyBorder="1" applyFont="1">
      <alignment horizontal="center"/>
    </xf>
    <xf borderId="62" fillId="0" fontId="12" numFmtId="165" xfId="0" applyBorder="1" applyFont="1" applyNumberFormat="1"/>
    <xf borderId="50" fillId="9" fontId="12" numFmtId="0" xfId="0" applyAlignment="1" applyBorder="1" applyFont="1">
      <alignment horizontal="center"/>
    </xf>
    <xf borderId="51" fillId="9" fontId="12" numFmtId="0" xfId="0" applyBorder="1" applyFont="1"/>
    <xf borderId="47" fillId="9" fontId="12" numFmtId="165" xfId="0" applyBorder="1" applyFont="1" applyNumberFormat="1"/>
    <xf borderId="48" fillId="9" fontId="12" numFmtId="165" xfId="0" applyBorder="1" applyFont="1" applyNumberFormat="1"/>
    <xf borderId="49" fillId="9" fontId="12" numFmtId="165" xfId="0" applyBorder="1" applyFont="1" applyNumberFormat="1"/>
    <xf borderId="52" fillId="15" fontId="12" numFmtId="164" xfId="0" applyBorder="1" applyFont="1" applyNumberFormat="1"/>
    <xf borderId="63" fillId="0" fontId="12" numFmtId="165" xfId="0" applyBorder="1" applyFont="1" applyNumberFormat="1"/>
    <xf borderId="64" fillId="0" fontId="12" numFmtId="165" xfId="0" applyBorder="1" applyFont="1" applyNumberFormat="1"/>
    <xf borderId="65" fillId="0" fontId="12" numFmtId="165" xfId="0" applyBorder="1" applyFont="1" applyNumberFormat="1"/>
    <xf borderId="13" fillId="0" fontId="12" numFmtId="0" xfId="0" applyAlignment="1" applyBorder="1" applyFont="1">
      <alignment horizontal="center"/>
    </xf>
    <xf borderId="4" fillId="0" fontId="28" numFmtId="0" xfId="0" applyBorder="1" applyFont="1"/>
    <xf borderId="22" fillId="15" fontId="28" numFmtId="165" xfId="0" applyBorder="1" applyFont="1" applyNumberFormat="1"/>
    <xf borderId="66" fillId="0" fontId="12" numFmtId="165" xfId="0" applyBorder="1" applyFont="1" applyNumberFormat="1"/>
    <xf borderId="61" fillId="0" fontId="12" numFmtId="165" xfId="0" applyBorder="1" applyFont="1" applyNumberFormat="1"/>
    <xf borderId="67" fillId="0" fontId="12" numFmtId="165" xfId="0" applyBorder="1" applyFont="1" applyNumberFormat="1"/>
    <xf borderId="66" fillId="0" fontId="12" numFmtId="0" xfId="0" applyBorder="1" applyFont="1"/>
    <xf borderId="68" fillId="0" fontId="28" numFmtId="0" xfId="0" applyAlignment="1" applyBorder="1" applyFont="1">
      <alignment horizontal="center"/>
    </xf>
    <xf borderId="69" fillId="0" fontId="28" numFmtId="0" xfId="0" applyBorder="1" applyFont="1"/>
    <xf borderId="70" fillId="15" fontId="28" numFmtId="165" xfId="0" applyBorder="1" applyFont="1" applyNumberFormat="1"/>
    <xf borderId="71" fillId="0" fontId="28" numFmtId="165" xfId="0" applyBorder="1" applyFont="1" applyNumberFormat="1"/>
    <xf borderId="72" fillId="0" fontId="28" numFmtId="165" xfId="0" applyBorder="1" applyFont="1" applyNumberFormat="1"/>
    <xf borderId="73" fillId="0" fontId="28" numFmtId="165" xfId="0" applyBorder="1" applyFont="1" applyNumberFormat="1"/>
    <xf borderId="0" fillId="0" fontId="28" numFmtId="0" xfId="0" applyFont="1"/>
    <xf borderId="74" fillId="15" fontId="12" numFmtId="165" xfId="0" applyBorder="1" applyFont="1" applyNumberFormat="1"/>
    <xf borderId="75" fillId="0" fontId="12" numFmtId="0" xfId="0" applyAlignment="1" applyBorder="1" applyFont="1">
      <alignment horizontal="center"/>
    </xf>
    <xf borderId="75" fillId="0" fontId="28" numFmtId="0" xfId="0" applyBorder="1" applyFont="1"/>
    <xf borderId="76" fillId="15" fontId="25" numFmtId="165" xfId="0" applyBorder="1" applyFont="1" applyNumberFormat="1"/>
    <xf borderId="76" fillId="15" fontId="12" numFmtId="165" xfId="0" applyBorder="1" applyFont="1" applyNumberFormat="1"/>
    <xf borderId="0" fillId="0" fontId="28" numFmtId="165" xfId="0" applyFont="1" applyNumberFormat="1"/>
    <xf borderId="0" fillId="0" fontId="12" numFmtId="2" xfId="0" applyFont="1" applyNumberFormat="1"/>
    <xf borderId="0" fillId="0" fontId="12" numFmtId="164" xfId="0" applyFont="1" applyNumberFormat="1"/>
    <xf borderId="75" fillId="0" fontId="29" numFmtId="0" xfId="0" applyBorder="1" applyFont="1"/>
    <xf borderId="76" fillId="15" fontId="29" numFmtId="39" xfId="0" applyBorder="1" applyFont="1" applyNumberFormat="1"/>
    <xf borderId="0" fillId="0" fontId="33" numFmtId="165" xfId="0" applyFont="1" applyNumberFormat="1"/>
    <xf borderId="76" fillId="15" fontId="29" numFmtId="164" xfId="0" applyBorder="1" applyFont="1" applyNumberFormat="1"/>
    <xf borderId="0" fillId="0" fontId="27" numFmtId="164" xfId="0" applyFont="1" applyNumberFormat="1"/>
    <xf borderId="28" fillId="9" fontId="27" numFmtId="165" xfId="0" applyBorder="1" applyFont="1" applyNumberFormat="1"/>
    <xf borderId="28" fillId="9" fontId="27" numFmtId="0" xfId="0" applyBorder="1" applyFont="1"/>
    <xf borderId="28" fillId="9" fontId="27" numFmtId="9" xfId="0" applyBorder="1" applyFont="1" applyNumberFormat="1"/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" fillId="9" fontId="34" numFmtId="0" xfId="0" applyAlignment="1" applyBorder="1" applyFont="1">
      <alignment horizontal="center"/>
    </xf>
    <xf borderId="0" fillId="0" fontId="1" numFmtId="0" xfId="0" applyFont="1"/>
    <xf borderId="2" fillId="0" fontId="1" numFmtId="0" xfId="0" applyBorder="1" applyFont="1"/>
    <xf borderId="2" fillId="0" fontId="35" numFmtId="0" xfId="0" applyAlignment="1" applyBorder="1" applyFont="1">
      <alignment shrinkToFit="0" vertical="bottom" wrapText="0"/>
    </xf>
    <xf borderId="3" fillId="0" fontId="35" numFmtId="0" xfId="0" applyAlignment="1" applyBorder="1" applyFont="1">
      <alignment vertical="bottom"/>
    </xf>
    <xf borderId="0" fillId="0" fontId="36" numFmtId="0" xfId="0" applyAlignment="1" applyFont="1">
      <alignment horizontal="center"/>
    </xf>
    <xf borderId="2" fillId="0" fontId="36" numFmtId="0" xfId="0" applyAlignment="1" applyBorder="1" applyFont="1">
      <alignment shrinkToFit="0" vertical="bottom" wrapText="0"/>
    </xf>
    <xf borderId="0" fillId="0" fontId="37" numFmtId="0" xfId="0" applyAlignment="1" applyFont="1">
      <alignment horizontal="center"/>
    </xf>
    <xf borderId="2" fillId="0" fontId="37" numFmtId="0" xfId="0" applyAlignment="1" applyBorder="1" applyFont="1">
      <alignment shrinkToFit="0" vertical="bottom" wrapText="0"/>
    </xf>
    <xf borderId="2" fillId="0" fontId="37" numFmtId="0" xfId="0" applyAlignment="1" applyBorder="1" applyFont="1">
      <alignment vertical="bottom"/>
    </xf>
    <xf borderId="2" fillId="0" fontId="38" numFmtId="0" xfId="0" applyAlignment="1" applyBorder="1" applyFont="1">
      <alignment horizontal="center"/>
    </xf>
    <xf borderId="2" fillId="0" fontId="38" numFmtId="0" xfId="0" applyAlignment="1" applyBorder="1" applyFont="1">
      <alignment horizontal="center" vertical="bottom"/>
    </xf>
    <xf borderId="2" fillId="0" fontId="38" numFmtId="0" xfId="0" applyAlignment="1" applyBorder="1" applyFont="1">
      <alignment vertical="bottom"/>
    </xf>
    <xf borderId="2" fillId="0" fontId="39" numFmtId="170" xfId="0" applyAlignment="1" applyBorder="1" applyFont="1" applyNumberFormat="1">
      <alignment horizontal="right" vertical="bottom"/>
    </xf>
    <xf borderId="0" fillId="0" fontId="40" numFmtId="0" xfId="0" applyAlignment="1" applyFont="1">
      <alignment vertical="bottom"/>
    </xf>
    <xf borderId="2" fillId="0" fontId="38" numFmtId="0" xfId="0" applyAlignment="1" applyBorder="1" applyFont="1">
      <alignment shrinkToFit="0" vertical="bottom" wrapText="0"/>
    </xf>
    <xf borderId="2" fillId="0" fontId="39" numFmtId="170" xfId="0" applyAlignment="1" applyBorder="1" applyFont="1" applyNumberFormat="1">
      <alignment horizontal="center"/>
    </xf>
    <xf borderId="2" fillId="0" fontId="39" numFmtId="171" xfId="0" applyAlignment="1" applyBorder="1" applyFont="1" applyNumberFormat="1">
      <alignment horizontal="right" vertical="bottom"/>
    </xf>
    <xf borderId="0" fillId="0" fontId="1" numFmtId="170" xfId="0" applyAlignment="1" applyFont="1" applyNumberFormat="1">
      <alignment vertical="bottom"/>
    </xf>
    <xf borderId="2" fillId="0" fontId="38" numFmtId="170" xfId="0" applyAlignment="1" applyBorder="1" applyFont="1" applyNumberFormat="1">
      <alignment horizontal="right" vertical="bottom"/>
    </xf>
    <xf borderId="2" fillId="0" fontId="38" numFmtId="0" xfId="0" applyAlignment="1" applyBorder="1" applyFont="1">
      <alignment shrinkToFit="0" wrapText="0"/>
    </xf>
    <xf borderId="2" fillId="16" fontId="38" numFmtId="170" xfId="0" applyAlignment="1" applyBorder="1" applyFill="1" applyFont="1" applyNumberFormat="1">
      <alignment horizontal="center"/>
    </xf>
    <xf borderId="2" fillId="0" fontId="40" numFmtId="0" xfId="0" applyAlignment="1" applyBorder="1" applyFont="1">
      <alignment shrinkToFit="0" vertical="bottom" wrapText="0"/>
    </xf>
    <xf borderId="0" fillId="0" fontId="1" numFmtId="165" xfId="0" applyAlignment="1" applyFont="1" applyNumberFormat="1">
      <alignment vertical="bottom"/>
    </xf>
    <xf borderId="2" fillId="16" fontId="1" numFmtId="170" xfId="0" applyBorder="1" applyFont="1" applyNumberFormat="1"/>
    <xf borderId="2" fillId="16" fontId="38" numFmtId="170" xfId="0" applyAlignment="1" applyBorder="1" applyFont="1" applyNumberFormat="1">
      <alignment horizontal="center" vertical="bottom"/>
    </xf>
    <xf borderId="2" fillId="0" fontId="40" numFmtId="0" xfId="0" applyAlignment="1" applyBorder="1" applyFont="1">
      <alignment vertical="bottom"/>
    </xf>
    <xf borderId="0" fillId="0" fontId="1" numFmtId="170" xfId="0" applyAlignment="1" applyFont="1" applyNumberFormat="1">
      <alignment horizontal="right" vertical="bottom"/>
    </xf>
    <xf borderId="2" fillId="0" fontId="41" numFmtId="9" xfId="0" applyAlignment="1" applyBorder="1" applyFont="1" applyNumberFormat="1">
      <alignment horizontal="right" vertical="bottom"/>
    </xf>
    <xf borderId="2" fillId="0" fontId="38" numFmtId="0" xfId="0" applyAlignment="1" applyBorder="1" applyFont="1">
      <alignment shrinkToFit="0" vertical="bottom" wrapText="0"/>
    </xf>
    <xf borderId="2" fillId="16" fontId="42" numFmtId="172" xfId="0" applyAlignment="1" applyBorder="1" applyFont="1" applyNumberFormat="1">
      <alignment horizontal="center" vertical="bottom"/>
    </xf>
    <xf borderId="2" fillId="9" fontId="35" numFmtId="170" xfId="0" applyAlignment="1" applyBorder="1" applyFont="1" applyNumberFormat="1">
      <alignment horizontal="center" vertical="bottom"/>
    </xf>
    <xf borderId="2" fillId="0" fontId="38" numFmtId="171" xfId="0" applyAlignment="1" applyBorder="1" applyFont="1" applyNumberFormat="1">
      <alignment horizontal="right" vertical="bottom"/>
    </xf>
    <xf borderId="2" fillId="0" fontId="43" numFmtId="170" xfId="0" applyAlignment="1" applyBorder="1" applyFont="1" applyNumberFormat="1">
      <alignment horizontal="right" vertical="bottom"/>
    </xf>
    <xf borderId="2" fillId="0" fontId="39" numFmtId="0" xfId="0" applyAlignment="1" applyBorder="1" applyFont="1">
      <alignment horizontal="center" vertical="bottom"/>
    </xf>
    <xf borderId="3" fillId="0" fontId="38" numFmtId="170" xfId="0" applyAlignment="1" applyBorder="1" applyFont="1" applyNumberFormat="1">
      <alignment vertical="bottom"/>
    </xf>
    <xf borderId="2" fillId="0" fontId="39" numFmtId="172" xfId="0" applyAlignment="1" applyBorder="1" applyFont="1" applyNumberFormat="1">
      <alignment horizontal="center"/>
    </xf>
    <xf borderId="2" fillId="0" fontId="1" numFmtId="170" xfId="0" applyAlignment="1" applyBorder="1" applyFont="1" applyNumberFormat="1">
      <alignment vertical="bottom"/>
    </xf>
    <xf borderId="77" fillId="0" fontId="38" numFmtId="170" xfId="0" applyAlignment="1" applyBorder="1" applyFont="1" applyNumberFormat="1">
      <alignment shrinkToFit="0" wrapText="1"/>
    </xf>
    <xf borderId="78" fillId="0" fontId="6" numFmtId="0" xfId="0" applyBorder="1" applyFont="1"/>
    <xf borderId="2" fillId="0" fontId="38" numFmtId="172" xfId="0" applyAlignment="1" applyBorder="1" applyFont="1" applyNumberFormat="1">
      <alignment horizontal="center" vertical="bottom"/>
    </xf>
    <xf borderId="0" fillId="0" fontId="1" numFmtId="173" xfId="0" applyAlignment="1" applyFont="1" applyNumberFormat="1">
      <alignment vertical="bottom"/>
    </xf>
    <xf borderId="10" fillId="0" fontId="6" numFmtId="0" xfId="0" applyBorder="1" applyFont="1"/>
    <xf borderId="79" fillId="0" fontId="6" numFmtId="0" xfId="0" applyBorder="1" applyFont="1"/>
    <xf borderId="2" fillId="0" fontId="38" numFmtId="173" xfId="0" applyAlignment="1" applyBorder="1" applyFont="1" applyNumberFormat="1">
      <alignment horizontal="center" vertical="bottom"/>
    </xf>
    <xf borderId="2" fillId="0" fontId="1" numFmtId="170" xfId="0" applyBorder="1" applyFont="1" applyNumberFormat="1"/>
    <xf borderId="3" fillId="0" fontId="39" numFmtId="0" xfId="0" applyAlignment="1" applyBorder="1" applyFont="1">
      <alignment horizontal="right"/>
    </xf>
    <xf borderId="2" fillId="0" fontId="1" numFmtId="0" xfId="0" applyAlignment="1" applyBorder="1" applyFont="1">
      <alignment shrinkToFit="0" vertical="bottom" wrapText="0"/>
    </xf>
    <xf borderId="0" fillId="0" fontId="1" numFmtId="170" xfId="0" applyFont="1" applyNumberFormat="1"/>
    <xf borderId="0" fillId="0" fontId="44" numFmtId="172" xfId="0" applyAlignment="1" applyFont="1" applyNumberFormat="1">
      <alignment horizontal="right" vertical="bottom"/>
    </xf>
    <xf borderId="0" fillId="0" fontId="44" numFmtId="0" xfId="0" applyAlignment="1" applyFont="1">
      <alignment vertical="bottom"/>
    </xf>
    <xf borderId="2" fillId="16" fontId="38" numFmtId="0" xfId="0" applyAlignment="1" applyBorder="1" applyFont="1">
      <alignment horizontal="center" vertical="bottom"/>
    </xf>
    <xf borderId="2" fillId="16" fontId="38" numFmtId="0" xfId="0" applyAlignment="1" applyBorder="1" applyFont="1">
      <alignment vertical="bottom"/>
    </xf>
    <xf borderId="2" fillId="16" fontId="38" numFmtId="170" xfId="0" applyAlignment="1" applyBorder="1" applyFont="1" applyNumberFormat="1">
      <alignment horizontal="right" vertical="bottom"/>
    </xf>
    <xf borderId="3" fillId="0" fontId="38" numFmtId="0" xfId="0" applyAlignment="1" applyBorder="1" applyFont="1">
      <alignment horizontal="center"/>
    </xf>
    <xf borderId="0" fillId="0" fontId="45" numFmtId="174" xfId="0" applyAlignment="1" applyFont="1" applyNumberFormat="1">
      <alignment horizontal="right" vertical="bottom"/>
    </xf>
    <xf borderId="3" fillId="16" fontId="38" numFmtId="0" xfId="0" applyAlignment="1" applyBorder="1" applyFont="1">
      <alignment horizontal="center" vertical="bottom"/>
    </xf>
    <xf borderId="0" fillId="0" fontId="1" numFmtId="2" xfId="0" applyAlignment="1" applyFont="1" applyNumberFormat="1">
      <alignment vertical="bottom"/>
    </xf>
    <xf borderId="0" fillId="0" fontId="35" numFmtId="173" xfId="0" applyAlignment="1" applyFont="1" applyNumberFormat="1">
      <alignment horizontal="right" vertical="bottom"/>
    </xf>
    <xf borderId="2" fillId="0" fontId="46" numFmtId="2" xfId="0" applyAlignment="1" applyBorder="1" applyFont="1" applyNumberFormat="1">
      <alignment shrinkToFit="0" vertical="bottom" wrapText="0"/>
    </xf>
    <xf borderId="0" fillId="0" fontId="47" numFmtId="165" xfId="0" applyAlignment="1" applyFont="1" applyNumberFormat="1">
      <alignment horizontal="right" vertical="bottom"/>
    </xf>
    <xf borderId="0" fillId="0" fontId="1" numFmtId="10" xfId="0" applyAlignment="1" applyFont="1" applyNumberFormat="1">
      <alignment vertical="bottom"/>
    </xf>
    <xf borderId="2" fillId="17" fontId="48" numFmtId="170" xfId="0" applyAlignment="1" applyBorder="1" applyFill="1" applyFont="1" applyNumberFormat="1">
      <alignment horizontal="right" vertical="bottom"/>
    </xf>
    <xf borderId="0" fillId="0" fontId="40" numFmtId="170" xfId="0" applyAlignment="1" applyFont="1" applyNumberFormat="1">
      <alignment vertical="bottom"/>
    </xf>
    <xf borderId="0" fillId="0" fontId="1" numFmtId="9" xfId="0" applyAlignment="1" applyFont="1" applyNumberFormat="1">
      <alignment vertical="bottom"/>
    </xf>
    <xf borderId="0" fillId="0" fontId="36" numFmtId="0" xfId="0" applyAlignment="1" applyFont="1">
      <alignment horizontal="center" vertical="bottom"/>
    </xf>
    <xf borderId="0" fillId="0" fontId="49" numFmtId="10" xfId="0" applyAlignment="1" applyFont="1" applyNumberFormat="1">
      <alignment horizontal="center"/>
    </xf>
    <xf borderId="0" fillId="0" fontId="44" numFmtId="0" xfId="0" applyFont="1"/>
    <xf borderId="6" fillId="16" fontId="38" numFmtId="0" xfId="0" applyAlignment="1" applyBorder="1" applyFont="1">
      <alignment horizontal="center" shrinkToFit="0" wrapText="1"/>
    </xf>
    <xf borderId="6" fillId="0" fontId="40" numFmtId="10" xfId="0" applyAlignment="1" applyBorder="1" applyFont="1" applyNumberFormat="1">
      <alignment horizontal="center"/>
    </xf>
    <xf borderId="0" fillId="0" fontId="49" numFmtId="175" xfId="0" applyAlignment="1" applyFont="1" applyNumberFormat="1">
      <alignment horizontal="center"/>
    </xf>
    <xf borderId="80" fillId="0" fontId="6" numFmtId="0" xfId="0" applyBorder="1" applyFont="1"/>
    <xf borderId="0" fillId="0" fontId="49" numFmtId="9" xfId="0" applyAlignment="1" applyFont="1" applyNumberFormat="1">
      <alignment horizontal="center"/>
    </xf>
    <xf borderId="2" fillId="0" fontId="44" numFmtId="0" xfId="0" applyAlignment="1" applyBorder="1" applyFont="1">
      <alignment shrinkToFit="0" wrapText="0"/>
    </xf>
    <xf borderId="2" fillId="16" fontId="50" numFmtId="0" xfId="0" applyAlignment="1" applyBorder="1" applyFont="1">
      <alignment shrinkToFit="0" vertical="bottom" wrapText="0"/>
    </xf>
    <xf borderId="6" fillId="16" fontId="38" numFmtId="0" xfId="0" applyAlignment="1" applyBorder="1" applyFont="1">
      <alignment horizontal="center"/>
    </xf>
    <xf borderId="0" fillId="0" fontId="49" numFmtId="0" xfId="0" applyAlignment="1" applyFont="1">
      <alignment horizontal="center"/>
    </xf>
    <xf borderId="2" fillId="16" fontId="51" numFmtId="0" xfId="0" applyAlignment="1" applyBorder="1" applyFont="1">
      <alignment shrinkToFit="0" vertical="bottom" wrapText="0"/>
    </xf>
    <xf borderId="6" fillId="0" fontId="40" numFmtId="171" xfId="0" applyAlignment="1" applyBorder="1" applyFont="1" applyNumberFormat="1">
      <alignment horizontal="center"/>
    </xf>
    <xf borderId="3" fillId="0" fontId="38" numFmtId="0" xfId="0" applyAlignment="1" applyBorder="1" applyFont="1">
      <alignment horizontal="center" vertical="bottom"/>
    </xf>
    <xf borderId="2" fillId="9" fontId="38" numFmtId="170" xfId="0" applyAlignment="1" applyBorder="1" applyFont="1" applyNumberFormat="1">
      <alignment horizontal="right" vertical="bottom"/>
    </xf>
    <xf borderId="0" fillId="0" fontId="40" numFmtId="170" xfId="0" applyAlignment="1" applyFont="1" applyNumberFormat="1">
      <alignment horizontal="right" vertical="bottom"/>
    </xf>
    <xf borderId="2" fillId="16" fontId="1" numFmtId="0" xfId="0" applyBorder="1" applyFont="1"/>
    <xf borderId="2" fillId="16" fontId="1" numFmtId="0" xfId="0" applyAlignment="1" applyBorder="1" applyFont="1">
      <alignment vertical="bottom"/>
    </xf>
    <xf borderId="0" fillId="0" fontId="1" numFmtId="171" xfId="0" applyFont="1" applyNumberFormat="1"/>
    <xf borderId="2" fillId="16" fontId="52" numFmtId="0" xfId="0" applyAlignment="1" applyBorder="1" applyFont="1">
      <alignment shrinkToFit="0" vertical="bottom" wrapText="0"/>
    </xf>
    <xf borderId="2" fillId="0" fontId="38" numFmtId="9" xfId="0" applyAlignment="1" applyBorder="1" applyFont="1" applyNumberFormat="1">
      <alignment horizontal="right" vertical="bottom"/>
    </xf>
    <xf borderId="0" fillId="0" fontId="40" numFmtId="9" xfId="0" applyAlignment="1" applyFont="1" applyNumberFormat="1">
      <alignment vertical="bottom"/>
    </xf>
    <xf borderId="0" fillId="0" fontId="38" numFmtId="0" xfId="0" applyAlignment="1" applyFont="1">
      <alignment horizontal="center"/>
    </xf>
    <xf borderId="2" fillId="0" fontId="53" numFmtId="0" xfId="0" applyAlignment="1" applyBorder="1" applyFont="1">
      <alignment shrinkToFit="0" vertical="bottom" wrapText="0"/>
    </xf>
    <xf borderId="2" fillId="0" fontId="35" numFmtId="0" xfId="0" applyAlignment="1" applyBorder="1" applyFont="1">
      <alignment horizontal="center"/>
    </xf>
    <xf borderId="2" fillId="0" fontId="38" numFmtId="9" xfId="0" applyAlignment="1" applyBorder="1" applyFont="1" applyNumberFormat="1">
      <alignment horizontal="center"/>
    </xf>
    <xf borderId="2" fillId="0" fontId="38" numFmtId="170" xfId="0" applyAlignment="1" applyBorder="1" applyFont="1" applyNumberFormat="1">
      <alignment horizontal="right"/>
    </xf>
    <xf borderId="2" fillId="16" fontId="35" numFmtId="0" xfId="0" applyAlignment="1" applyBorder="1" applyFont="1">
      <alignment shrinkToFit="0" vertical="bottom" wrapText="0"/>
    </xf>
    <xf borderId="11" fillId="0" fontId="54" numFmtId="0" xfId="0" applyBorder="1" applyFont="1"/>
    <xf borderId="2" fillId="9" fontId="40" numFmtId="2" xfId="0" applyAlignment="1" applyBorder="1" applyFont="1" applyNumberFormat="1">
      <alignment horizontal="center"/>
    </xf>
    <xf borderId="0" fillId="0" fontId="40" numFmtId="0" xfId="0" applyFont="1"/>
    <xf borderId="0" fillId="0" fontId="1" numFmtId="2" xfId="0" applyFont="1" applyNumberFormat="1"/>
    <xf borderId="0" fillId="0" fontId="40" numFmtId="2" xfId="0" applyAlignment="1" applyFont="1" applyNumberFormat="1">
      <alignment horizontal="center"/>
    </xf>
    <xf borderId="2" fillId="0" fontId="38" numFmtId="10" xfId="0" applyAlignment="1" applyBorder="1" applyFont="1" applyNumberFormat="1">
      <alignment horizontal="center"/>
    </xf>
    <xf borderId="2" fillId="0" fontId="40" numFmtId="2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Obligation\Project%20Samara%20Residence%205%20Makassar\Format%202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ompetitor"/>
      <sheetName val="DATA KAVLING"/>
      <sheetName val="DAFT HARGA JUAL"/>
      <sheetName val="1.pendekatan harga jual "/>
      <sheetName val="2.proyeksi penerimaan "/>
      <sheetName val="3.rencana HPP"/>
      <sheetName val="4.biaya ops proyek"/>
      <sheetName val="5.distribusi biaya hpp"/>
      <sheetName val="6-target penjualan-Skema 10th"/>
      <sheetName val="6-target penjualan-Skema 10th#2"/>
      <sheetName val="7-arus kas"/>
      <sheetName val="8.kesimpulan"/>
      <sheetName val="Tabel Harga Brosur "/>
      <sheetName val="9-tabel harga jual A"/>
      <sheetName val="- time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7.29"/>
    <col customWidth="1" min="3" max="3" width="6.29"/>
    <col customWidth="1" min="4" max="4" width="7.0"/>
    <col customWidth="1" min="5" max="5" width="15.71"/>
    <col customWidth="1" min="6" max="6" width="10.43"/>
    <col customWidth="1" min="7" max="7" width="16.43"/>
    <col customWidth="1" min="8" max="136" width="17.29"/>
  </cols>
  <sheetData>
    <row r="1">
      <c r="A1" s="1"/>
      <c r="E1" s="2" t="s">
        <v>0</v>
      </c>
      <c r="F1" s="1"/>
      <c r="G1" s="1"/>
    </row>
    <row r="2">
      <c r="A2" s="1"/>
      <c r="D2" s="3"/>
      <c r="F2" s="1"/>
      <c r="G2" s="1"/>
      <c r="J2" s="4"/>
      <c r="K2" s="4"/>
      <c r="L2" s="4"/>
      <c r="M2" s="4"/>
    </row>
    <row r="3">
      <c r="A3" s="5" t="s">
        <v>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7"/>
      <c r="AF3" s="7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</row>
    <row r="4">
      <c r="A4" s="5" t="s">
        <v>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7"/>
      <c r="AE4" s="7"/>
      <c r="AF4" s="7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</row>
    <row r="5">
      <c r="A5" s="5" t="s">
        <v>3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</row>
    <row r="6">
      <c r="A6" s="8" t="s">
        <v>4</v>
      </c>
      <c r="B6" s="9" t="s">
        <v>5</v>
      </c>
      <c r="C6" s="10"/>
      <c r="D6" s="11"/>
      <c r="E6" s="12" t="s">
        <v>6</v>
      </c>
      <c r="F6" s="8" t="s">
        <v>7</v>
      </c>
      <c r="G6" s="13" t="s">
        <v>8</v>
      </c>
      <c r="H6" s="8" t="s">
        <v>9</v>
      </c>
      <c r="I6" s="14">
        <v>1.0</v>
      </c>
      <c r="J6" s="15">
        <f t="shared" ref="J6:EF6" si="1">I6+1</f>
        <v>2</v>
      </c>
      <c r="K6" s="15">
        <f t="shared" si="1"/>
        <v>3</v>
      </c>
      <c r="L6" s="15">
        <f t="shared" si="1"/>
        <v>4</v>
      </c>
      <c r="M6" s="15">
        <f t="shared" si="1"/>
        <v>5</v>
      </c>
      <c r="N6" s="15">
        <f t="shared" si="1"/>
        <v>6</v>
      </c>
      <c r="O6" s="15">
        <f t="shared" si="1"/>
        <v>7</v>
      </c>
      <c r="P6" s="15">
        <f t="shared" si="1"/>
        <v>8</v>
      </c>
      <c r="Q6" s="15">
        <f t="shared" si="1"/>
        <v>9</v>
      </c>
      <c r="R6" s="15">
        <f t="shared" si="1"/>
        <v>10</v>
      </c>
      <c r="S6" s="15">
        <f t="shared" si="1"/>
        <v>11</v>
      </c>
      <c r="T6" s="15">
        <f t="shared" si="1"/>
        <v>12</v>
      </c>
      <c r="U6" s="15">
        <f t="shared" si="1"/>
        <v>13</v>
      </c>
      <c r="V6" s="15">
        <f t="shared" si="1"/>
        <v>14</v>
      </c>
      <c r="W6" s="15">
        <f t="shared" si="1"/>
        <v>15</v>
      </c>
      <c r="X6" s="15">
        <f t="shared" si="1"/>
        <v>16</v>
      </c>
      <c r="Y6" s="15">
        <f t="shared" si="1"/>
        <v>17</v>
      </c>
      <c r="Z6" s="15">
        <f t="shared" si="1"/>
        <v>18</v>
      </c>
      <c r="AA6" s="15">
        <f t="shared" si="1"/>
        <v>19</v>
      </c>
      <c r="AB6" s="15">
        <f t="shared" si="1"/>
        <v>20</v>
      </c>
      <c r="AC6" s="15">
        <f t="shared" si="1"/>
        <v>21</v>
      </c>
      <c r="AD6" s="15">
        <f t="shared" si="1"/>
        <v>22</v>
      </c>
      <c r="AE6" s="15">
        <f t="shared" si="1"/>
        <v>23</v>
      </c>
      <c r="AF6" s="15">
        <f t="shared" si="1"/>
        <v>24</v>
      </c>
      <c r="AG6" s="15">
        <f t="shared" si="1"/>
        <v>25</v>
      </c>
      <c r="AH6" s="15">
        <f t="shared" si="1"/>
        <v>26</v>
      </c>
      <c r="AI6" s="15">
        <f t="shared" si="1"/>
        <v>27</v>
      </c>
      <c r="AJ6" s="15">
        <f t="shared" si="1"/>
        <v>28</v>
      </c>
      <c r="AK6" s="15">
        <f t="shared" si="1"/>
        <v>29</v>
      </c>
      <c r="AL6" s="15">
        <f t="shared" si="1"/>
        <v>30</v>
      </c>
      <c r="AM6" s="15">
        <f t="shared" si="1"/>
        <v>31</v>
      </c>
      <c r="AN6" s="15">
        <f t="shared" si="1"/>
        <v>32</v>
      </c>
      <c r="AO6" s="15">
        <f t="shared" si="1"/>
        <v>33</v>
      </c>
      <c r="AP6" s="15">
        <f t="shared" si="1"/>
        <v>34</v>
      </c>
      <c r="AQ6" s="15">
        <f t="shared" si="1"/>
        <v>35</v>
      </c>
      <c r="AR6" s="15">
        <f t="shared" si="1"/>
        <v>36</v>
      </c>
      <c r="AS6" s="15">
        <f t="shared" si="1"/>
        <v>37</v>
      </c>
      <c r="AT6" s="15">
        <f t="shared" si="1"/>
        <v>38</v>
      </c>
      <c r="AU6" s="15">
        <f t="shared" si="1"/>
        <v>39</v>
      </c>
      <c r="AV6" s="15">
        <f t="shared" si="1"/>
        <v>40</v>
      </c>
      <c r="AW6" s="15">
        <f t="shared" si="1"/>
        <v>41</v>
      </c>
      <c r="AX6" s="15">
        <f t="shared" si="1"/>
        <v>42</v>
      </c>
      <c r="AY6" s="15">
        <f t="shared" si="1"/>
        <v>43</v>
      </c>
      <c r="AZ6" s="15">
        <f t="shared" si="1"/>
        <v>44</v>
      </c>
      <c r="BA6" s="15">
        <f t="shared" si="1"/>
        <v>45</v>
      </c>
      <c r="BB6" s="15">
        <f t="shared" si="1"/>
        <v>46</v>
      </c>
      <c r="BC6" s="15">
        <f t="shared" si="1"/>
        <v>47</v>
      </c>
      <c r="BD6" s="15">
        <f t="shared" si="1"/>
        <v>48</v>
      </c>
      <c r="BE6" s="15">
        <f t="shared" si="1"/>
        <v>49</v>
      </c>
      <c r="BF6" s="15">
        <f t="shared" si="1"/>
        <v>50</v>
      </c>
      <c r="BG6" s="15">
        <f t="shared" si="1"/>
        <v>51</v>
      </c>
      <c r="BH6" s="15">
        <f t="shared" si="1"/>
        <v>52</v>
      </c>
      <c r="BI6" s="15">
        <f t="shared" si="1"/>
        <v>53</v>
      </c>
      <c r="BJ6" s="15">
        <f t="shared" si="1"/>
        <v>54</v>
      </c>
      <c r="BK6" s="15">
        <f t="shared" si="1"/>
        <v>55</v>
      </c>
      <c r="BL6" s="15">
        <f t="shared" si="1"/>
        <v>56</v>
      </c>
      <c r="BM6" s="15">
        <f t="shared" si="1"/>
        <v>57</v>
      </c>
      <c r="BN6" s="15">
        <f t="shared" si="1"/>
        <v>58</v>
      </c>
      <c r="BO6" s="15">
        <f t="shared" si="1"/>
        <v>59</v>
      </c>
      <c r="BP6" s="15">
        <f t="shared" si="1"/>
        <v>60</v>
      </c>
      <c r="BQ6" s="15">
        <f t="shared" si="1"/>
        <v>61</v>
      </c>
      <c r="BR6" s="15">
        <f t="shared" si="1"/>
        <v>62</v>
      </c>
      <c r="BS6" s="15">
        <f t="shared" si="1"/>
        <v>63</v>
      </c>
      <c r="BT6" s="15">
        <f t="shared" si="1"/>
        <v>64</v>
      </c>
      <c r="BU6" s="15">
        <f t="shared" si="1"/>
        <v>65</v>
      </c>
      <c r="BV6" s="15">
        <f t="shared" si="1"/>
        <v>66</v>
      </c>
      <c r="BW6" s="15">
        <f t="shared" si="1"/>
        <v>67</v>
      </c>
      <c r="BX6" s="15">
        <f t="shared" si="1"/>
        <v>68</v>
      </c>
      <c r="BY6" s="15">
        <f t="shared" si="1"/>
        <v>69</v>
      </c>
      <c r="BZ6" s="15">
        <f t="shared" si="1"/>
        <v>70</v>
      </c>
      <c r="CA6" s="15">
        <f t="shared" si="1"/>
        <v>71</v>
      </c>
      <c r="CB6" s="15">
        <f t="shared" si="1"/>
        <v>72</v>
      </c>
      <c r="CC6" s="15">
        <f t="shared" si="1"/>
        <v>73</v>
      </c>
      <c r="CD6" s="15">
        <f t="shared" si="1"/>
        <v>74</v>
      </c>
      <c r="CE6" s="15">
        <f t="shared" si="1"/>
        <v>75</v>
      </c>
      <c r="CF6" s="15">
        <f t="shared" si="1"/>
        <v>76</v>
      </c>
      <c r="CG6" s="15">
        <f t="shared" si="1"/>
        <v>77</v>
      </c>
      <c r="CH6" s="15">
        <f t="shared" si="1"/>
        <v>78</v>
      </c>
      <c r="CI6" s="15">
        <f t="shared" si="1"/>
        <v>79</v>
      </c>
      <c r="CJ6" s="15">
        <f t="shared" si="1"/>
        <v>80</v>
      </c>
      <c r="CK6" s="15">
        <f t="shared" si="1"/>
        <v>81</v>
      </c>
      <c r="CL6" s="15">
        <f t="shared" si="1"/>
        <v>82</v>
      </c>
      <c r="CM6" s="15">
        <f t="shared" si="1"/>
        <v>83</v>
      </c>
      <c r="CN6" s="15">
        <f t="shared" si="1"/>
        <v>84</v>
      </c>
      <c r="CO6" s="15">
        <f t="shared" si="1"/>
        <v>85</v>
      </c>
      <c r="CP6" s="15">
        <f t="shared" si="1"/>
        <v>86</v>
      </c>
      <c r="CQ6" s="15">
        <f t="shared" si="1"/>
        <v>87</v>
      </c>
      <c r="CR6" s="15">
        <f t="shared" si="1"/>
        <v>88</v>
      </c>
      <c r="CS6" s="15">
        <f t="shared" si="1"/>
        <v>89</v>
      </c>
      <c r="CT6" s="15">
        <f t="shared" si="1"/>
        <v>90</v>
      </c>
      <c r="CU6" s="15">
        <f t="shared" si="1"/>
        <v>91</v>
      </c>
      <c r="CV6" s="15">
        <f t="shared" si="1"/>
        <v>92</v>
      </c>
      <c r="CW6" s="15">
        <f t="shared" si="1"/>
        <v>93</v>
      </c>
      <c r="CX6" s="15">
        <f t="shared" si="1"/>
        <v>94</v>
      </c>
      <c r="CY6" s="15">
        <f t="shared" si="1"/>
        <v>95</v>
      </c>
      <c r="CZ6" s="15">
        <f t="shared" si="1"/>
        <v>96</v>
      </c>
      <c r="DA6" s="15">
        <f t="shared" si="1"/>
        <v>97</v>
      </c>
      <c r="DB6" s="15">
        <f t="shared" si="1"/>
        <v>98</v>
      </c>
      <c r="DC6" s="15">
        <f t="shared" si="1"/>
        <v>99</v>
      </c>
      <c r="DD6" s="15">
        <f t="shared" si="1"/>
        <v>100</v>
      </c>
      <c r="DE6" s="15">
        <f t="shared" si="1"/>
        <v>101</v>
      </c>
      <c r="DF6" s="15">
        <f t="shared" si="1"/>
        <v>102</v>
      </c>
      <c r="DG6" s="15">
        <f t="shared" si="1"/>
        <v>103</v>
      </c>
      <c r="DH6" s="15">
        <f t="shared" si="1"/>
        <v>104</v>
      </c>
      <c r="DI6" s="15">
        <f t="shared" si="1"/>
        <v>105</v>
      </c>
      <c r="DJ6" s="15">
        <f t="shared" si="1"/>
        <v>106</v>
      </c>
      <c r="DK6" s="15">
        <f t="shared" si="1"/>
        <v>107</v>
      </c>
      <c r="DL6" s="15">
        <f t="shared" si="1"/>
        <v>108</v>
      </c>
      <c r="DM6" s="15">
        <f t="shared" si="1"/>
        <v>109</v>
      </c>
      <c r="DN6" s="15">
        <f t="shared" si="1"/>
        <v>110</v>
      </c>
      <c r="DO6" s="15">
        <f t="shared" si="1"/>
        <v>111</v>
      </c>
      <c r="DP6" s="15">
        <f t="shared" si="1"/>
        <v>112</v>
      </c>
      <c r="DQ6" s="15">
        <f t="shared" si="1"/>
        <v>113</v>
      </c>
      <c r="DR6" s="15">
        <f t="shared" si="1"/>
        <v>114</v>
      </c>
      <c r="DS6" s="15">
        <f t="shared" si="1"/>
        <v>115</v>
      </c>
      <c r="DT6" s="15">
        <f t="shared" si="1"/>
        <v>116</v>
      </c>
      <c r="DU6" s="15">
        <f t="shared" si="1"/>
        <v>117</v>
      </c>
      <c r="DV6" s="15">
        <f t="shared" si="1"/>
        <v>118</v>
      </c>
      <c r="DW6" s="15">
        <f t="shared" si="1"/>
        <v>119</v>
      </c>
      <c r="DX6" s="15">
        <f t="shared" si="1"/>
        <v>120</v>
      </c>
      <c r="DY6" s="15">
        <f t="shared" si="1"/>
        <v>121</v>
      </c>
      <c r="DZ6" s="15">
        <f t="shared" si="1"/>
        <v>122</v>
      </c>
      <c r="EA6" s="15">
        <f t="shared" si="1"/>
        <v>123</v>
      </c>
      <c r="EB6" s="15">
        <f t="shared" si="1"/>
        <v>124</v>
      </c>
      <c r="EC6" s="15">
        <f t="shared" si="1"/>
        <v>125</v>
      </c>
      <c r="ED6" s="15">
        <f t="shared" si="1"/>
        <v>126</v>
      </c>
      <c r="EE6" s="15">
        <f t="shared" si="1"/>
        <v>127</v>
      </c>
      <c r="EF6" s="15">
        <f t="shared" si="1"/>
        <v>128</v>
      </c>
    </row>
    <row r="7">
      <c r="A7" s="8" t="s">
        <v>10</v>
      </c>
      <c r="B7" s="8" t="s">
        <v>11</v>
      </c>
      <c r="C7" s="8" t="s">
        <v>12</v>
      </c>
      <c r="D7" s="8" t="s">
        <v>13</v>
      </c>
      <c r="E7" s="16"/>
      <c r="F7" s="17">
        <v>0.3</v>
      </c>
      <c r="G7" s="16"/>
      <c r="H7" s="8" t="s">
        <v>14</v>
      </c>
      <c r="I7" s="18" t="s">
        <v>15</v>
      </c>
      <c r="J7" s="19" t="s">
        <v>16</v>
      </c>
      <c r="K7" s="19" t="s">
        <v>17</v>
      </c>
      <c r="L7" s="19" t="s">
        <v>18</v>
      </c>
      <c r="M7" s="19" t="s">
        <v>19</v>
      </c>
      <c r="N7" s="19" t="s">
        <v>20</v>
      </c>
      <c r="O7" s="19" t="s">
        <v>21</v>
      </c>
      <c r="P7" s="19" t="s">
        <v>22</v>
      </c>
      <c r="Q7" s="19" t="s">
        <v>23</v>
      </c>
      <c r="R7" s="19" t="s">
        <v>24</v>
      </c>
      <c r="S7" s="19" t="s">
        <v>25</v>
      </c>
      <c r="T7" s="19" t="s">
        <v>26</v>
      </c>
      <c r="U7" s="19" t="s">
        <v>27</v>
      </c>
      <c r="V7" s="19" t="s">
        <v>28</v>
      </c>
      <c r="W7" s="19" t="s">
        <v>29</v>
      </c>
      <c r="X7" s="19" t="s">
        <v>30</v>
      </c>
      <c r="Y7" s="19" t="s">
        <v>31</v>
      </c>
      <c r="Z7" s="19" t="s">
        <v>32</v>
      </c>
      <c r="AA7" s="19" t="s">
        <v>33</v>
      </c>
      <c r="AB7" s="19" t="s">
        <v>34</v>
      </c>
      <c r="AC7" s="19" t="s">
        <v>35</v>
      </c>
      <c r="AD7" s="19" t="s">
        <v>36</v>
      </c>
      <c r="AE7" s="19" t="s">
        <v>37</v>
      </c>
      <c r="AF7" s="19" t="s">
        <v>38</v>
      </c>
      <c r="AG7" s="19" t="s">
        <v>39</v>
      </c>
      <c r="AH7" s="19" t="s">
        <v>40</v>
      </c>
      <c r="AI7" s="19" t="s">
        <v>41</v>
      </c>
      <c r="AJ7" s="19" t="s">
        <v>42</v>
      </c>
      <c r="AK7" s="19" t="s">
        <v>43</v>
      </c>
      <c r="AL7" s="19" t="s">
        <v>44</v>
      </c>
      <c r="AM7" s="19" t="s">
        <v>45</v>
      </c>
      <c r="AN7" s="19" t="s">
        <v>46</v>
      </c>
      <c r="AO7" s="19" t="s">
        <v>47</v>
      </c>
      <c r="AP7" s="19" t="s">
        <v>48</v>
      </c>
      <c r="AQ7" s="19" t="s">
        <v>49</v>
      </c>
      <c r="AR7" s="19" t="s">
        <v>50</v>
      </c>
      <c r="AS7" s="19" t="s">
        <v>51</v>
      </c>
      <c r="AT7" s="19" t="s">
        <v>52</v>
      </c>
      <c r="AU7" s="19" t="s">
        <v>53</v>
      </c>
      <c r="AV7" s="19" t="s">
        <v>54</v>
      </c>
      <c r="AW7" s="19" t="s">
        <v>55</v>
      </c>
      <c r="AX7" s="19" t="s">
        <v>56</v>
      </c>
      <c r="AY7" s="19" t="s">
        <v>57</v>
      </c>
      <c r="AZ7" s="19" t="s">
        <v>58</v>
      </c>
      <c r="BA7" s="19" t="s">
        <v>59</v>
      </c>
      <c r="BB7" s="19" t="s">
        <v>60</v>
      </c>
      <c r="BC7" s="19" t="s">
        <v>61</v>
      </c>
      <c r="BD7" s="19" t="s">
        <v>62</v>
      </c>
      <c r="BE7" s="19" t="s">
        <v>63</v>
      </c>
      <c r="BF7" s="19" t="s">
        <v>64</v>
      </c>
      <c r="BG7" s="19" t="s">
        <v>65</v>
      </c>
      <c r="BH7" s="19" t="s">
        <v>66</v>
      </c>
      <c r="BI7" s="19" t="s">
        <v>67</v>
      </c>
      <c r="BJ7" s="19" t="s">
        <v>68</v>
      </c>
      <c r="BK7" s="19" t="s">
        <v>69</v>
      </c>
      <c r="BL7" s="19" t="s">
        <v>70</v>
      </c>
      <c r="BM7" s="19" t="s">
        <v>71</v>
      </c>
      <c r="BN7" s="19" t="s">
        <v>72</v>
      </c>
      <c r="BO7" s="19" t="s">
        <v>73</v>
      </c>
      <c r="BP7" s="19" t="s">
        <v>74</v>
      </c>
      <c r="BQ7" s="19" t="s">
        <v>75</v>
      </c>
      <c r="BR7" s="19" t="s">
        <v>76</v>
      </c>
      <c r="BS7" s="19" t="s">
        <v>77</v>
      </c>
      <c r="BT7" s="19" t="s">
        <v>78</v>
      </c>
      <c r="BU7" s="19" t="s">
        <v>79</v>
      </c>
      <c r="BV7" s="19" t="s">
        <v>80</v>
      </c>
      <c r="BW7" s="19" t="s">
        <v>81</v>
      </c>
      <c r="BX7" s="19" t="s">
        <v>82</v>
      </c>
      <c r="BY7" s="19" t="s">
        <v>83</v>
      </c>
      <c r="BZ7" s="19" t="s">
        <v>84</v>
      </c>
      <c r="CA7" s="19" t="s">
        <v>85</v>
      </c>
      <c r="CB7" s="19" t="s">
        <v>86</v>
      </c>
      <c r="CC7" s="19" t="s">
        <v>87</v>
      </c>
      <c r="CD7" s="19" t="s">
        <v>88</v>
      </c>
      <c r="CE7" s="19" t="s">
        <v>89</v>
      </c>
      <c r="CF7" s="19" t="s">
        <v>90</v>
      </c>
      <c r="CG7" s="19" t="s">
        <v>91</v>
      </c>
      <c r="CH7" s="19" t="s">
        <v>92</v>
      </c>
      <c r="CI7" s="19" t="s">
        <v>93</v>
      </c>
      <c r="CJ7" s="19" t="s">
        <v>94</v>
      </c>
      <c r="CK7" s="19" t="s">
        <v>95</v>
      </c>
      <c r="CL7" s="19" t="s">
        <v>96</v>
      </c>
      <c r="CM7" s="19" t="s">
        <v>97</v>
      </c>
      <c r="CN7" s="19" t="s">
        <v>98</v>
      </c>
      <c r="CO7" s="19" t="s">
        <v>99</v>
      </c>
      <c r="CP7" s="19" t="s">
        <v>100</v>
      </c>
      <c r="CQ7" s="19" t="s">
        <v>101</v>
      </c>
      <c r="CR7" s="19" t="s">
        <v>102</v>
      </c>
      <c r="CS7" s="19" t="s">
        <v>103</v>
      </c>
      <c r="CT7" s="19" t="s">
        <v>104</v>
      </c>
      <c r="CU7" s="19" t="s">
        <v>105</v>
      </c>
      <c r="CV7" s="19" t="s">
        <v>106</v>
      </c>
      <c r="CW7" s="19" t="s">
        <v>107</v>
      </c>
      <c r="CX7" s="19" t="s">
        <v>108</v>
      </c>
      <c r="CY7" s="19" t="s">
        <v>109</v>
      </c>
      <c r="CZ7" s="19" t="s">
        <v>110</v>
      </c>
      <c r="DA7" s="19" t="s">
        <v>111</v>
      </c>
      <c r="DB7" s="19" t="s">
        <v>112</v>
      </c>
      <c r="DC7" s="19" t="s">
        <v>113</v>
      </c>
      <c r="DD7" s="19" t="s">
        <v>114</v>
      </c>
      <c r="DE7" s="19" t="s">
        <v>115</v>
      </c>
      <c r="DF7" s="19" t="s">
        <v>116</v>
      </c>
      <c r="DG7" s="19" t="s">
        <v>117</v>
      </c>
      <c r="DH7" s="19" t="s">
        <v>118</v>
      </c>
      <c r="DI7" s="19" t="s">
        <v>119</v>
      </c>
      <c r="DJ7" s="19" t="s">
        <v>120</v>
      </c>
      <c r="DK7" s="19" t="s">
        <v>121</v>
      </c>
      <c r="DL7" s="19" t="s">
        <v>122</v>
      </c>
      <c r="DM7" s="19" t="s">
        <v>123</v>
      </c>
      <c r="DN7" s="19" t="s">
        <v>124</v>
      </c>
      <c r="DO7" s="19" t="s">
        <v>125</v>
      </c>
      <c r="DP7" s="19" t="s">
        <v>126</v>
      </c>
      <c r="DQ7" s="19" t="s">
        <v>127</v>
      </c>
      <c r="DR7" s="19" t="s">
        <v>128</v>
      </c>
      <c r="DS7" s="19" t="s">
        <v>129</v>
      </c>
      <c r="DT7" s="19" t="s">
        <v>130</v>
      </c>
      <c r="DU7" s="19" t="s">
        <v>131</v>
      </c>
      <c r="DV7" s="19" t="s">
        <v>132</v>
      </c>
      <c r="DW7" s="19" t="s">
        <v>133</v>
      </c>
      <c r="DX7" s="19" t="s">
        <v>134</v>
      </c>
      <c r="DY7" s="19" t="s">
        <v>135</v>
      </c>
      <c r="DZ7" s="19" t="s">
        <v>136</v>
      </c>
      <c r="EA7" s="19" t="s">
        <v>137</v>
      </c>
      <c r="EB7" s="19" t="s">
        <v>138</v>
      </c>
      <c r="EC7" s="19" t="s">
        <v>139</v>
      </c>
      <c r="ED7" s="19" t="s">
        <v>140</v>
      </c>
      <c r="EE7" s="19" t="s">
        <v>141</v>
      </c>
      <c r="EF7" s="19" t="s">
        <v>142</v>
      </c>
    </row>
    <row r="8">
      <c r="A8" s="20"/>
      <c r="B8" s="21"/>
      <c r="C8" s="21"/>
      <c r="D8" s="21"/>
      <c r="E8" s="21"/>
      <c r="F8" s="20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</row>
    <row r="9">
      <c r="A9" s="23">
        <v>1.0</v>
      </c>
      <c r="B9" s="24" t="s">
        <v>143</v>
      </c>
      <c r="C9" s="21">
        <v>36.0</v>
      </c>
      <c r="D9" s="21">
        <v>78.0</v>
      </c>
      <c r="E9" s="25">
        <v>3.52E8</v>
      </c>
      <c r="F9" s="26">
        <v>0.0</v>
      </c>
      <c r="G9" s="27" t="s">
        <v>144</v>
      </c>
      <c r="H9" s="25" t="s">
        <v>144</v>
      </c>
      <c r="I9" s="28">
        <v>3.52E8</v>
      </c>
      <c r="J9" s="29"/>
      <c r="K9" s="29"/>
      <c r="L9" s="29"/>
      <c r="M9" s="29"/>
      <c r="N9" s="29"/>
      <c r="O9" s="30"/>
      <c r="P9" s="30"/>
      <c r="Q9" s="30"/>
      <c r="R9" s="30"/>
      <c r="S9" s="30"/>
      <c r="T9" s="31"/>
      <c r="U9" s="21"/>
      <c r="V9" s="31"/>
      <c r="W9" s="31"/>
      <c r="X9" s="30"/>
      <c r="Y9" s="30"/>
      <c r="Z9" s="31"/>
      <c r="AA9" s="30"/>
      <c r="AB9" s="30"/>
      <c r="AC9" s="30"/>
      <c r="AD9" s="30"/>
      <c r="AE9" s="30"/>
      <c r="AF9" s="30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</row>
    <row r="10">
      <c r="A10" s="23"/>
      <c r="B10" s="24"/>
      <c r="C10" s="21"/>
      <c r="D10" s="21"/>
      <c r="E10" s="25"/>
      <c r="F10" s="26"/>
      <c r="G10" s="26"/>
      <c r="H10" s="25"/>
      <c r="I10" s="3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5"/>
      <c r="EA10" s="35"/>
      <c r="EB10" s="35"/>
      <c r="EC10" s="35"/>
      <c r="ED10" s="35"/>
      <c r="EE10" s="35"/>
      <c r="EF10" s="35"/>
    </row>
    <row r="11">
      <c r="A11" s="23">
        <v>2.0</v>
      </c>
      <c r="B11" s="24" t="s">
        <v>145</v>
      </c>
      <c r="C11" s="21">
        <v>36.0</v>
      </c>
      <c r="D11" s="21">
        <v>75.0</v>
      </c>
      <c r="E11" s="25">
        <v>3.46E8</v>
      </c>
      <c r="F11" s="26">
        <v>0.0</v>
      </c>
      <c r="G11" s="27" t="s">
        <v>144</v>
      </c>
      <c r="H11" s="25" t="s">
        <v>144</v>
      </c>
      <c r="I11" s="36"/>
      <c r="J11" s="37">
        <v>3.46E8</v>
      </c>
      <c r="K11" s="37"/>
      <c r="L11" s="37"/>
      <c r="M11" s="37"/>
      <c r="N11" s="37"/>
      <c r="O11" s="37"/>
      <c r="P11" s="38"/>
      <c r="Q11" s="38"/>
      <c r="R11" s="38"/>
      <c r="S11" s="36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9"/>
      <c r="AE11" s="38"/>
      <c r="AF11" s="38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40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</row>
    <row r="12">
      <c r="A12" s="23"/>
      <c r="B12" s="24"/>
      <c r="C12" s="21"/>
      <c r="D12" s="21"/>
      <c r="E12" s="25"/>
      <c r="F12" s="26"/>
      <c r="G12" s="26"/>
      <c r="H12" s="25"/>
      <c r="I12" s="32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4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34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35"/>
      <c r="EB12" s="35"/>
      <c r="EC12" s="35"/>
      <c r="ED12" s="35"/>
      <c r="EE12" s="35"/>
      <c r="EF12" s="35"/>
    </row>
    <row r="13">
      <c r="A13" s="23">
        <v>3.0</v>
      </c>
      <c r="B13" s="24" t="s">
        <v>146</v>
      </c>
      <c r="C13" s="21">
        <v>36.0</v>
      </c>
      <c r="D13" s="21">
        <v>74.0</v>
      </c>
      <c r="E13" s="25">
        <v>5.848E8</v>
      </c>
      <c r="F13" s="26">
        <v>1.032E8</v>
      </c>
      <c r="G13" s="27" t="s">
        <v>147</v>
      </c>
      <c r="H13" s="25" t="s">
        <v>148</v>
      </c>
      <c r="I13" s="37">
        <f>IF($G$13&lt;1.5,$E$13,$F$13/6)</f>
        <v>17200000</v>
      </c>
      <c r="J13" s="37">
        <f>IF($G$13&lt;1.5,0,$F$13/6)</f>
        <v>17200000</v>
      </c>
      <c r="K13" s="37">
        <f t="shared" ref="K13:N13" si="2">J13</f>
        <v>17200000</v>
      </c>
      <c r="L13" s="37">
        <f t="shared" si="2"/>
        <v>17200000</v>
      </c>
      <c r="M13" s="37">
        <f t="shared" si="2"/>
        <v>17200000</v>
      </c>
      <c r="N13" s="37">
        <f t="shared" si="2"/>
        <v>17200000</v>
      </c>
      <c r="O13" s="38"/>
      <c r="P13" s="38"/>
      <c r="Q13" s="38"/>
      <c r="R13" s="38"/>
      <c r="S13" s="38"/>
      <c r="T13" s="39"/>
      <c r="U13" s="41"/>
      <c r="V13" s="39"/>
      <c r="W13" s="39"/>
      <c r="X13" s="38"/>
      <c r="Y13" s="38"/>
      <c r="Z13" s="39"/>
      <c r="AA13" s="38"/>
      <c r="AB13" s="38"/>
      <c r="AC13" s="38"/>
      <c r="AD13" s="38"/>
      <c r="AE13" s="38"/>
      <c r="AF13" s="38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</row>
    <row r="14">
      <c r="A14" s="23"/>
      <c r="B14" s="24"/>
      <c r="C14" s="21"/>
      <c r="D14" s="21"/>
      <c r="E14" s="25"/>
      <c r="F14" s="26"/>
      <c r="G14" s="26"/>
      <c r="H14" s="25" t="s">
        <v>149</v>
      </c>
      <c r="I14" s="32"/>
      <c r="J14" s="33"/>
      <c r="K14" s="33"/>
      <c r="L14" s="33"/>
      <c r="M14" s="33"/>
      <c r="N14" s="33"/>
      <c r="O14" s="33">
        <v>4013333.0</v>
      </c>
      <c r="P14" s="33">
        <f t="shared" ref="P14:ED14" si="3">O14</f>
        <v>4013333</v>
      </c>
      <c r="Q14" s="33">
        <f t="shared" si="3"/>
        <v>4013333</v>
      </c>
      <c r="R14" s="33">
        <f t="shared" si="3"/>
        <v>4013333</v>
      </c>
      <c r="S14" s="33">
        <f t="shared" si="3"/>
        <v>4013333</v>
      </c>
      <c r="T14" s="33">
        <f t="shared" si="3"/>
        <v>4013333</v>
      </c>
      <c r="U14" s="33">
        <f t="shared" si="3"/>
        <v>4013333</v>
      </c>
      <c r="V14" s="33">
        <f t="shared" si="3"/>
        <v>4013333</v>
      </c>
      <c r="W14" s="33">
        <f t="shared" si="3"/>
        <v>4013333</v>
      </c>
      <c r="X14" s="33">
        <f t="shared" si="3"/>
        <v>4013333</v>
      </c>
      <c r="Y14" s="33">
        <f t="shared" si="3"/>
        <v>4013333</v>
      </c>
      <c r="Z14" s="33">
        <f t="shared" si="3"/>
        <v>4013333</v>
      </c>
      <c r="AA14" s="33">
        <f t="shared" si="3"/>
        <v>4013333</v>
      </c>
      <c r="AB14" s="33">
        <f t="shared" si="3"/>
        <v>4013333</v>
      </c>
      <c r="AC14" s="33">
        <f t="shared" si="3"/>
        <v>4013333</v>
      </c>
      <c r="AD14" s="33">
        <f t="shared" si="3"/>
        <v>4013333</v>
      </c>
      <c r="AE14" s="33">
        <f t="shared" si="3"/>
        <v>4013333</v>
      </c>
      <c r="AF14" s="33">
        <f t="shared" si="3"/>
        <v>4013333</v>
      </c>
      <c r="AG14" s="33">
        <f t="shared" si="3"/>
        <v>4013333</v>
      </c>
      <c r="AH14" s="33">
        <f t="shared" si="3"/>
        <v>4013333</v>
      </c>
      <c r="AI14" s="33">
        <f t="shared" si="3"/>
        <v>4013333</v>
      </c>
      <c r="AJ14" s="33">
        <f t="shared" si="3"/>
        <v>4013333</v>
      </c>
      <c r="AK14" s="33">
        <f t="shared" si="3"/>
        <v>4013333</v>
      </c>
      <c r="AL14" s="33">
        <f t="shared" si="3"/>
        <v>4013333</v>
      </c>
      <c r="AM14" s="33">
        <f t="shared" si="3"/>
        <v>4013333</v>
      </c>
      <c r="AN14" s="33">
        <f t="shared" si="3"/>
        <v>4013333</v>
      </c>
      <c r="AO14" s="33">
        <f t="shared" si="3"/>
        <v>4013333</v>
      </c>
      <c r="AP14" s="33">
        <f t="shared" si="3"/>
        <v>4013333</v>
      </c>
      <c r="AQ14" s="33">
        <f t="shared" si="3"/>
        <v>4013333</v>
      </c>
      <c r="AR14" s="33">
        <f t="shared" si="3"/>
        <v>4013333</v>
      </c>
      <c r="AS14" s="33">
        <f t="shared" si="3"/>
        <v>4013333</v>
      </c>
      <c r="AT14" s="33">
        <f t="shared" si="3"/>
        <v>4013333</v>
      </c>
      <c r="AU14" s="33">
        <f t="shared" si="3"/>
        <v>4013333</v>
      </c>
      <c r="AV14" s="33">
        <f t="shared" si="3"/>
        <v>4013333</v>
      </c>
      <c r="AW14" s="33">
        <f t="shared" si="3"/>
        <v>4013333</v>
      </c>
      <c r="AX14" s="33">
        <f t="shared" si="3"/>
        <v>4013333</v>
      </c>
      <c r="AY14" s="33">
        <f t="shared" si="3"/>
        <v>4013333</v>
      </c>
      <c r="AZ14" s="33">
        <f t="shared" si="3"/>
        <v>4013333</v>
      </c>
      <c r="BA14" s="33">
        <f t="shared" si="3"/>
        <v>4013333</v>
      </c>
      <c r="BB14" s="33">
        <f t="shared" si="3"/>
        <v>4013333</v>
      </c>
      <c r="BC14" s="33">
        <f t="shared" si="3"/>
        <v>4013333</v>
      </c>
      <c r="BD14" s="33">
        <f t="shared" si="3"/>
        <v>4013333</v>
      </c>
      <c r="BE14" s="33">
        <f t="shared" si="3"/>
        <v>4013333</v>
      </c>
      <c r="BF14" s="33">
        <f t="shared" si="3"/>
        <v>4013333</v>
      </c>
      <c r="BG14" s="33">
        <f t="shared" si="3"/>
        <v>4013333</v>
      </c>
      <c r="BH14" s="33">
        <f t="shared" si="3"/>
        <v>4013333</v>
      </c>
      <c r="BI14" s="33">
        <f t="shared" si="3"/>
        <v>4013333</v>
      </c>
      <c r="BJ14" s="33">
        <f t="shared" si="3"/>
        <v>4013333</v>
      </c>
      <c r="BK14" s="33">
        <f t="shared" si="3"/>
        <v>4013333</v>
      </c>
      <c r="BL14" s="33">
        <f t="shared" si="3"/>
        <v>4013333</v>
      </c>
      <c r="BM14" s="33">
        <f t="shared" si="3"/>
        <v>4013333</v>
      </c>
      <c r="BN14" s="33">
        <f t="shared" si="3"/>
        <v>4013333</v>
      </c>
      <c r="BO14" s="33">
        <f t="shared" si="3"/>
        <v>4013333</v>
      </c>
      <c r="BP14" s="33">
        <f t="shared" si="3"/>
        <v>4013333</v>
      </c>
      <c r="BQ14" s="33">
        <f t="shared" si="3"/>
        <v>4013333</v>
      </c>
      <c r="BR14" s="33">
        <f t="shared" si="3"/>
        <v>4013333</v>
      </c>
      <c r="BS14" s="33">
        <f t="shared" si="3"/>
        <v>4013333</v>
      </c>
      <c r="BT14" s="33">
        <f t="shared" si="3"/>
        <v>4013333</v>
      </c>
      <c r="BU14" s="33">
        <f t="shared" si="3"/>
        <v>4013333</v>
      </c>
      <c r="BV14" s="33">
        <f t="shared" si="3"/>
        <v>4013333</v>
      </c>
      <c r="BW14" s="33">
        <f t="shared" si="3"/>
        <v>4013333</v>
      </c>
      <c r="BX14" s="33">
        <f t="shared" si="3"/>
        <v>4013333</v>
      </c>
      <c r="BY14" s="33">
        <f t="shared" si="3"/>
        <v>4013333</v>
      </c>
      <c r="BZ14" s="33">
        <f t="shared" si="3"/>
        <v>4013333</v>
      </c>
      <c r="CA14" s="33">
        <f t="shared" si="3"/>
        <v>4013333</v>
      </c>
      <c r="CB14" s="33">
        <f t="shared" si="3"/>
        <v>4013333</v>
      </c>
      <c r="CC14" s="33">
        <f t="shared" si="3"/>
        <v>4013333</v>
      </c>
      <c r="CD14" s="33">
        <f t="shared" si="3"/>
        <v>4013333</v>
      </c>
      <c r="CE14" s="33">
        <f t="shared" si="3"/>
        <v>4013333</v>
      </c>
      <c r="CF14" s="33">
        <f t="shared" si="3"/>
        <v>4013333</v>
      </c>
      <c r="CG14" s="33">
        <f t="shared" si="3"/>
        <v>4013333</v>
      </c>
      <c r="CH14" s="33">
        <f t="shared" si="3"/>
        <v>4013333</v>
      </c>
      <c r="CI14" s="33">
        <f t="shared" si="3"/>
        <v>4013333</v>
      </c>
      <c r="CJ14" s="33">
        <f t="shared" si="3"/>
        <v>4013333</v>
      </c>
      <c r="CK14" s="33">
        <f t="shared" si="3"/>
        <v>4013333</v>
      </c>
      <c r="CL14" s="33">
        <f t="shared" si="3"/>
        <v>4013333</v>
      </c>
      <c r="CM14" s="33">
        <f t="shared" si="3"/>
        <v>4013333</v>
      </c>
      <c r="CN14" s="33">
        <f t="shared" si="3"/>
        <v>4013333</v>
      </c>
      <c r="CO14" s="33">
        <f t="shared" si="3"/>
        <v>4013333</v>
      </c>
      <c r="CP14" s="33">
        <f t="shared" si="3"/>
        <v>4013333</v>
      </c>
      <c r="CQ14" s="33">
        <f t="shared" si="3"/>
        <v>4013333</v>
      </c>
      <c r="CR14" s="33">
        <f t="shared" si="3"/>
        <v>4013333</v>
      </c>
      <c r="CS14" s="33">
        <f t="shared" si="3"/>
        <v>4013333</v>
      </c>
      <c r="CT14" s="33">
        <f t="shared" si="3"/>
        <v>4013333</v>
      </c>
      <c r="CU14" s="33">
        <f t="shared" si="3"/>
        <v>4013333</v>
      </c>
      <c r="CV14" s="33">
        <f t="shared" si="3"/>
        <v>4013333</v>
      </c>
      <c r="CW14" s="33">
        <f t="shared" si="3"/>
        <v>4013333</v>
      </c>
      <c r="CX14" s="33">
        <f t="shared" si="3"/>
        <v>4013333</v>
      </c>
      <c r="CY14" s="33">
        <f t="shared" si="3"/>
        <v>4013333</v>
      </c>
      <c r="CZ14" s="33">
        <f t="shared" si="3"/>
        <v>4013333</v>
      </c>
      <c r="DA14" s="33">
        <f t="shared" si="3"/>
        <v>4013333</v>
      </c>
      <c r="DB14" s="33">
        <f t="shared" si="3"/>
        <v>4013333</v>
      </c>
      <c r="DC14" s="33">
        <f t="shared" si="3"/>
        <v>4013333</v>
      </c>
      <c r="DD14" s="33">
        <f t="shared" si="3"/>
        <v>4013333</v>
      </c>
      <c r="DE14" s="33">
        <f t="shared" si="3"/>
        <v>4013333</v>
      </c>
      <c r="DF14" s="33">
        <f t="shared" si="3"/>
        <v>4013333</v>
      </c>
      <c r="DG14" s="33">
        <f t="shared" si="3"/>
        <v>4013333</v>
      </c>
      <c r="DH14" s="33">
        <f t="shared" si="3"/>
        <v>4013333</v>
      </c>
      <c r="DI14" s="33">
        <f t="shared" si="3"/>
        <v>4013333</v>
      </c>
      <c r="DJ14" s="33">
        <f t="shared" si="3"/>
        <v>4013333</v>
      </c>
      <c r="DK14" s="33">
        <f t="shared" si="3"/>
        <v>4013333</v>
      </c>
      <c r="DL14" s="33">
        <f t="shared" si="3"/>
        <v>4013333</v>
      </c>
      <c r="DM14" s="33">
        <f t="shared" si="3"/>
        <v>4013333</v>
      </c>
      <c r="DN14" s="33">
        <f t="shared" si="3"/>
        <v>4013333</v>
      </c>
      <c r="DO14" s="33">
        <f t="shared" si="3"/>
        <v>4013333</v>
      </c>
      <c r="DP14" s="33">
        <f t="shared" si="3"/>
        <v>4013333</v>
      </c>
      <c r="DQ14" s="33">
        <f t="shared" si="3"/>
        <v>4013333</v>
      </c>
      <c r="DR14" s="33">
        <f t="shared" si="3"/>
        <v>4013333</v>
      </c>
      <c r="DS14" s="33">
        <f t="shared" si="3"/>
        <v>4013333</v>
      </c>
      <c r="DT14" s="33">
        <f t="shared" si="3"/>
        <v>4013333</v>
      </c>
      <c r="DU14" s="33">
        <f t="shared" si="3"/>
        <v>4013333</v>
      </c>
      <c r="DV14" s="33">
        <f t="shared" si="3"/>
        <v>4013333</v>
      </c>
      <c r="DW14" s="33">
        <f t="shared" si="3"/>
        <v>4013333</v>
      </c>
      <c r="DX14" s="33">
        <f t="shared" si="3"/>
        <v>4013333</v>
      </c>
      <c r="DY14" s="33">
        <f t="shared" si="3"/>
        <v>4013333</v>
      </c>
      <c r="DZ14" s="33">
        <f t="shared" si="3"/>
        <v>4013333</v>
      </c>
      <c r="EA14" s="33">
        <f t="shared" si="3"/>
        <v>4013333</v>
      </c>
      <c r="EB14" s="33">
        <f t="shared" si="3"/>
        <v>4013333</v>
      </c>
      <c r="EC14" s="33">
        <f t="shared" si="3"/>
        <v>4013333</v>
      </c>
      <c r="ED14" s="33">
        <f t="shared" si="3"/>
        <v>4013333</v>
      </c>
      <c r="EE14" s="40"/>
      <c r="EF14" s="40"/>
    </row>
    <row r="15">
      <c r="A15" s="23">
        <v>4.0</v>
      </c>
      <c r="B15" s="24" t="s">
        <v>150</v>
      </c>
      <c r="C15" s="21">
        <v>36.0</v>
      </c>
      <c r="D15" s="21">
        <v>73.0</v>
      </c>
      <c r="E15" s="25">
        <v>5.814E8</v>
      </c>
      <c r="F15" s="26">
        <v>1.026E8</v>
      </c>
      <c r="G15" s="27" t="s">
        <v>147</v>
      </c>
      <c r="H15" s="25" t="s">
        <v>148</v>
      </c>
      <c r="I15" s="42"/>
      <c r="J15" s="37">
        <v>1.71E7</v>
      </c>
      <c r="K15" s="37">
        <v>1.71E7</v>
      </c>
      <c r="L15" s="37">
        <v>1.71E7</v>
      </c>
      <c r="M15" s="37">
        <v>1.71E7</v>
      </c>
      <c r="N15" s="37">
        <v>1.71E7</v>
      </c>
      <c r="O15" s="37">
        <v>1.71E7</v>
      </c>
      <c r="P15" s="38"/>
      <c r="Q15" s="38" t="str">
        <f t="shared" ref="Q15:U15" si="4">P15</f>
        <v/>
      </c>
      <c r="R15" s="38" t="str">
        <f t="shared" si="4"/>
        <v/>
      </c>
      <c r="S15" s="38" t="str">
        <f t="shared" si="4"/>
        <v/>
      </c>
      <c r="T15" s="38" t="str">
        <f t="shared" si="4"/>
        <v/>
      </c>
      <c r="U15" s="38" t="str">
        <f t="shared" si="4"/>
        <v/>
      </c>
      <c r="V15" s="38"/>
      <c r="W15" s="38"/>
      <c r="X15" s="38"/>
      <c r="Y15" s="38"/>
      <c r="Z15" s="38"/>
      <c r="AA15" s="38"/>
      <c r="AB15" s="38"/>
      <c r="AC15" s="38"/>
      <c r="AD15" s="41"/>
      <c r="AE15" s="38"/>
      <c r="AF15" s="38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</row>
    <row r="16">
      <c r="A16" s="23"/>
      <c r="B16" s="24"/>
      <c r="C16" s="21"/>
      <c r="D16" s="21"/>
      <c r="E16" s="25"/>
      <c r="F16" s="26"/>
      <c r="G16" s="26"/>
      <c r="H16" s="25" t="s">
        <v>149</v>
      </c>
      <c r="I16" s="42"/>
      <c r="J16" s="32"/>
      <c r="K16" s="37"/>
      <c r="L16" s="37"/>
      <c r="M16" s="37"/>
      <c r="N16" s="37"/>
      <c r="O16" s="37"/>
      <c r="P16" s="37">
        <v>3990000.0</v>
      </c>
      <c r="Q16" s="33">
        <f t="shared" ref="Q16:EE16" si="5">P16</f>
        <v>3990000</v>
      </c>
      <c r="R16" s="33">
        <f t="shared" si="5"/>
        <v>3990000</v>
      </c>
      <c r="S16" s="33">
        <f t="shared" si="5"/>
        <v>3990000</v>
      </c>
      <c r="T16" s="33">
        <f t="shared" si="5"/>
        <v>3990000</v>
      </c>
      <c r="U16" s="33">
        <f t="shared" si="5"/>
        <v>3990000</v>
      </c>
      <c r="V16" s="33">
        <f t="shared" si="5"/>
        <v>3990000</v>
      </c>
      <c r="W16" s="33">
        <f t="shared" si="5"/>
        <v>3990000</v>
      </c>
      <c r="X16" s="33">
        <f t="shared" si="5"/>
        <v>3990000</v>
      </c>
      <c r="Y16" s="33">
        <f t="shared" si="5"/>
        <v>3990000</v>
      </c>
      <c r="Z16" s="33">
        <f t="shared" si="5"/>
        <v>3990000</v>
      </c>
      <c r="AA16" s="33">
        <f t="shared" si="5"/>
        <v>3990000</v>
      </c>
      <c r="AB16" s="33">
        <f t="shared" si="5"/>
        <v>3990000</v>
      </c>
      <c r="AC16" s="33">
        <f t="shared" si="5"/>
        <v>3990000</v>
      </c>
      <c r="AD16" s="33">
        <f t="shared" si="5"/>
        <v>3990000</v>
      </c>
      <c r="AE16" s="33">
        <f t="shared" si="5"/>
        <v>3990000</v>
      </c>
      <c r="AF16" s="33">
        <f t="shared" si="5"/>
        <v>3990000</v>
      </c>
      <c r="AG16" s="33">
        <f t="shared" si="5"/>
        <v>3990000</v>
      </c>
      <c r="AH16" s="33">
        <f t="shared" si="5"/>
        <v>3990000</v>
      </c>
      <c r="AI16" s="33">
        <f t="shared" si="5"/>
        <v>3990000</v>
      </c>
      <c r="AJ16" s="33">
        <f t="shared" si="5"/>
        <v>3990000</v>
      </c>
      <c r="AK16" s="33">
        <f t="shared" si="5"/>
        <v>3990000</v>
      </c>
      <c r="AL16" s="33">
        <f t="shared" si="5"/>
        <v>3990000</v>
      </c>
      <c r="AM16" s="33">
        <f t="shared" si="5"/>
        <v>3990000</v>
      </c>
      <c r="AN16" s="33">
        <f t="shared" si="5"/>
        <v>3990000</v>
      </c>
      <c r="AO16" s="33">
        <f t="shared" si="5"/>
        <v>3990000</v>
      </c>
      <c r="AP16" s="33">
        <f t="shared" si="5"/>
        <v>3990000</v>
      </c>
      <c r="AQ16" s="33">
        <f t="shared" si="5"/>
        <v>3990000</v>
      </c>
      <c r="AR16" s="33">
        <f t="shared" si="5"/>
        <v>3990000</v>
      </c>
      <c r="AS16" s="33">
        <f t="shared" si="5"/>
        <v>3990000</v>
      </c>
      <c r="AT16" s="33">
        <f t="shared" si="5"/>
        <v>3990000</v>
      </c>
      <c r="AU16" s="33">
        <f t="shared" si="5"/>
        <v>3990000</v>
      </c>
      <c r="AV16" s="33">
        <f t="shared" si="5"/>
        <v>3990000</v>
      </c>
      <c r="AW16" s="33">
        <f t="shared" si="5"/>
        <v>3990000</v>
      </c>
      <c r="AX16" s="33">
        <f t="shared" si="5"/>
        <v>3990000</v>
      </c>
      <c r="AY16" s="33">
        <f t="shared" si="5"/>
        <v>3990000</v>
      </c>
      <c r="AZ16" s="33">
        <f t="shared" si="5"/>
        <v>3990000</v>
      </c>
      <c r="BA16" s="33">
        <f t="shared" si="5"/>
        <v>3990000</v>
      </c>
      <c r="BB16" s="33">
        <f t="shared" si="5"/>
        <v>3990000</v>
      </c>
      <c r="BC16" s="33">
        <f t="shared" si="5"/>
        <v>3990000</v>
      </c>
      <c r="BD16" s="33">
        <f t="shared" si="5"/>
        <v>3990000</v>
      </c>
      <c r="BE16" s="33">
        <f t="shared" si="5"/>
        <v>3990000</v>
      </c>
      <c r="BF16" s="33">
        <f t="shared" si="5"/>
        <v>3990000</v>
      </c>
      <c r="BG16" s="33">
        <f t="shared" si="5"/>
        <v>3990000</v>
      </c>
      <c r="BH16" s="33">
        <f t="shared" si="5"/>
        <v>3990000</v>
      </c>
      <c r="BI16" s="33">
        <f t="shared" si="5"/>
        <v>3990000</v>
      </c>
      <c r="BJ16" s="33">
        <f t="shared" si="5"/>
        <v>3990000</v>
      </c>
      <c r="BK16" s="33">
        <f t="shared" si="5"/>
        <v>3990000</v>
      </c>
      <c r="BL16" s="33">
        <f t="shared" si="5"/>
        <v>3990000</v>
      </c>
      <c r="BM16" s="33">
        <f t="shared" si="5"/>
        <v>3990000</v>
      </c>
      <c r="BN16" s="33">
        <f t="shared" si="5"/>
        <v>3990000</v>
      </c>
      <c r="BO16" s="33">
        <f t="shared" si="5"/>
        <v>3990000</v>
      </c>
      <c r="BP16" s="33">
        <f t="shared" si="5"/>
        <v>3990000</v>
      </c>
      <c r="BQ16" s="33">
        <f t="shared" si="5"/>
        <v>3990000</v>
      </c>
      <c r="BR16" s="33">
        <f t="shared" si="5"/>
        <v>3990000</v>
      </c>
      <c r="BS16" s="33">
        <f t="shared" si="5"/>
        <v>3990000</v>
      </c>
      <c r="BT16" s="33">
        <f t="shared" si="5"/>
        <v>3990000</v>
      </c>
      <c r="BU16" s="33">
        <f t="shared" si="5"/>
        <v>3990000</v>
      </c>
      <c r="BV16" s="33">
        <f t="shared" si="5"/>
        <v>3990000</v>
      </c>
      <c r="BW16" s="33">
        <f t="shared" si="5"/>
        <v>3990000</v>
      </c>
      <c r="BX16" s="33">
        <f t="shared" si="5"/>
        <v>3990000</v>
      </c>
      <c r="BY16" s="33">
        <f t="shared" si="5"/>
        <v>3990000</v>
      </c>
      <c r="BZ16" s="33">
        <f t="shared" si="5"/>
        <v>3990000</v>
      </c>
      <c r="CA16" s="33">
        <f t="shared" si="5"/>
        <v>3990000</v>
      </c>
      <c r="CB16" s="33">
        <f t="shared" si="5"/>
        <v>3990000</v>
      </c>
      <c r="CC16" s="33">
        <f t="shared" si="5"/>
        <v>3990000</v>
      </c>
      <c r="CD16" s="33">
        <f t="shared" si="5"/>
        <v>3990000</v>
      </c>
      <c r="CE16" s="33">
        <f t="shared" si="5"/>
        <v>3990000</v>
      </c>
      <c r="CF16" s="33">
        <f t="shared" si="5"/>
        <v>3990000</v>
      </c>
      <c r="CG16" s="33">
        <f t="shared" si="5"/>
        <v>3990000</v>
      </c>
      <c r="CH16" s="33">
        <f t="shared" si="5"/>
        <v>3990000</v>
      </c>
      <c r="CI16" s="33">
        <f t="shared" si="5"/>
        <v>3990000</v>
      </c>
      <c r="CJ16" s="33">
        <f t="shared" si="5"/>
        <v>3990000</v>
      </c>
      <c r="CK16" s="33">
        <f t="shared" si="5"/>
        <v>3990000</v>
      </c>
      <c r="CL16" s="33">
        <f t="shared" si="5"/>
        <v>3990000</v>
      </c>
      <c r="CM16" s="33">
        <f t="shared" si="5"/>
        <v>3990000</v>
      </c>
      <c r="CN16" s="33">
        <f t="shared" si="5"/>
        <v>3990000</v>
      </c>
      <c r="CO16" s="33">
        <f t="shared" si="5"/>
        <v>3990000</v>
      </c>
      <c r="CP16" s="33">
        <f t="shared" si="5"/>
        <v>3990000</v>
      </c>
      <c r="CQ16" s="33">
        <f t="shared" si="5"/>
        <v>3990000</v>
      </c>
      <c r="CR16" s="33">
        <f t="shared" si="5"/>
        <v>3990000</v>
      </c>
      <c r="CS16" s="33">
        <f t="shared" si="5"/>
        <v>3990000</v>
      </c>
      <c r="CT16" s="33">
        <f t="shared" si="5"/>
        <v>3990000</v>
      </c>
      <c r="CU16" s="33">
        <f t="shared" si="5"/>
        <v>3990000</v>
      </c>
      <c r="CV16" s="33">
        <f t="shared" si="5"/>
        <v>3990000</v>
      </c>
      <c r="CW16" s="33">
        <f t="shared" si="5"/>
        <v>3990000</v>
      </c>
      <c r="CX16" s="33">
        <f t="shared" si="5"/>
        <v>3990000</v>
      </c>
      <c r="CY16" s="33">
        <f t="shared" si="5"/>
        <v>3990000</v>
      </c>
      <c r="CZ16" s="33">
        <f t="shared" si="5"/>
        <v>3990000</v>
      </c>
      <c r="DA16" s="33">
        <f t="shared" si="5"/>
        <v>3990000</v>
      </c>
      <c r="DB16" s="33">
        <f t="shared" si="5"/>
        <v>3990000</v>
      </c>
      <c r="DC16" s="33">
        <f t="shared" si="5"/>
        <v>3990000</v>
      </c>
      <c r="DD16" s="33">
        <f t="shared" si="5"/>
        <v>3990000</v>
      </c>
      <c r="DE16" s="33">
        <f t="shared" si="5"/>
        <v>3990000</v>
      </c>
      <c r="DF16" s="33">
        <f t="shared" si="5"/>
        <v>3990000</v>
      </c>
      <c r="DG16" s="33">
        <f t="shared" si="5"/>
        <v>3990000</v>
      </c>
      <c r="DH16" s="33">
        <f t="shared" si="5"/>
        <v>3990000</v>
      </c>
      <c r="DI16" s="33">
        <f t="shared" si="5"/>
        <v>3990000</v>
      </c>
      <c r="DJ16" s="33">
        <f t="shared" si="5"/>
        <v>3990000</v>
      </c>
      <c r="DK16" s="33">
        <f t="shared" si="5"/>
        <v>3990000</v>
      </c>
      <c r="DL16" s="33">
        <f t="shared" si="5"/>
        <v>3990000</v>
      </c>
      <c r="DM16" s="33">
        <f t="shared" si="5"/>
        <v>3990000</v>
      </c>
      <c r="DN16" s="33">
        <f t="shared" si="5"/>
        <v>3990000</v>
      </c>
      <c r="DO16" s="33">
        <f t="shared" si="5"/>
        <v>3990000</v>
      </c>
      <c r="DP16" s="33">
        <f t="shared" si="5"/>
        <v>3990000</v>
      </c>
      <c r="DQ16" s="33">
        <f t="shared" si="5"/>
        <v>3990000</v>
      </c>
      <c r="DR16" s="33">
        <f t="shared" si="5"/>
        <v>3990000</v>
      </c>
      <c r="DS16" s="33">
        <f t="shared" si="5"/>
        <v>3990000</v>
      </c>
      <c r="DT16" s="33">
        <f t="shared" si="5"/>
        <v>3990000</v>
      </c>
      <c r="DU16" s="33">
        <f t="shared" si="5"/>
        <v>3990000</v>
      </c>
      <c r="DV16" s="33">
        <f t="shared" si="5"/>
        <v>3990000</v>
      </c>
      <c r="DW16" s="33">
        <f t="shared" si="5"/>
        <v>3990000</v>
      </c>
      <c r="DX16" s="33">
        <f t="shared" si="5"/>
        <v>3990000</v>
      </c>
      <c r="DY16" s="33">
        <f t="shared" si="5"/>
        <v>3990000</v>
      </c>
      <c r="DZ16" s="33">
        <f t="shared" si="5"/>
        <v>3990000</v>
      </c>
      <c r="EA16" s="33">
        <f t="shared" si="5"/>
        <v>3990000</v>
      </c>
      <c r="EB16" s="33">
        <f t="shared" si="5"/>
        <v>3990000</v>
      </c>
      <c r="EC16" s="33">
        <f t="shared" si="5"/>
        <v>3990000</v>
      </c>
      <c r="ED16" s="33">
        <f t="shared" si="5"/>
        <v>3990000</v>
      </c>
      <c r="EE16" s="33">
        <f t="shared" si="5"/>
        <v>3990000</v>
      </c>
      <c r="EF16" s="33"/>
    </row>
    <row r="17">
      <c r="A17" s="23">
        <v>5.0</v>
      </c>
      <c r="B17" s="24" t="s">
        <v>151</v>
      </c>
      <c r="C17" s="21">
        <v>36.0</v>
      </c>
      <c r="D17" s="21">
        <v>72.0</v>
      </c>
      <c r="E17" s="25">
        <v>5.78E8</v>
      </c>
      <c r="F17" s="26">
        <v>1.02E8</v>
      </c>
      <c r="G17" s="27" t="s">
        <v>147</v>
      </c>
      <c r="H17" s="25" t="s">
        <v>148</v>
      </c>
      <c r="I17" s="42"/>
      <c r="J17" s="36"/>
      <c r="K17" s="37">
        <v>1.7E7</v>
      </c>
      <c r="L17" s="37">
        <v>1.7E7</v>
      </c>
      <c r="M17" s="37">
        <v>1.7E7</v>
      </c>
      <c r="N17" s="37">
        <v>1.7E7</v>
      </c>
      <c r="O17" s="37">
        <v>1.7E7</v>
      </c>
      <c r="P17" s="37">
        <v>1.7E7</v>
      </c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41"/>
      <c r="AE17" s="38"/>
      <c r="AF17" s="38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</row>
    <row r="18">
      <c r="A18" s="23"/>
      <c r="B18" s="24"/>
      <c r="C18" s="21"/>
      <c r="D18" s="21"/>
      <c r="E18" s="25"/>
      <c r="F18" s="26"/>
      <c r="G18" s="26"/>
      <c r="H18" s="25" t="s">
        <v>149</v>
      </c>
      <c r="I18" s="32"/>
      <c r="J18" s="33"/>
      <c r="K18" s="33"/>
      <c r="L18" s="37"/>
      <c r="M18" s="37"/>
      <c r="N18" s="37"/>
      <c r="O18" s="37"/>
      <c r="P18" s="37"/>
      <c r="Q18" s="37">
        <v>3966667.0</v>
      </c>
      <c r="R18" s="33">
        <f t="shared" ref="R18:EF18" si="6">Q18</f>
        <v>3966667</v>
      </c>
      <c r="S18" s="33">
        <f t="shared" si="6"/>
        <v>3966667</v>
      </c>
      <c r="T18" s="33">
        <f t="shared" si="6"/>
        <v>3966667</v>
      </c>
      <c r="U18" s="33">
        <f t="shared" si="6"/>
        <v>3966667</v>
      </c>
      <c r="V18" s="33">
        <f t="shared" si="6"/>
        <v>3966667</v>
      </c>
      <c r="W18" s="33">
        <f t="shared" si="6"/>
        <v>3966667</v>
      </c>
      <c r="X18" s="33">
        <f t="shared" si="6"/>
        <v>3966667</v>
      </c>
      <c r="Y18" s="33">
        <f t="shared" si="6"/>
        <v>3966667</v>
      </c>
      <c r="Z18" s="33">
        <f t="shared" si="6"/>
        <v>3966667</v>
      </c>
      <c r="AA18" s="33">
        <f t="shared" si="6"/>
        <v>3966667</v>
      </c>
      <c r="AB18" s="33">
        <f t="shared" si="6"/>
        <v>3966667</v>
      </c>
      <c r="AC18" s="33">
        <f t="shared" si="6"/>
        <v>3966667</v>
      </c>
      <c r="AD18" s="33">
        <f t="shared" si="6"/>
        <v>3966667</v>
      </c>
      <c r="AE18" s="33">
        <f t="shared" si="6"/>
        <v>3966667</v>
      </c>
      <c r="AF18" s="33">
        <f t="shared" si="6"/>
        <v>3966667</v>
      </c>
      <c r="AG18" s="33">
        <f t="shared" si="6"/>
        <v>3966667</v>
      </c>
      <c r="AH18" s="33">
        <f t="shared" si="6"/>
        <v>3966667</v>
      </c>
      <c r="AI18" s="33">
        <f t="shared" si="6"/>
        <v>3966667</v>
      </c>
      <c r="AJ18" s="33">
        <f t="shared" si="6"/>
        <v>3966667</v>
      </c>
      <c r="AK18" s="33">
        <f t="shared" si="6"/>
        <v>3966667</v>
      </c>
      <c r="AL18" s="33">
        <f t="shared" si="6"/>
        <v>3966667</v>
      </c>
      <c r="AM18" s="33">
        <f t="shared" si="6"/>
        <v>3966667</v>
      </c>
      <c r="AN18" s="33">
        <f t="shared" si="6"/>
        <v>3966667</v>
      </c>
      <c r="AO18" s="33">
        <f t="shared" si="6"/>
        <v>3966667</v>
      </c>
      <c r="AP18" s="33">
        <f t="shared" si="6"/>
        <v>3966667</v>
      </c>
      <c r="AQ18" s="33">
        <f t="shared" si="6"/>
        <v>3966667</v>
      </c>
      <c r="AR18" s="33">
        <f t="shared" si="6"/>
        <v>3966667</v>
      </c>
      <c r="AS18" s="33">
        <f t="shared" si="6"/>
        <v>3966667</v>
      </c>
      <c r="AT18" s="33">
        <f t="shared" si="6"/>
        <v>3966667</v>
      </c>
      <c r="AU18" s="33">
        <f t="shared" si="6"/>
        <v>3966667</v>
      </c>
      <c r="AV18" s="33">
        <f t="shared" si="6"/>
        <v>3966667</v>
      </c>
      <c r="AW18" s="33">
        <f t="shared" si="6"/>
        <v>3966667</v>
      </c>
      <c r="AX18" s="33">
        <f t="shared" si="6"/>
        <v>3966667</v>
      </c>
      <c r="AY18" s="33">
        <f t="shared" si="6"/>
        <v>3966667</v>
      </c>
      <c r="AZ18" s="33">
        <f t="shared" si="6"/>
        <v>3966667</v>
      </c>
      <c r="BA18" s="33">
        <f t="shared" si="6"/>
        <v>3966667</v>
      </c>
      <c r="BB18" s="33">
        <f t="shared" si="6"/>
        <v>3966667</v>
      </c>
      <c r="BC18" s="33">
        <f t="shared" si="6"/>
        <v>3966667</v>
      </c>
      <c r="BD18" s="33">
        <f t="shared" si="6"/>
        <v>3966667</v>
      </c>
      <c r="BE18" s="33">
        <f t="shared" si="6"/>
        <v>3966667</v>
      </c>
      <c r="BF18" s="33">
        <f t="shared" si="6"/>
        <v>3966667</v>
      </c>
      <c r="BG18" s="33">
        <f t="shared" si="6"/>
        <v>3966667</v>
      </c>
      <c r="BH18" s="33">
        <f t="shared" si="6"/>
        <v>3966667</v>
      </c>
      <c r="BI18" s="33">
        <f t="shared" si="6"/>
        <v>3966667</v>
      </c>
      <c r="BJ18" s="33">
        <f t="shared" si="6"/>
        <v>3966667</v>
      </c>
      <c r="BK18" s="33">
        <f t="shared" si="6"/>
        <v>3966667</v>
      </c>
      <c r="BL18" s="33">
        <f t="shared" si="6"/>
        <v>3966667</v>
      </c>
      <c r="BM18" s="33">
        <f t="shared" si="6"/>
        <v>3966667</v>
      </c>
      <c r="BN18" s="33">
        <f t="shared" si="6"/>
        <v>3966667</v>
      </c>
      <c r="BO18" s="33">
        <f t="shared" si="6"/>
        <v>3966667</v>
      </c>
      <c r="BP18" s="33">
        <f t="shared" si="6"/>
        <v>3966667</v>
      </c>
      <c r="BQ18" s="33">
        <f t="shared" si="6"/>
        <v>3966667</v>
      </c>
      <c r="BR18" s="33">
        <f t="shared" si="6"/>
        <v>3966667</v>
      </c>
      <c r="BS18" s="33">
        <f t="shared" si="6"/>
        <v>3966667</v>
      </c>
      <c r="BT18" s="33">
        <f t="shared" si="6"/>
        <v>3966667</v>
      </c>
      <c r="BU18" s="33">
        <f t="shared" si="6"/>
        <v>3966667</v>
      </c>
      <c r="BV18" s="33">
        <f t="shared" si="6"/>
        <v>3966667</v>
      </c>
      <c r="BW18" s="33">
        <f t="shared" si="6"/>
        <v>3966667</v>
      </c>
      <c r="BX18" s="33">
        <f t="shared" si="6"/>
        <v>3966667</v>
      </c>
      <c r="BY18" s="33">
        <f t="shared" si="6"/>
        <v>3966667</v>
      </c>
      <c r="BZ18" s="33">
        <f t="shared" si="6"/>
        <v>3966667</v>
      </c>
      <c r="CA18" s="33">
        <f t="shared" si="6"/>
        <v>3966667</v>
      </c>
      <c r="CB18" s="33">
        <f t="shared" si="6"/>
        <v>3966667</v>
      </c>
      <c r="CC18" s="33">
        <f t="shared" si="6"/>
        <v>3966667</v>
      </c>
      <c r="CD18" s="33">
        <f t="shared" si="6"/>
        <v>3966667</v>
      </c>
      <c r="CE18" s="33">
        <f t="shared" si="6"/>
        <v>3966667</v>
      </c>
      <c r="CF18" s="33">
        <f t="shared" si="6"/>
        <v>3966667</v>
      </c>
      <c r="CG18" s="33">
        <f t="shared" si="6"/>
        <v>3966667</v>
      </c>
      <c r="CH18" s="33">
        <f t="shared" si="6"/>
        <v>3966667</v>
      </c>
      <c r="CI18" s="33">
        <f t="shared" si="6"/>
        <v>3966667</v>
      </c>
      <c r="CJ18" s="33">
        <f t="shared" si="6"/>
        <v>3966667</v>
      </c>
      <c r="CK18" s="33">
        <f t="shared" si="6"/>
        <v>3966667</v>
      </c>
      <c r="CL18" s="33">
        <f t="shared" si="6"/>
        <v>3966667</v>
      </c>
      <c r="CM18" s="33">
        <f t="shared" si="6"/>
        <v>3966667</v>
      </c>
      <c r="CN18" s="33">
        <f t="shared" si="6"/>
        <v>3966667</v>
      </c>
      <c r="CO18" s="33">
        <f t="shared" si="6"/>
        <v>3966667</v>
      </c>
      <c r="CP18" s="33">
        <f t="shared" si="6"/>
        <v>3966667</v>
      </c>
      <c r="CQ18" s="33">
        <f t="shared" si="6"/>
        <v>3966667</v>
      </c>
      <c r="CR18" s="33">
        <f t="shared" si="6"/>
        <v>3966667</v>
      </c>
      <c r="CS18" s="33">
        <f t="shared" si="6"/>
        <v>3966667</v>
      </c>
      <c r="CT18" s="33">
        <f t="shared" si="6"/>
        <v>3966667</v>
      </c>
      <c r="CU18" s="33">
        <f t="shared" si="6"/>
        <v>3966667</v>
      </c>
      <c r="CV18" s="33">
        <f t="shared" si="6"/>
        <v>3966667</v>
      </c>
      <c r="CW18" s="33">
        <f t="shared" si="6"/>
        <v>3966667</v>
      </c>
      <c r="CX18" s="33">
        <f t="shared" si="6"/>
        <v>3966667</v>
      </c>
      <c r="CY18" s="33">
        <f t="shared" si="6"/>
        <v>3966667</v>
      </c>
      <c r="CZ18" s="33">
        <f t="shared" si="6"/>
        <v>3966667</v>
      </c>
      <c r="DA18" s="33">
        <f t="shared" si="6"/>
        <v>3966667</v>
      </c>
      <c r="DB18" s="33">
        <f t="shared" si="6"/>
        <v>3966667</v>
      </c>
      <c r="DC18" s="33">
        <f t="shared" si="6"/>
        <v>3966667</v>
      </c>
      <c r="DD18" s="33">
        <f t="shared" si="6"/>
        <v>3966667</v>
      </c>
      <c r="DE18" s="33">
        <f t="shared" si="6"/>
        <v>3966667</v>
      </c>
      <c r="DF18" s="33">
        <f t="shared" si="6"/>
        <v>3966667</v>
      </c>
      <c r="DG18" s="33">
        <f t="shared" si="6"/>
        <v>3966667</v>
      </c>
      <c r="DH18" s="33">
        <f t="shared" si="6"/>
        <v>3966667</v>
      </c>
      <c r="DI18" s="33">
        <f t="shared" si="6"/>
        <v>3966667</v>
      </c>
      <c r="DJ18" s="33">
        <f t="shared" si="6"/>
        <v>3966667</v>
      </c>
      <c r="DK18" s="33">
        <f t="shared" si="6"/>
        <v>3966667</v>
      </c>
      <c r="DL18" s="33">
        <f t="shared" si="6"/>
        <v>3966667</v>
      </c>
      <c r="DM18" s="33">
        <f t="shared" si="6"/>
        <v>3966667</v>
      </c>
      <c r="DN18" s="33">
        <f t="shared" si="6"/>
        <v>3966667</v>
      </c>
      <c r="DO18" s="33">
        <f t="shared" si="6"/>
        <v>3966667</v>
      </c>
      <c r="DP18" s="33">
        <f t="shared" si="6"/>
        <v>3966667</v>
      </c>
      <c r="DQ18" s="33">
        <f t="shared" si="6"/>
        <v>3966667</v>
      </c>
      <c r="DR18" s="33">
        <f t="shared" si="6"/>
        <v>3966667</v>
      </c>
      <c r="DS18" s="33">
        <f t="shared" si="6"/>
        <v>3966667</v>
      </c>
      <c r="DT18" s="33">
        <f t="shared" si="6"/>
        <v>3966667</v>
      </c>
      <c r="DU18" s="33">
        <f t="shared" si="6"/>
        <v>3966667</v>
      </c>
      <c r="DV18" s="33">
        <f t="shared" si="6"/>
        <v>3966667</v>
      </c>
      <c r="DW18" s="33">
        <f t="shared" si="6"/>
        <v>3966667</v>
      </c>
      <c r="DX18" s="33">
        <f t="shared" si="6"/>
        <v>3966667</v>
      </c>
      <c r="DY18" s="33">
        <f t="shared" si="6"/>
        <v>3966667</v>
      </c>
      <c r="DZ18" s="33">
        <f t="shared" si="6"/>
        <v>3966667</v>
      </c>
      <c r="EA18" s="33">
        <f t="shared" si="6"/>
        <v>3966667</v>
      </c>
      <c r="EB18" s="33">
        <f t="shared" si="6"/>
        <v>3966667</v>
      </c>
      <c r="EC18" s="33">
        <f t="shared" si="6"/>
        <v>3966667</v>
      </c>
      <c r="ED18" s="33">
        <f t="shared" si="6"/>
        <v>3966667</v>
      </c>
      <c r="EE18" s="33">
        <f t="shared" si="6"/>
        <v>3966667</v>
      </c>
      <c r="EF18" s="33">
        <f t="shared" si="6"/>
        <v>3966667</v>
      </c>
    </row>
    <row r="19">
      <c r="A19" s="23">
        <v>6.0</v>
      </c>
      <c r="B19" s="24" t="s">
        <v>152</v>
      </c>
      <c r="C19" s="21">
        <v>54.0</v>
      </c>
      <c r="D19" s="21">
        <v>72.0</v>
      </c>
      <c r="E19" s="25">
        <v>7.157E8</v>
      </c>
      <c r="F19" s="26">
        <v>1.263E8</v>
      </c>
      <c r="G19" s="27" t="s">
        <v>147</v>
      </c>
      <c r="H19" s="25" t="s">
        <v>148</v>
      </c>
      <c r="I19" s="36"/>
      <c r="J19" s="38"/>
      <c r="K19" s="38"/>
      <c r="L19" s="37">
        <f>IF($G$19&lt;1.5,$E$19,$F$19/6)</f>
        <v>21050000</v>
      </c>
      <c r="M19" s="37">
        <f>IF($G$19&lt;1.5,0,$F$19/6)</f>
        <v>21050000</v>
      </c>
      <c r="N19" s="37">
        <f t="shared" ref="N19:Q19" si="7">M19</f>
        <v>21050000</v>
      </c>
      <c r="O19" s="37">
        <f t="shared" si="7"/>
        <v>21050000</v>
      </c>
      <c r="P19" s="37">
        <f t="shared" si="7"/>
        <v>21050000</v>
      </c>
      <c r="Q19" s="37">
        <f t="shared" si="7"/>
        <v>21050000</v>
      </c>
      <c r="R19" s="38"/>
      <c r="S19" s="38"/>
      <c r="T19" s="39"/>
      <c r="U19" s="41"/>
      <c r="V19" s="39"/>
      <c r="W19" s="39"/>
      <c r="X19" s="38"/>
      <c r="Y19" s="38"/>
      <c r="Z19" s="39"/>
      <c r="AA19" s="38"/>
      <c r="AB19" s="38"/>
      <c r="AC19" s="38"/>
      <c r="AD19" s="38"/>
      <c r="AE19" s="38"/>
      <c r="AF19" s="38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</row>
    <row r="20" ht="15.75" customHeight="1">
      <c r="A20" s="23"/>
      <c r="B20" s="24"/>
      <c r="C20" s="21"/>
      <c r="D20" s="21"/>
      <c r="E20" s="25"/>
      <c r="F20" s="26"/>
      <c r="G20" s="26"/>
      <c r="H20" s="25" t="s">
        <v>149</v>
      </c>
      <c r="I20" s="32"/>
      <c r="J20" s="33"/>
      <c r="K20" s="33"/>
      <c r="L20" s="33"/>
      <c r="M20" s="43">
        <v>4911667.0</v>
      </c>
      <c r="N20" s="33">
        <f t="shared" ref="N20:EB20" si="8">M20</f>
        <v>4911667</v>
      </c>
      <c r="O20" s="33">
        <f t="shared" si="8"/>
        <v>4911667</v>
      </c>
      <c r="P20" s="33">
        <f t="shared" si="8"/>
        <v>4911667</v>
      </c>
      <c r="Q20" s="33">
        <f t="shared" si="8"/>
        <v>4911667</v>
      </c>
      <c r="R20" s="33">
        <f t="shared" si="8"/>
        <v>4911667</v>
      </c>
      <c r="S20" s="33">
        <f t="shared" si="8"/>
        <v>4911667</v>
      </c>
      <c r="T20" s="33">
        <f t="shared" si="8"/>
        <v>4911667</v>
      </c>
      <c r="U20" s="33">
        <f t="shared" si="8"/>
        <v>4911667</v>
      </c>
      <c r="V20" s="33">
        <f t="shared" si="8"/>
        <v>4911667</v>
      </c>
      <c r="W20" s="33">
        <f t="shared" si="8"/>
        <v>4911667</v>
      </c>
      <c r="X20" s="33">
        <f t="shared" si="8"/>
        <v>4911667</v>
      </c>
      <c r="Y20" s="33">
        <f t="shared" si="8"/>
        <v>4911667</v>
      </c>
      <c r="Z20" s="33">
        <f t="shared" si="8"/>
        <v>4911667</v>
      </c>
      <c r="AA20" s="33">
        <f t="shared" si="8"/>
        <v>4911667</v>
      </c>
      <c r="AB20" s="33">
        <f t="shared" si="8"/>
        <v>4911667</v>
      </c>
      <c r="AC20" s="33">
        <f t="shared" si="8"/>
        <v>4911667</v>
      </c>
      <c r="AD20" s="33">
        <f t="shared" si="8"/>
        <v>4911667</v>
      </c>
      <c r="AE20" s="33">
        <f t="shared" si="8"/>
        <v>4911667</v>
      </c>
      <c r="AF20" s="33">
        <f t="shared" si="8"/>
        <v>4911667</v>
      </c>
      <c r="AG20" s="33">
        <f t="shared" si="8"/>
        <v>4911667</v>
      </c>
      <c r="AH20" s="33">
        <f t="shared" si="8"/>
        <v>4911667</v>
      </c>
      <c r="AI20" s="33">
        <f t="shared" si="8"/>
        <v>4911667</v>
      </c>
      <c r="AJ20" s="33">
        <f t="shared" si="8"/>
        <v>4911667</v>
      </c>
      <c r="AK20" s="33">
        <f t="shared" si="8"/>
        <v>4911667</v>
      </c>
      <c r="AL20" s="33">
        <f t="shared" si="8"/>
        <v>4911667</v>
      </c>
      <c r="AM20" s="33">
        <f t="shared" si="8"/>
        <v>4911667</v>
      </c>
      <c r="AN20" s="33">
        <f t="shared" si="8"/>
        <v>4911667</v>
      </c>
      <c r="AO20" s="33">
        <f t="shared" si="8"/>
        <v>4911667</v>
      </c>
      <c r="AP20" s="33">
        <f t="shared" si="8"/>
        <v>4911667</v>
      </c>
      <c r="AQ20" s="33">
        <f t="shared" si="8"/>
        <v>4911667</v>
      </c>
      <c r="AR20" s="33">
        <f t="shared" si="8"/>
        <v>4911667</v>
      </c>
      <c r="AS20" s="33">
        <f t="shared" si="8"/>
        <v>4911667</v>
      </c>
      <c r="AT20" s="33">
        <f t="shared" si="8"/>
        <v>4911667</v>
      </c>
      <c r="AU20" s="33">
        <f t="shared" si="8"/>
        <v>4911667</v>
      </c>
      <c r="AV20" s="33">
        <f t="shared" si="8"/>
        <v>4911667</v>
      </c>
      <c r="AW20" s="33">
        <f t="shared" si="8"/>
        <v>4911667</v>
      </c>
      <c r="AX20" s="33">
        <f t="shared" si="8"/>
        <v>4911667</v>
      </c>
      <c r="AY20" s="33">
        <f t="shared" si="8"/>
        <v>4911667</v>
      </c>
      <c r="AZ20" s="33">
        <f t="shared" si="8"/>
        <v>4911667</v>
      </c>
      <c r="BA20" s="33">
        <f t="shared" si="8"/>
        <v>4911667</v>
      </c>
      <c r="BB20" s="33">
        <f t="shared" si="8"/>
        <v>4911667</v>
      </c>
      <c r="BC20" s="33">
        <f t="shared" si="8"/>
        <v>4911667</v>
      </c>
      <c r="BD20" s="33">
        <f t="shared" si="8"/>
        <v>4911667</v>
      </c>
      <c r="BE20" s="33">
        <f t="shared" si="8"/>
        <v>4911667</v>
      </c>
      <c r="BF20" s="33">
        <f t="shared" si="8"/>
        <v>4911667</v>
      </c>
      <c r="BG20" s="33">
        <f t="shared" si="8"/>
        <v>4911667</v>
      </c>
      <c r="BH20" s="33">
        <f t="shared" si="8"/>
        <v>4911667</v>
      </c>
      <c r="BI20" s="33">
        <f t="shared" si="8"/>
        <v>4911667</v>
      </c>
      <c r="BJ20" s="33">
        <f t="shared" si="8"/>
        <v>4911667</v>
      </c>
      <c r="BK20" s="33">
        <f t="shared" si="8"/>
        <v>4911667</v>
      </c>
      <c r="BL20" s="33">
        <f t="shared" si="8"/>
        <v>4911667</v>
      </c>
      <c r="BM20" s="33">
        <f t="shared" si="8"/>
        <v>4911667</v>
      </c>
      <c r="BN20" s="33">
        <f t="shared" si="8"/>
        <v>4911667</v>
      </c>
      <c r="BO20" s="33">
        <f t="shared" si="8"/>
        <v>4911667</v>
      </c>
      <c r="BP20" s="33">
        <f t="shared" si="8"/>
        <v>4911667</v>
      </c>
      <c r="BQ20" s="33">
        <f t="shared" si="8"/>
        <v>4911667</v>
      </c>
      <c r="BR20" s="33">
        <f t="shared" si="8"/>
        <v>4911667</v>
      </c>
      <c r="BS20" s="33">
        <f t="shared" si="8"/>
        <v>4911667</v>
      </c>
      <c r="BT20" s="33">
        <f t="shared" si="8"/>
        <v>4911667</v>
      </c>
      <c r="BU20" s="33">
        <f t="shared" si="8"/>
        <v>4911667</v>
      </c>
      <c r="BV20" s="33">
        <f t="shared" si="8"/>
        <v>4911667</v>
      </c>
      <c r="BW20" s="33">
        <f t="shared" si="8"/>
        <v>4911667</v>
      </c>
      <c r="BX20" s="33">
        <f t="shared" si="8"/>
        <v>4911667</v>
      </c>
      <c r="BY20" s="33">
        <f t="shared" si="8"/>
        <v>4911667</v>
      </c>
      <c r="BZ20" s="33">
        <f t="shared" si="8"/>
        <v>4911667</v>
      </c>
      <c r="CA20" s="33">
        <f t="shared" si="8"/>
        <v>4911667</v>
      </c>
      <c r="CB20" s="33">
        <f t="shared" si="8"/>
        <v>4911667</v>
      </c>
      <c r="CC20" s="33">
        <f t="shared" si="8"/>
        <v>4911667</v>
      </c>
      <c r="CD20" s="33">
        <f t="shared" si="8"/>
        <v>4911667</v>
      </c>
      <c r="CE20" s="33">
        <f t="shared" si="8"/>
        <v>4911667</v>
      </c>
      <c r="CF20" s="33">
        <f t="shared" si="8"/>
        <v>4911667</v>
      </c>
      <c r="CG20" s="33">
        <f t="shared" si="8"/>
        <v>4911667</v>
      </c>
      <c r="CH20" s="33">
        <f t="shared" si="8"/>
        <v>4911667</v>
      </c>
      <c r="CI20" s="33">
        <f t="shared" si="8"/>
        <v>4911667</v>
      </c>
      <c r="CJ20" s="33">
        <f t="shared" si="8"/>
        <v>4911667</v>
      </c>
      <c r="CK20" s="33">
        <f t="shared" si="8"/>
        <v>4911667</v>
      </c>
      <c r="CL20" s="33">
        <f t="shared" si="8"/>
        <v>4911667</v>
      </c>
      <c r="CM20" s="33">
        <f t="shared" si="8"/>
        <v>4911667</v>
      </c>
      <c r="CN20" s="33">
        <f t="shared" si="8"/>
        <v>4911667</v>
      </c>
      <c r="CO20" s="33">
        <f t="shared" si="8"/>
        <v>4911667</v>
      </c>
      <c r="CP20" s="33">
        <f t="shared" si="8"/>
        <v>4911667</v>
      </c>
      <c r="CQ20" s="33">
        <f t="shared" si="8"/>
        <v>4911667</v>
      </c>
      <c r="CR20" s="33">
        <f t="shared" si="8"/>
        <v>4911667</v>
      </c>
      <c r="CS20" s="33">
        <f t="shared" si="8"/>
        <v>4911667</v>
      </c>
      <c r="CT20" s="33">
        <f t="shared" si="8"/>
        <v>4911667</v>
      </c>
      <c r="CU20" s="33">
        <f t="shared" si="8"/>
        <v>4911667</v>
      </c>
      <c r="CV20" s="33">
        <f t="shared" si="8"/>
        <v>4911667</v>
      </c>
      <c r="CW20" s="33">
        <f t="shared" si="8"/>
        <v>4911667</v>
      </c>
      <c r="CX20" s="33">
        <f t="shared" si="8"/>
        <v>4911667</v>
      </c>
      <c r="CY20" s="33">
        <f t="shared" si="8"/>
        <v>4911667</v>
      </c>
      <c r="CZ20" s="33">
        <f t="shared" si="8"/>
        <v>4911667</v>
      </c>
      <c r="DA20" s="33">
        <f t="shared" si="8"/>
        <v>4911667</v>
      </c>
      <c r="DB20" s="33">
        <f t="shared" si="8"/>
        <v>4911667</v>
      </c>
      <c r="DC20" s="33">
        <f t="shared" si="8"/>
        <v>4911667</v>
      </c>
      <c r="DD20" s="33">
        <f t="shared" si="8"/>
        <v>4911667</v>
      </c>
      <c r="DE20" s="33">
        <f t="shared" si="8"/>
        <v>4911667</v>
      </c>
      <c r="DF20" s="33">
        <f t="shared" si="8"/>
        <v>4911667</v>
      </c>
      <c r="DG20" s="33">
        <f t="shared" si="8"/>
        <v>4911667</v>
      </c>
      <c r="DH20" s="33">
        <f t="shared" si="8"/>
        <v>4911667</v>
      </c>
      <c r="DI20" s="33">
        <f t="shared" si="8"/>
        <v>4911667</v>
      </c>
      <c r="DJ20" s="33">
        <f t="shared" si="8"/>
        <v>4911667</v>
      </c>
      <c r="DK20" s="33">
        <f t="shared" si="8"/>
        <v>4911667</v>
      </c>
      <c r="DL20" s="33">
        <f t="shared" si="8"/>
        <v>4911667</v>
      </c>
      <c r="DM20" s="33">
        <f t="shared" si="8"/>
        <v>4911667</v>
      </c>
      <c r="DN20" s="33">
        <f t="shared" si="8"/>
        <v>4911667</v>
      </c>
      <c r="DO20" s="33">
        <f t="shared" si="8"/>
        <v>4911667</v>
      </c>
      <c r="DP20" s="33">
        <f t="shared" si="8"/>
        <v>4911667</v>
      </c>
      <c r="DQ20" s="33">
        <f t="shared" si="8"/>
        <v>4911667</v>
      </c>
      <c r="DR20" s="33">
        <f t="shared" si="8"/>
        <v>4911667</v>
      </c>
      <c r="DS20" s="33">
        <f t="shared" si="8"/>
        <v>4911667</v>
      </c>
      <c r="DT20" s="33">
        <f t="shared" si="8"/>
        <v>4911667</v>
      </c>
      <c r="DU20" s="33">
        <f t="shared" si="8"/>
        <v>4911667</v>
      </c>
      <c r="DV20" s="33">
        <f t="shared" si="8"/>
        <v>4911667</v>
      </c>
      <c r="DW20" s="33">
        <f t="shared" si="8"/>
        <v>4911667</v>
      </c>
      <c r="DX20" s="33">
        <f t="shared" si="8"/>
        <v>4911667</v>
      </c>
      <c r="DY20" s="33">
        <f t="shared" si="8"/>
        <v>4911667</v>
      </c>
      <c r="DZ20" s="33">
        <f t="shared" si="8"/>
        <v>4911667</v>
      </c>
      <c r="EA20" s="33">
        <f t="shared" si="8"/>
        <v>4911667</v>
      </c>
      <c r="EB20" s="33">
        <f t="shared" si="8"/>
        <v>4911667</v>
      </c>
      <c r="EC20" s="35"/>
      <c r="ED20" s="35"/>
      <c r="EE20" s="35"/>
      <c r="EF20" s="35"/>
    </row>
    <row r="21" ht="15.75" customHeight="1">
      <c r="A21" s="23">
        <v>7.0</v>
      </c>
      <c r="B21" s="24" t="s">
        <v>153</v>
      </c>
      <c r="C21" s="21">
        <v>54.0</v>
      </c>
      <c r="D21" s="21">
        <v>72.0</v>
      </c>
      <c r="E21" s="25">
        <v>4.21E8</v>
      </c>
      <c r="F21" s="26">
        <v>2.105E7</v>
      </c>
      <c r="G21" s="27" t="s">
        <v>154</v>
      </c>
      <c r="H21" s="25" t="s">
        <v>148</v>
      </c>
      <c r="I21" s="44">
        <v>2.105E7</v>
      </c>
      <c r="J21" s="44">
        <v>2.105E7</v>
      </c>
      <c r="K21" s="44">
        <v>2.105E7</v>
      </c>
      <c r="L21" s="44">
        <v>2.105E7</v>
      </c>
      <c r="M21" s="44">
        <v>2.105E7</v>
      </c>
      <c r="N21" s="44">
        <v>2.105E7</v>
      </c>
      <c r="O21" s="38"/>
      <c r="P21" s="45"/>
      <c r="Q21" s="45"/>
      <c r="R21" s="45"/>
      <c r="S21" s="45"/>
      <c r="T21" s="36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9"/>
      <c r="AF21" s="38"/>
      <c r="AG21" s="38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</row>
    <row r="22" ht="15.75" customHeight="1">
      <c r="A22" s="23"/>
      <c r="B22" s="24"/>
      <c r="C22" s="21"/>
      <c r="D22" s="21"/>
      <c r="E22" s="25"/>
      <c r="F22" s="26"/>
      <c r="G22" s="26"/>
      <c r="H22" s="25" t="s">
        <v>149</v>
      </c>
      <c r="I22" s="42"/>
      <c r="J22" s="44"/>
      <c r="K22" s="38" t="str">
        <f t="shared" ref="K22:BQ22" si="9">J22</f>
        <v/>
      </c>
      <c r="L22" s="38" t="str">
        <f t="shared" si="9"/>
        <v/>
      </c>
      <c r="M22" s="38" t="str">
        <f t="shared" si="9"/>
        <v/>
      </c>
      <c r="N22" s="38" t="str">
        <f t="shared" si="9"/>
        <v/>
      </c>
      <c r="O22" s="38" t="str">
        <f t="shared" si="9"/>
        <v/>
      </c>
      <c r="P22" s="38" t="str">
        <f t="shared" si="9"/>
        <v/>
      </c>
      <c r="Q22" s="38" t="str">
        <f t="shared" si="9"/>
        <v/>
      </c>
      <c r="R22" s="38" t="str">
        <f t="shared" si="9"/>
        <v/>
      </c>
      <c r="S22" s="38" t="str">
        <f t="shared" si="9"/>
        <v/>
      </c>
      <c r="T22" s="38" t="str">
        <f t="shared" si="9"/>
        <v/>
      </c>
      <c r="U22" s="38" t="str">
        <f t="shared" si="9"/>
        <v/>
      </c>
      <c r="V22" s="38" t="str">
        <f t="shared" si="9"/>
        <v/>
      </c>
      <c r="W22" s="38" t="str">
        <f t="shared" si="9"/>
        <v/>
      </c>
      <c r="X22" s="38" t="str">
        <f t="shared" si="9"/>
        <v/>
      </c>
      <c r="Y22" s="38" t="str">
        <f t="shared" si="9"/>
        <v/>
      </c>
      <c r="Z22" s="38" t="str">
        <f t="shared" si="9"/>
        <v/>
      </c>
      <c r="AA22" s="38" t="str">
        <f t="shared" si="9"/>
        <v/>
      </c>
      <c r="AB22" s="38" t="str">
        <f t="shared" si="9"/>
        <v/>
      </c>
      <c r="AC22" s="38" t="str">
        <f t="shared" si="9"/>
        <v/>
      </c>
      <c r="AD22" s="38" t="str">
        <f t="shared" si="9"/>
        <v/>
      </c>
      <c r="AE22" s="38" t="str">
        <f t="shared" si="9"/>
        <v/>
      </c>
      <c r="AF22" s="38" t="str">
        <f t="shared" si="9"/>
        <v/>
      </c>
      <c r="AG22" s="38" t="str">
        <f t="shared" si="9"/>
        <v/>
      </c>
      <c r="AH22" s="38" t="str">
        <f t="shared" si="9"/>
        <v/>
      </c>
      <c r="AI22" s="38" t="str">
        <f t="shared" si="9"/>
        <v/>
      </c>
      <c r="AJ22" s="38" t="str">
        <f t="shared" si="9"/>
        <v/>
      </c>
      <c r="AK22" s="38" t="str">
        <f t="shared" si="9"/>
        <v/>
      </c>
      <c r="AL22" s="38" t="str">
        <f t="shared" si="9"/>
        <v/>
      </c>
      <c r="AM22" s="38" t="str">
        <f t="shared" si="9"/>
        <v/>
      </c>
      <c r="AN22" s="38" t="str">
        <f t="shared" si="9"/>
        <v/>
      </c>
      <c r="AO22" s="38" t="str">
        <f t="shared" si="9"/>
        <v/>
      </c>
      <c r="AP22" s="38" t="str">
        <f t="shared" si="9"/>
        <v/>
      </c>
      <c r="AQ22" s="38" t="str">
        <f t="shared" si="9"/>
        <v/>
      </c>
      <c r="AR22" s="38" t="str">
        <f t="shared" si="9"/>
        <v/>
      </c>
      <c r="AS22" s="38" t="str">
        <f t="shared" si="9"/>
        <v/>
      </c>
      <c r="AT22" s="38" t="str">
        <f t="shared" si="9"/>
        <v/>
      </c>
      <c r="AU22" s="38" t="str">
        <f t="shared" si="9"/>
        <v/>
      </c>
      <c r="AV22" s="38" t="str">
        <f t="shared" si="9"/>
        <v/>
      </c>
      <c r="AW22" s="38" t="str">
        <f t="shared" si="9"/>
        <v/>
      </c>
      <c r="AX22" s="38" t="str">
        <f t="shared" si="9"/>
        <v/>
      </c>
      <c r="AY22" s="38" t="str">
        <f t="shared" si="9"/>
        <v/>
      </c>
      <c r="AZ22" s="38" t="str">
        <f t="shared" si="9"/>
        <v/>
      </c>
      <c r="BA22" s="38" t="str">
        <f t="shared" si="9"/>
        <v/>
      </c>
      <c r="BB22" s="38" t="str">
        <f t="shared" si="9"/>
        <v/>
      </c>
      <c r="BC22" s="38" t="str">
        <f t="shared" si="9"/>
        <v/>
      </c>
      <c r="BD22" s="38" t="str">
        <f t="shared" si="9"/>
        <v/>
      </c>
      <c r="BE22" s="38" t="str">
        <f t="shared" si="9"/>
        <v/>
      </c>
      <c r="BF22" s="38" t="str">
        <f t="shared" si="9"/>
        <v/>
      </c>
      <c r="BG22" s="38" t="str">
        <f t="shared" si="9"/>
        <v/>
      </c>
      <c r="BH22" s="38" t="str">
        <f t="shared" si="9"/>
        <v/>
      </c>
      <c r="BI22" s="38" t="str">
        <f t="shared" si="9"/>
        <v/>
      </c>
      <c r="BJ22" s="38" t="str">
        <f t="shared" si="9"/>
        <v/>
      </c>
      <c r="BK22" s="38" t="str">
        <f t="shared" si="9"/>
        <v/>
      </c>
      <c r="BL22" s="38" t="str">
        <f t="shared" si="9"/>
        <v/>
      </c>
      <c r="BM22" s="38" t="str">
        <f t="shared" si="9"/>
        <v/>
      </c>
      <c r="BN22" s="38" t="str">
        <f t="shared" si="9"/>
        <v/>
      </c>
      <c r="BO22" s="38" t="str">
        <f t="shared" si="9"/>
        <v/>
      </c>
      <c r="BP22" s="38" t="str">
        <f t="shared" si="9"/>
        <v/>
      </c>
      <c r="BQ22" s="38" t="str">
        <f t="shared" si="9"/>
        <v/>
      </c>
      <c r="BR22" s="33">
        <f>IF($G$21=7,VLOOKUP($B$21,#REF!,16,0),IF($G$21=10,VLOOKUP($B$21,#REF!,17,0),0))</f>
        <v>0</v>
      </c>
      <c r="BS22" s="37">
        <f t="shared" ref="BS22:CO22" si="10">BR22</f>
        <v>0</v>
      </c>
      <c r="BT22" s="37">
        <f t="shared" si="10"/>
        <v>0</v>
      </c>
      <c r="BU22" s="37">
        <f t="shared" si="10"/>
        <v>0</v>
      </c>
      <c r="BV22" s="37">
        <f t="shared" si="10"/>
        <v>0</v>
      </c>
      <c r="BW22" s="37">
        <f t="shared" si="10"/>
        <v>0</v>
      </c>
      <c r="BX22" s="37">
        <f t="shared" si="10"/>
        <v>0</v>
      </c>
      <c r="BY22" s="37">
        <f t="shared" si="10"/>
        <v>0</v>
      </c>
      <c r="BZ22" s="37">
        <f t="shared" si="10"/>
        <v>0</v>
      </c>
      <c r="CA22" s="37">
        <f t="shared" si="10"/>
        <v>0</v>
      </c>
      <c r="CB22" s="37">
        <f t="shared" si="10"/>
        <v>0</v>
      </c>
      <c r="CC22" s="37">
        <f t="shared" si="10"/>
        <v>0</v>
      </c>
      <c r="CD22" s="37">
        <f t="shared" si="10"/>
        <v>0</v>
      </c>
      <c r="CE22" s="37">
        <f t="shared" si="10"/>
        <v>0</v>
      </c>
      <c r="CF22" s="37">
        <f t="shared" si="10"/>
        <v>0</v>
      </c>
      <c r="CG22" s="37">
        <f t="shared" si="10"/>
        <v>0</v>
      </c>
      <c r="CH22" s="37">
        <f t="shared" si="10"/>
        <v>0</v>
      </c>
      <c r="CI22" s="37">
        <f t="shared" si="10"/>
        <v>0</v>
      </c>
      <c r="CJ22" s="37">
        <f t="shared" si="10"/>
        <v>0</v>
      </c>
      <c r="CK22" s="37">
        <f t="shared" si="10"/>
        <v>0</v>
      </c>
      <c r="CL22" s="37">
        <f t="shared" si="10"/>
        <v>0</v>
      </c>
      <c r="CM22" s="37">
        <f t="shared" si="10"/>
        <v>0</v>
      </c>
      <c r="CN22" s="37">
        <f t="shared" si="10"/>
        <v>0</v>
      </c>
      <c r="CO22" s="37">
        <f t="shared" si="10"/>
        <v>0</v>
      </c>
      <c r="CP22" s="37">
        <f>IF($G$21=10,VLOOKUP($B$21,#REF!,17,0),0)</f>
        <v>0</v>
      </c>
      <c r="CQ22" s="37">
        <f t="shared" ref="CQ22:DY22" si="11">CP22</f>
        <v>0</v>
      </c>
      <c r="CR22" s="37">
        <f t="shared" si="11"/>
        <v>0</v>
      </c>
      <c r="CS22" s="37">
        <f t="shared" si="11"/>
        <v>0</v>
      </c>
      <c r="CT22" s="37">
        <f t="shared" si="11"/>
        <v>0</v>
      </c>
      <c r="CU22" s="37">
        <f t="shared" si="11"/>
        <v>0</v>
      </c>
      <c r="CV22" s="37">
        <f t="shared" si="11"/>
        <v>0</v>
      </c>
      <c r="CW22" s="37">
        <f t="shared" si="11"/>
        <v>0</v>
      </c>
      <c r="CX22" s="37">
        <f t="shared" si="11"/>
        <v>0</v>
      </c>
      <c r="CY22" s="37">
        <f t="shared" si="11"/>
        <v>0</v>
      </c>
      <c r="CZ22" s="37">
        <f t="shared" si="11"/>
        <v>0</v>
      </c>
      <c r="DA22" s="37">
        <f t="shared" si="11"/>
        <v>0</v>
      </c>
      <c r="DB22" s="37">
        <f t="shared" si="11"/>
        <v>0</v>
      </c>
      <c r="DC22" s="37">
        <f t="shared" si="11"/>
        <v>0</v>
      </c>
      <c r="DD22" s="37">
        <f t="shared" si="11"/>
        <v>0</v>
      </c>
      <c r="DE22" s="37">
        <f t="shared" si="11"/>
        <v>0</v>
      </c>
      <c r="DF22" s="37">
        <f t="shared" si="11"/>
        <v>0</v>
      </c>
      <c r="DG22" s="37">
        <f t="shared" si="11"/>
        <v>0</v>
      </c>
      <c r="DH22" s="37">
        <f t="shared" si="11"/>
        <v>0</v>
      </c>
      <c r="DI22" s="37">
        <f t="shared" si="11"/>
        <v>0</v>
      </c>
      <c r="DJ22" s="37">
        <f t="shared" si="11"/>
        <v>0</v>
      </c>
      <c r="DK22" s="37">
        <f t="shared" si="11"/>
        <v>0</v>
      </c>
      <c r="DL22" s="37">
        <f t="shared" si="11"/>
        <v>0</v>
      </c>
      <c r="DM22" s="37">
        <f t="shared" si="11"/>
        <v>0</v>
      </c>
      <c r="DN22" s="37">
        <f t="shared" si="11"/>
        <v>0</v>
      </c>
      <c r="DO22" s="37">
        <f t="shared" si="11"/>
        <v>0</v>
      </c>
      <c r="DP22" s="37">
        <f t="shared" si="11"/>
        <v>0</v>
      </c>
      <c r="DQ22" s="37">
        <f t="shared" si="11"/>
        <v>0</v>
      </c>
      <c r="DR22" s="37">
        <f t="shared" si="11"/>
        <v>0</v>
      </c>
      <c r="DS22" s="37">
        <f t="shared" si="11"/>
        <v>0</v>
      </c>
      <c r="DT22" s="37">
        <f t="shared" si="11"/>
        <v>0</v>
      </c>
      <c r="DU22" s="37">
        <f t="shared" si="11"/>
        <v>0</v>
      </c>
      <c r="DV22" s="37">
        <f t="shared" si="11"/>
        <v>0</v>
      </c>
      <c r="DW22" s="37">
        <f t="shared" si="11"/>
        <v>0</v>
      </c>
      <c r="DX22" s="37">
        <f t="shared" si="11"/>
        <v>0</v>
      </c>
      <c r="DY22" s="37">
        <f t="shared" si="11"/>
        <v>0</v>
      </c>
      <c r="DZ22" s="33"/>
      <c r="EA22" s="35"/>
      <c r="EB22" s="35"/>
      <c r="EC22" s="35"/>
      <c r="ED22" s="35"/>
      <c r="EE22" s="35"/>
      <c r="EF22" s="35"/>
    </row>
    <row r="23" ht="15.75" customHeight="1">
      <c r="A23" s="23">
        <v>8.0</v>
      </c>
      <c r="B23" s="24" t="s">
        <v>155</v>
      </c>
      <c r="C23" s="21">
        <v>54.0</v>
      </c>
      <c r="D23" s="21">
        <v>72.0</v>
      </c>
      <c r="E23" s="25">
        <v>4.7994E8</v>
      </c>
      <c r="F23" s="26">
        <v>1.263E8</v>
      </c>
      <c r="G23" s="27" t="s">
        <v>156</v>
      </c>
      <c r="H23" s="25" t="s">
        <v>148</v>
      </c>
      <c r="I23" s="34"/>
      <c r="J23" s="44">
        <f>IF($G$23&lt;1.5,$E$23,$F$23/6)</f>
        <v>21050000</v>
      </c>
      <c r="K23" s="44">
        <f>IF($G$23&lt;1.5,0,$F$23/6)</f>
        <v>21050000</v>
      </c>
      <c r="L23" s="44">
        <f t="shared" ref="L23:O23" si="12">K23</f>
        <v>21050000</v>
      </c>
      <c r="M23" s="44">
        <f t="shared" si="12"/>
        <v>21050000</v>
      </c>
      <c r="N23" s="44">
        <f t="shared" si="12"/>
        <v>21050000</v>
      </c>
      <c r="O23" s="44">
        <f t="shared" si="12"/>
        <v>21050000</v>
      </c>
      <c r="P23" s="45"/>
      <c r="Q23" s="45"/>
      <c r="R23" s="45"/>
      <c r="S23" s="38"/>
      <c r="T23" s="38"/>
      <c r="U23" s="38"/>
      <c r="V23" s="39"/>
      <c r="W23" s="41"/>
      <c r="X23" s="39"/>
      <c r="Y23" s="39"/>
      <c r="Z23" s="38"/>
      <c r="AA23" s="38"/>
      <c r="AB23" s="39"/>
      <c r="AC23" s="38"/>
      <c r="AD23" s="38"/>
      <c r="AE23" s="38"/>
      <c r="AF23" s="38"/>
      <c r="AG23" s="38"/>
      <c r="AH23" s="38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</row>
    <row r="24" ht="15.75" customHeight="1">
      <c r="A24" s="23"/>
      <c r="B24" s="24"/>
      <c r="C24" s="21"/>
      <c r="D24" s="21"/>
      <c r="E24" s="25"/>
      <c r="F24" s="26"/>
      <c r="G24" s="26"/>
      <c r="H24" s="25" t="s">
        <v>149</v>
      </c>
      <c r="I24" s="42"/>
      <c r="J24" s="42"/>
      <c r="K24" s="44"/>
      <c r="L24" s="44"/>
      <c r="M24" s="44"/>
      <c r="N24" s="44"/>
      <c r="O24" s="44"/>
      <c r="P24" s="44">
        <v>1.4735E7</v>
      </c>
      <c r="Q24" s="37">
        <f t="shared" ref="Q24:AM24" si="13">P24</f>
        <v>14735000</v>
      </c>
      <c r="R24" s="37">
        <f t="shared" si="13"/>
        <v>14735000</v>
      </c>
      <c r="S24" s="37">
        <f t="shared" si="13"/>
        <v>14735000</v>
      </c>
      <c r="T24" s="37">
        <f t="shared" si="13"/>
        <v>14735000</v>
      </c>
      <c r="U24" s="37">
        <f t="shared" si="13"/>
        <v>14735000</v>
      </c>
      <c r="V24" s="37">
        <f t="shared" si="13"/>
        <v>14735000</v>
      </c>
      <c r="W24" s="37">
        <f t="shared" si="13"/>
        <v>14735000</v>
      </c>
      <c r="X24" s="37">
        <f t="shared" si="13"/>
        <v>14735000</v>
      </c>
      <c r="Y24" s="37">
        <f t="shared" si="13"/>
        <v>14735000</v>
      </c>
      <c r="Z24" s="37">
        <f t="shared" si="13"/>
        <v>14735000</v>
      </c>
      <c r="AA24" s="37">
        <f t="shared" si="13"/>
        <v>14735000</v>
      </c>
      <c r="AB24" s="37">
        <f t="shared" si="13"/>
        <v>14735000</v>
      </c>
      <c r="AC24" s="37">
        <f t="shared" si="13"/>
        <v>14735000</v>
      </c>
      <c r="AD24" s="37">
        <f t="shared" si="13"/>
        <v>14735000</v>
      </c>
      <c r="AE24" s="37">
        <f t="shared" si="13"/>
        <v>14735000</v>
      </c>
      <c r="AF24" s="37">
        <f t="shared" si="13"/>
        <v>14735000</v>
      </c>
      <c r="AG24" s="37">
        <f t="shared" si="13"/>
        <v>14735000</v>
      </c>
      <c r="AH24" s="37">
        <f t="shared" si="13"/>
        <v>14735000</v>
      </c>
      <c r="AI24" s="37">
        <f t="shared" si="13"/>
        <v>14735000</v>
      </c>
      <c r="AJ24" s="37">
        <f t="shared" si="13"/>
        <v>14735000</v>
      </c>
      <c r="AK24" s="37">
        <f t="shared" si="13"/>
        <v>14735000</v>
      </c>
      <c r="AL24" s="37">
        <f t="shared" si="13"/>
        <v>14735000</v>
      </c>
      <c r="AM24" s="37">
        <f t="shared" si="13"/>
        <v>14735000</v>
      </c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 t="str">
        <f t="shared" ref="CL24:CU24" si="14">CK24</f>
        <v/>
      </c>
      <c r="CM24" s="37" t="str">
        <f t="shared" si="14"/>
        <v/>
      </c>
      <c r="CN24" s="37" t="str">
        <f t="shared" si="14"/>
        <v/>
      </c>
      <c r="CO24" s="37" t="str">
        <f t="shared" si="14"/>
        <v/>
      </c>
      <c r="CP24" s="37" t="str">
        <f t="shared" si="14"/>
        <v/>
      </c>
      <c r="CQ24" s="37" t="str">
        <f t="shared" si="14"/>
        <v/>
      </c>
      <c r="CR24" s="37" t="str">
        <f t="shared" si="14"/>
        <v/>
      </c>
      <c r="CS24" s="37" t="str">
        <f t="shared" si="14"/>
        <v/>
      </c>
      <c r="CT24" s="37" t="str">
        <f t="shared" si="14"/>
        <v/>
      </c>
      <c r="CU24" s="37" t="str">
        <f t="shared" si="14"/>
        <v/>
      </c>
      <c r="CV24" s="37">
        <f>IF($G$23=10,VLOOKUP($B$23,#REF!,17,0),0)</f>
        <v>0</v>
      </c>
      <c r="CW24" s="37">
        <f t="shared" ref="CW24:EE24" si="15">CV24</f>
        <v>0</v>
      </c>
      <c r="CX24" s="37">
        <f t="shared" si="15"/>
        <v>0</v>
      </c>
      <c r="CY24" s="37">
        <f t="shared" si="15"/>
        <v>0</v>
      </c>
      <c r="CZ24" s="37">
        <f t="shared" si="15"/>
        <v>0</v>
      </c>
      <c r="DA24" s="37">
        <f t="shared" si="15"/>
        <v>0</v>
      </c>
      <c r="DB24" s="37">
        <f t="shared" si="15"/>
        <v>0</v>
      </c>
      <c r="DC24" s="37">
        <f t="shared" si="15"/>
        <v>0</v>
      </c>
      <c r="DD24" s="37">
        <f t="shared" si="15"/>
        <v>0</v>
      </c>
      <c r="DE24" s="37">
        <f t="shared" si="15"/>
        <v>0</v>
      </c>
      <c r="DF24" s="37">
        <f t="shared" si="15"/>
        <v>0</v>
      </c>
      <c r="DG24" s="37">
        <f t="shared" si="15"/>
        <v>0</v>
      </c>
      <c r="DH24" s="37">
        <f t="shared" si="15"/>
        <v>0</v>
      </c>
      <c r="DI24" s="37">
        <f t="shared" si="15"/>
        <v>0</v>
      </c>
      <c r="DJ24" s="37">
        <f t="shared" si="15"/>
        <v>0</v>
      </c>
      <c r="DK24" s="37">
        <f t="shared" si="15"/>
        <v>0</v>
      </c>
      <c r="DL24" s="37">
        <f t="shared" si="15"/>
        <v>0</v>
      </c>
      <c r="DM24" s="37">
        <f t="shared" si="15"/>
        <v>0</v>
      </c>
      <c r="DN24" s="37">
        <f t="shared" si="15"/>
        <v>0</v>
      </c>
      <c r="DO24" s="37">
        <f t="shared" si="15"/>
        <v>0</v>
      </c>
      <c r="DP24" s="37">
        <f t="shared" si="15"/>
        <v>0</v>
      </c>
      <c r="DQ24" s="37">
        <f t="shared" si="15"/>
        <v>0</v>
      </c>
      <c r="DR24" s="37">
        <f t="shared" si="15"/>
        <v>0</v>
      </c>
      <c r="DS24" s="37">
        <f t="shared" si="15"/>
        <v>0</v>
      </c>
      <c r="DT24" s="37">
        <f t="shared" si="15"/>
        <v>0</v>
      </c>
      <c r="DU24" s="37">
        <f t="shared" si="15"/>
        <v>0</v>
      </c>
      <c r="DV24" s="37">
        <f t="shared" si="15"/>
        <v>0</v>
      </c>
      <c r="DW24" s="37">
        <f t="shared" si="15"/>
        <v>0</v>
      </c>
      <c r="DX24" s="37">
        <f t="shared" si="15"/>
        <v>0</v>
      </c>
      <c r="DY24" s="37">
        <f t="shared" si="15"/>
        <v>0</v>
      </c>
      <c r="DZ24" s="37">
        <f t="shared" si="15"/>
        <v>0</v>
      </c>
      <c r="EA24" s="37">
        <f t="shared" si="15"/>
        <v>0</v>
      </c>
      <c r="EB24" s="37">
        <f t="shared" si="15"/>
        <v>0</v>
      </c>
      <c r="EC24" s="37">
        <f t="shared" si="15"/>
        <v>0</v>
      </c>
      <c r="ED24" s="37">
        <f t="shared" si="15"/>
        <v>0</v>
      </c>
      <c r="EE24" s="37">
        <f t="shared" si="15"/>
        <v>0</v>
      </c>
      <c r="EF24" s="33"/>
    </row>
    <row r="25" ht="15.75" customHeight="1">
      <c r="A25" s="23">
        <v>9.0</v>
      </c>
      <c r="B25" s="24" t="s">
        <v>157</v>
      </c>
      <c r="C25" s="21">
        <v>54.0</v>
      </c>
      <c r="D25" s="21">
        <v>72.0</v>
      </c>
      <c r="E25" s="25">
        <v>4.21E8</v>
      </c>
      <c r="F25" s="26">
        <v>1.263E8</v>
      </c>
      <c r="G25" s="27" t="s">
        <v>158</v>
      </c>
      <c r="H25" s="25" t="s">
        <v>148</v>
      </c>
      <c r="I25" s="37"/>
      <c r="J25" s="37"/>
      <c r="K25" s="37"/>
      <c r="L25" s="37">
        <v>1.263E8</v>
      </c>
      <c r="M25" s="37">
        <v>1.4735E8</v>
      </c>
      <c r="N25" s="37">
        <v>1.4735E8</v>
      </c>
      <c r="O25" s="37"/>
      <c r="P25" s="37"/>
      <c r="Q25" s="37"/>
      <c r="R25" s="38"/>
      <c r="S25" s="38"/>
      <c r="T25" s="45"/>
      <c r="U25" s="45"/>
      <c r="V25" s="45"/>
      <c r="W25" s="45"/>
      <c r="X25" s="36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41"/>
      <c r="AJ25" s="38"/>
      <c r="AK25" s="38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</row>
    <row r="26" ht="15.75" customHeight="1">
      <c r="A26" s="23"/>
      <c r="B26" s="24"/>
      <c r="C26" s="21"/>
      <c r="D26" s="21"/>
      <c r="E26" s="25"/>
      <c r="F26" s="26"/>
      <c r="G26" s="26"/>
      <c r="H26" s="25" t="s">
        <v>149</v>
      </c>
      <c r="I26" s="42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33"/>
      <c r="EA26" s="33"/>
      <c r="EB26" s="35"/>
      <c r="EC26" s="35"/>
      <c r="ED26" s="35"/>
      <c r="EE26" s="35"/>
      <c r="EF26" s="35"/>
    </row>
    <row r="27" ht="15.75" customHeight="1">
      <c r="A27" s="23">
        <v>10.0</v>
      </c>
      <c r="B27" s="24" t="s">
        <v>159</v>
      </c>
      <c r="C27" s="21">
        <v>54.0</v>
      </c>
      <c r="D27" s="21">
        <v>72.0</v>
      </c>
      <c r="E27" s="25">
        <v>5.6835E8</v>
      </c>
      <c r="F27" s="26">
        <v>1.263E8</v>
      </c>
      <c r="G27" s="27" t="s">
        <v>160</v>
      </c>
      <c r="H27" s="25" t="s">
        <v>148</v>
      </c>
      <c r="I27" s="42"/>
      <c r="J27" s="37">
        <f>IF($G$27&lt;1.5,$E$27,$F$27/6)</f>
        <v>21050000</v>
      </c>
      <c r="K27" s="44">
        <f>IF($G$27&lt;1.5,0,$F$27/6)</f>
        <v>21050000</v>
      </c>
      <c r="L27" s="37">
        <f t="shared" ref="L27:O27" si="16">K27</f>
        <v>21050000</v>
      </c>
      <c r="M27" s="37">
        <f t="shared" si="16"/>
        <v>21050000</v>
      </c>
      <c r="N27" s="37">
        <f t="shared" si="16"/>
        <v>21050000</v>
      </c>
      <c r="O27" s="37">
        <f t="shared" si="16"/>
        <v>21050000</v>
      </c>
      <c r="P27" s="38"/>
      <c r="Q27" s="45"/>
      <c r="R27" s="45"/>
      <c r="S27" s="45"/>
      <c r="T27" s="45"/>
      <c r="U27" s="36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41"/>
      <c r="AG27" s="38"/>
      <c r="AH27" s="38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</row>
    <row r="28" ht="15.75" customHeight="1">
      <c r="A28" s="23"/>
      <c r="B28" s="24"/>
      <c r="C28" s="21"/>
      <c r="D28" s="21"/>
      <c r="E28" s="25"/>
      <c r="F28" s="26"/>
      <c r="G28" s="26"/>
      <c r="H28" s="25" t="s">
        <v>149</v>
      </c>
      <c r="I28" s="42"/>
      <c r="J28" s="42"/>
      <c r="K28" s="44"/>
      <c r="L28" s="44"/>
      <c r="M28" s="44"/>
      <c r="N28" s="44"/>
      <c r="O28" s="44"/>
      <c r="P28" s="44">
        <v>7367500.0</v>
      </c>
      <c r="Q28" s="37">
        <f t="shared" ref="Q28:BW28" si="17">P28</f>
        <v>7367500</v>
      </c>
      <c r="R28" s="37">
        <f t="shared" si="17"/>
        <v>7367500</v>
      </c>
      <c r="S28" s="37">
        <f t="shared" si="17"/>
        <v>7367500</v>
      </c>
      <c r="T28" s="37">
        <f t="shared" si="17"/>
        <v>7367500</v>
      </c>
      <c r="U28" s="37">
        <f t="shared" si="17"/>
        <v>7367500</v>
      </c>
      <c r="V28" s="37">
        <f t="shared" si="17"/>
        <v>7367500</v>
      </c>
      <c r="W28" s="37">
        <f t="shared" si="17"/>
        <v>7367500</v>
      </c>
      <c r="X28" s="37">
        <f t="shared" si="17"/>
        <v>7367500</v>
      </c>
      <c r="Y28" s="37">
        <f t="shared" si="17"/>
        <v>7367500</v>
      </c>
      <c r="Z28" s="37">
        <f t="shared" si="17"/>
        <v>7367500</v>
      </c>
      <c r="AA28" s="37">
        <f t="shared" si="17"/>
        <v>7367500</v>
      </c>
      <c r="AB28" s="37">
        <f t="shared" si="17"/>
        <v>7367500</v>
      </c>
      <c r="AC28" s="37">
        <f t="shared" si="17"/>
        <v>7367500</v>
      </c>
      <c r="AD28" s="37">
        <f t="shared" si="17"/>
        <v>7367500</v>
      </c>
      <c r="AE28" s="37">
        <f t="shared" si="17"/>
        <v>7367500</v>
      </c>
      <c r="AF28" s="37">
        <f t="shared" si="17"/>
        <v>7367500</v>
      </c>
      <c r="AG28" s="37">
        <f t="shared" si="17"/>
        <v>7367500</v>
      </c>
      <c r="AH28" s="37">
        <f t="shared" si="17"/>
        <v>7367500</v>
      </c>
      <c r="AI28" s="37">
        <f t="shared" si="17"/>
        <v>7367500</v>
      </c>
      <c r="AJ28" s="37">
        <f t="shared" si="17"/>
        <v>7367500</v>
      </c>
      <c r="AK28" s="37">
        <f t="shared" si="17"/>
        <v>7367500</v>
      </c>
      <c r="AL28" s="37">
        <f t="shared" si="17"/>
        <v>7367500</v>
      </c>
      <c r="AM28" s="37">
        <f t="shared" si="17"/>
        <v>7367500</v>
      </c>
      <c r="AN28" s="37">
        <f t="shared" si="17"/>
        <v>7367500</v>
      </c>
      <c r="AO28" s="37">
        <f t="shared" si="17"/>
        <v>7367500</v>
      </c>
      <c r="AP28" s="37">
        <f t="shared" si="17"/>
        <v>7367500</v>
      </c>
      <c r="AQ28" s="37">
        <f t="shared" si="17"/>
        <v>7367500</v>
      </c>
      <c r="AR28" s="37">
        <f t="shared" si="17"/>
        <v>7367500</v>
      </c>
      <c r="AS28" s="37">
        <f t="shared" si="17"/>
        <v>7367500</v>
      </c>
      <c r="AT28" s="37">
        <f t="shared" si="17"/>
        <v>7367500</v>
      </c>
      <c r="AU28" s="37">
        <f t="shared" si="17"/>
        <v>7367500</v>
      </c>
      <c r="AV28" s="37">
        <f t="shared" si="17"/>
        <v>7367500</v>
      </c>
      <c r="AW28" s="37">
        <f t="shared" si="17"/>
        <v>7367500</v>
      </c>
      <c r="AX28" s="37">
        <f t="shared" si="17"/>
        <v>7367500</v>
      </c>
      <c r="AY28" s="37">
        <f t="shared" si="17"/>
        <v>7367500</v>
      </c>
      <c r="AZ28" s="37">
        <f t="shared" si="17"/>
        <v>7367500</v>
      </c>
      <c r="BA28" s="37">
        <f t="shared" si="17"/>
        <v>7367500</v>
      </c>
      <c r="BB28" s="37">
        <f t="shared" si="17"/>
        <v>7367500</v>
      </c>
      <c r="BC28" s="37">
        <f t="shared" si="17"/>
        <v>7367500</v>
      </c>
      <c r="BD28" s="37">
        <f t="shared" si="17"/>
        <v>7367500</v>
      </c>
      <c r="BE28" s="37">
        <f t="shared" si="17"/>
        <v>7367500</v>
      </c>
      <c r="BF28" s="37">
        <f t="shared" si="17"/>
        <v>7367500</v>
      </c>
      <c r="BG28" s="37">
        <f t="shared" si="17"/>
        <v>7367500</v>
      </c>
      <c r="BH28" s="37">
        <f t="shared" si="17"/>
        <v>7367500</v>
      </c>
      <c r="BI28" s="37">
        <f t="shared" si="17"/>
        <v>7367500</v>
      </c>
      <c r="BJ28" s="37">
        <f t="shared" si="17"/>
        <v>7367500</v>
      </c>
      <c r="BK28" s="37">
        <f t="shared" si="17"/>
        <v>7367500</v>
      </c>
      <c r="BL28" s="37">
        <f t="shared" si="17"/>
        <v>7367500</v>
      </c>
      <c r="BM28" s="37">
        <f t="shared" si="17"/>
        <v>7367500</v>
      </c>
      <c r="BN28" s="37">
        <f t="shared" si="17"/>
        <v>7367500</v>
      </c>
      <c r="BO28" s="37">
        <f t="shared" si="17"/>
        <v>7367500</v>
      </c>
      <c r="BP28" s="37">
        <f t="shared" si="17"/>
        <v>7367500</v>
      </c>
      <c r="BQ28" s="37">
        <f t="shared" si="17"/>
        <v>7367500</v>
      </c>
      <c r="BR28" s="37">
        <f t="shared" si="17"/>
        <v>7367500</v>
      </c>
      <c r="BS28" s="37">
        <f t="shared" si="17"/>
        <v>7367500</v>
      </c>
      <c r="BT28" s="37">
        <f t="shared" si="17"/>
        <v>7367500</v>
      </c>
      <c r="BU28" s="37">
        <f t="shared" si="17"/>
        <v>7367500</v>
      </c>
      <c r="BV28" s="37">
        <f t="shared" si="17"/>
        <v>7367500</v>
      </c>
      <c r="BW28" s="33">
        <f t="shared" si="17"/>
        <v>7367500</v>
      </c>
      <c r="BX28" s="44">
        <f>IF($G$27=7,VLOOKUP($B$27,#REF!,16,0),IF($G$27=10,VLOOKUP($B$27,#REF!,17,0),0))</f>
        <v>0</v>
      </c>
      <c r="BY28" s="37">
        <f t="shared" ref="BY28:CU28" si="18">BX28</f>
        <v>0</v>
      </c>
      <c r="BZ28" s="37">
        <f t="shared" si="18"/>
        <v>0</v>
      </c>
      <c r="CA28" s="37">
        <f t="shared" si="18"/>
        <v>0</v>
      </c>
      <c r="CB28" s="37">
        <f t="shared" si="18"/>
        <v>0</v>
      </c>
      <c r="CC28" s="37">
        <f t="shared" si="18"/>
        <v>0</v>
      </c>
      <c r="CD28" s="37">
        <f t="shared" si="18"/>
        <v>0</v>
      </c>
      <c r="CE28" s="37">
        <f t="shared" si="18"/>
        <v>0</v>
      </c>
      <c r="CF28" s="37">
        <f t="shared" si="18"/>
        <v>0</v>
      </c>
      <c r="CG28" s="37">
        <f t="shared" si="18"/>
        <v>0</v>
      </c>
      <c r="CH28" s="37">
        <f t="shared" si="18"/>
        <v>0</v>
      </c>
      <c r="CI28" s="37">
        <f t="shared" si="18"/>
        <v>0</v>
      </c>
      <c r="CJ28" s="37">
        <f t="shared" si="18"/>
        <v>0</v>
      </c>
      <c r="CK28" s="37">
        <f t="shared" si="18"/>
        <v>0</v>
      </c>
      <c r="CL28" s="37">
        <f t="shared" si="18"/>
        <v>0</v>
      </c>
      <c r="CM28" s="37">
        <f t="shared" si="18"/>
        <v>0</v>
      </c>
      <c r="CN28" s="37">
        <f t="shared" si="18"/>
        <v>0</v>
      </c>
      <c r="CO28" s="37">
        <f t="shared" si="18"/>
        <v>0</v>
      </c>
      <c r="CP28" s="37">
        <f t="shared" si="18"/>
        <v>0</v>
      </c>
      <c r="CQ28" s="37">
        <f t="shared" si="18"/>
        <v>0</v>
      </c>
      <c r="CR28" s="37">
        <f t="shared" si="18"/>
        <v>0</v>
      </c>
      <c r="CS28" s="37">
        <f t="shared" si="18"/>
        <v>0</v>
      </c>
      <c r="CT28" s="37">
        <f t="shared" si="18"/>
        <v>0</v>
      </c>
      <c r="CU28" s="44">
        <f t="shared" si="18"/>
        <v>0</v>
      </c>
      <c r="CV28" s="37">
        <f>IF($G$27=10,VLOOKUP($B$27,#REF!,17,0),0)</f>
        <v>0</v>
      </c>
      <c r="CW28" s="37">
        <f t="shared" ref="CW28:EE28" si="19">CV28</f>
        <v>0</v>
      </c>
      <c r="CX28" s="37">
        <f t="shared" si="19"/>
        <v>0</v>
      </c>
      <c r="CY28" s="37">
        <f t="shared" si="19"/>
        <v>0</v>
      </c>
      <c r="CZ28" s="37">
        <f t="shared" si="19"/>
        <v>0</v>
      </c>
      <c r="DA28" s="37">
        <f t="shared" si="19"/>
        <v>0</v>
      </c>
      <c r="DB28" s="37">
        <f t="shared" si="19"/>
        <v>0</v>
      </c>
      <c r="DC28" s="37">
        <f t="shared" si="19"/>
        <v>0</v>
      </c>
      <c r="DD28" s="37">
        <f t="shared" si="19"/>
        <v>0</v>
      </c>
      <c r="DE28" s="37">
        <f t="shared" si="19"/>
        <v>0</v>
      </c>
      <c r="DF28" s="37">
        <f t="shared" si="19"/>
        <v>0</v>
      </c>
      <c r="DG28" s="37">
        <f t="shared" si="19"/>
        <v>0</v>
      </c>
      <c r="DH28" s="37">
        <f t="shared" si="19"/>
        <v>0</v>
      </c>
      <c r="DI28" s="37">
        <f t="shared" si="19"/>
        <v>0</v>
      </c>
      <c r="DJ28" s="37">
        <f t="shared" si="19"/>
        <v>0</v>
      </c>
      <c r="DK28" s="37">
        <f t="shared" si="19"/>
        <v>0</v>
      </c>
      <c r="DL28" s="37">
        <f t="shared" si="19"/>
        <v>0</v>
      </c>
      <c r="DM28" s="37">
        <f t="shared" si="19"/>
        <v>0</v>
      </c>
      <c r="DN28" s="37">
        <f t="shared" si="19"/>
        <v>0</v>
      </c>
      <c r="DO28" s="37">
        <f t="shared" si="19"/>
        <v>0</v>
      </c>
      <c r="DP28" s="37">
        <f t="shared" si="19"/>
        <v>0</v>
      </c>
      <c r="DQ28" s="37">
        <f t="shared" si="19"/>
        <v>0</v>
      </c>
      <c r="DR28" s="37">
        <f t="shared" si="19"/>
        <v>0</v>
      </c>
      <c r="DS28" s="37">
        <f t="shared" si="19"/>
        <v>0</v>
      </c>
      <c r="DT28" s="37">
        <f t="shared" si="19"/>
        <v>0</v>
      </c>
      <c r="DU28" s="37">
        <f t="shared" si="19"/>
        <v>0</v>
      </c>
      <c r="DV28" s="37">
        <f t="shared" si="19"/>
        <v>0</v>
      </c>
      <c r="DW28" s="37">
        <f t="shared" si="19"/>
        <v>0</v>
      </c>
      <c r="DX28" s="37">
        <f t="shared" si="19"/>
        <v>0</v>
      </c>
      <c r="DY28" s="37">
        <f t="shared" si="19"/>
        <v>0</v>
      </c>
      <c r="DZ28" s="37">
        <f t="shared" si="19"/>
        <v>0</v>
      </c>
      <c r="EA28" s="37">
        <f t="shared" si="19"/>
        <v>0</v>
      </c>
      <c r="EB28" s="37">
        <f t="shared" si="19"/>
        <v>0</v>
      </c>
      <c r="EC28" s="37">
        <f t="shared" si="19"/>
        <v>0</v>
      </c>
      <c r="ED28" s="37">
        <f t="shared" si="19"/>
        <v>0</v>
      </c>
      <c r="EE28" s="37">
        <f t="shared" si="19"/>
        <v>0</v>
      </c>
      <c r="EF28" s="33"/>
    </row>
    <row r="29" ht="15.75" customHeight="1">
      <c r="A29" s="23">
        <v>11.0</v>
      </c>
      <c r="B29" s="24" t="s">
        <v>161</v>
      </c>
      <c r="C29" s="21">
        <v>72.0</v>
      </c>
      <c r="D29" s="21">
        <v>100.0</v>
      </c>
      <c r="E29" s="25">
        <v>8.228E8</v>
      </c>
      <c r="F29" s="26">
        <v>1.452E8</v>
      </c>
      <c r="G29" s="27" t="s">
        <v>147</v>
      </c>
      <c r="H29" s="25" t="s">
        <v>148</v>
      </c>
      <c r="I29" s="42"/>
      <c r="J29" s="42"/>
      <c r="K29" s="37">
        <f>IF($G$29&lt;1.5,$E$29,$F$29/6)</f>
        <v>24200000</v>
      </c>
      <c r="L29" s="44">
        <f>IF($G$29&lt;1.5,0,$F$29/6)</f>
        <v>24200000</v>
      </c>
      <c r="M29" s="37">
        <f t="shared" ref="M29:M30" si="21">L29</f>
        <v>24200000</v>
      </c>
      <c r="N29" s="37">
        <f>L29</f>
        <v>24200000</v>
      </c>
      <c r="O29" s="37">
        <f t="shared" ref="O29:P29" si="20">L29</f>
        <v>24200000</v>
      </c>
      <c r="P29" s="37">
        <f t="shared" si="20"/>
        <v>24200000</v>
      </c>
      <c r="Q29" s="38"/>
      <c r="R29" s="38"/>
      <c r="S29" s="38"/>
      <c r="T29" s="38"/>
      <c r="U29" s="38"/>
      <c r="V29" s="38"/>
      <c r="W29" s="39"/>
      <c r="X29" s="41"/>
      <c r="Y29" s="39"/>
      <c r="Z29" s="39"/>
      <c r="AA29" s="38"/>
      <c r="AB29" s="38"/>
      <c r="AC29" s="39"/>
      <c r="AD29" s="38"/>
      <c r="AE29" s="38"/>
      <c r="AF29" s="38"/>
      <c r="AG29" s="38"/>
      <c r="AH29" s="38"/>
      <c r="AI29" s="38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</row>
    <row r="30" ht="15.75" customHeight="1">
      <c r="A30" s="23"/>
      <c r="B30" s="24"/>
      <c r="C30" s="21"/>
      <c r="D30" s="21"/>
      <c r="E30" s="25"/>
      <c r="F30" s="26"/>
      <c r="G30" s="26"/>
      <c r="H30" s="25" t="s">
        <v>149</v>
      </c>
      <c r="I30" s="42"/>
      <c r="J30" s="42"/>
      <c r="K30" s="42"/>
      <c r="L30" s="44">
        <v>6300000.0</v>
      </c>
      <c r="M30" s="44">
        <f t="shared" si="21"/>
        <v>6300000</v>
      </c>
      <c r="N30" s="44">
        <f t="shared" ref="N30:EA30" si="22">M30</f>
        <v>6300000</v>
      </c>
      <c r="O30" s="44">
        <f t="shared" si="22"/>
        <v>6300000</v>
      </c>
      <c r="P30" s="44">
        <f t="shared" si="22"/>
        <v>6300000</v>
      </c>
      <c r="Q30" s="44">
        <f t="shared" si="22"/>
        <v>6300000</v>
      </c>
      <c r="R30" s="44">
        <f t="shared" si="22"/>
        <v>6300000</v>
      </c>
      <c r="S30" s="44">
        <f t="shared" si="22"/>
        <v>6300000</v>
      </c>
      <c r="T30" s="44">
        <f t="shared" si="22"/>
        <v>6300000</v>
      </c>
      <c r="U30" s="44">
        <f t="shared" si="22"/>
        <v>6300000</v>
      </c>
      <c r="V30" s="44">
        <f t="shared" si="22"/>
        <v>6300000</v>
      </c>
      <c r="W30" s="44">
        <f t="shared" si="22"/>
        <v>6300000</v>
      </c>
      <c r="X30" s="44">
        <f t="shared" si="22"/>
        <v>6300000</v>
      </c>
      <c r="Y30" s="44">
        <f t="shared" si="22"/>
        <v>6300000</v>
      </c>
      <c r="Z30" s="44">
        <f t="shared" si="22"/>
        <v>6300000</v>
      </c>
      <c r="AA30" s="44">
        <f t="shared" si="22"/>
        <v>6300000</v>
      </c>
      <c r="AB30" s="44">
        <f t="shared" si="22"/>
        <v>6300000</v>
      </c>
      <c r="AC30" s="44">
        <f t="shared" si="22"/>
        <v>6300000</v>
      </c>
      <c r="AD30" s="44">
        <f t="shared" si="22"/>
        <v>6300000</v>
      </c>
      <c r="AE30" s="44">
        <f t="shared" si="22"/>
        <v>6300000</v>
      </c>
      <c r="AF30" s="44">
        <f t="shared" si="22"/>
        <v>6300000</v>
      </c>
      <c r="AG30" s="44">
        <f t="shared" si="22"/>
        <v>6300000</v>
      </c>
      <c r="AH30" s="44">
        <f t="shared" si="22"/>
        <v>6300000</v>
      </c>
      <c r="AI30" s="44">
        <f t="shared" si="22"/>
        <v>6300000</v>
      </c>
      <c r="AJ30" s="44">
        <f t="shared" si="22"/>
        <v>6300000</v>
      </c>
      <c r="AK30" s="44">
        <f t="shared" si="22"/>
        <v>6300000</v>
      </c>
      <c r="AL30" s="44">
        <f t="shared" si="22"/>
        <v>6300000</v>
      </c>
      <c r="AM30" s="44">
        <f t="shared" si="22"/>
        <v>6300000</v>
      </c>
      <c r="AN30" s="44">
        <f t="shared" si="22"/>
        <v>6300000</v>
      </c>
      <c r="AO30" s="44">
        <f t="shared" si="22"/>
        <v>6300000</v>
      </c>
      <c r="AP30" s="44">
        <f t="shared" si="22"/>
        <v>6300000</v>
      </c>
      <c r="AQ30" s="44">
        <f t="shared" si="22"/>
        <v>6300000</v>
      </c>
      <c r="AR30" s="44">
        <f t="shared" si="22"/>
        <v>6300000</v>
      </c>
      <c r="AS30" s="44">
        <f t="shared" si="22"/>
        <v>6300000</v>
      </c>
      <c r="AT30" s="44">
        <f t="shared" si="22"/>
        <v>6300000</v>
      </c>
      <c r="AU30" s="44">
        <f t="shared" si="22"/>
        <v>6300000</v>
      </c>
      <c r="AV30" s="44">
        <f t="shared" si="22"/>
        <v>6300000</v>
      </c>
      <c r="AW30" s="44">
        <f t="shared" si="22"/>
        <v>6300000</v>
      </c>
      <c r="AX30" s="44">
        <f t="shared" si="22"/>
        <v>6300000</v>
      </c>
      <c r="AY30" s="44">
        <f t="shared" si="22"/>
        <v>6300000</v>
      </c>
      <c r="AZ30" s="44">
        <f t="shared" si="22"/>
        <v>6300000</v>
      </c>
      <c r="BA30" s="44">
        <f t="shared" si="22"/>
        <v>6300000</v>
      </c>
      <c r="BB30" s="44">
        <f t="shared" si="22"/>
        <v>6300000</v>
      </c>
      <c r="BC30" s="44">
        <f t="shared" si="22"/>
        <v>6300000</v>
      </c>
      <c r="BD30" s="44">
        <f t="shared" si="22"/>
        <v>6300000</v>
      </c>
      <c r="BE30" s="44">
        <f t="shared" si="22"/>
        <v>6300000</v>
      </c>
      <c r="BF30" s="44">
        <f t="shared" si="22"/>
        <v>6300000</v>
      </c>
      <c r="BG30" s="44">
        <f t="shared" si="22"/>
        <v>6300000</v>
      </c>
      <c r="BH30" s="44">
        <f t="shared" si="22"/>
        <v>6300000</v>
      </c>
      <c r="BI30" s="44">
        <f t="shared" si="22"/>
        <v>6300000</v>
      </c>
      <c r="BJ30" s="44">
        <f t="shared" si="22"/>
        <v>6300000</v>
      </c>
      <c r="BK30" s="44">
        <f t="shared" si="22"/>
        <v>6300000</v>
      </c>
      <c r="BL30" s="44">
        <f t="shared" si="22"/>
        <v>6300000</v>
      </c>
      <c r="BM30" s="44">
        <f t="shared" si="22"/>
        <v>6300000</v>
      </c>
      <c r="BN30" s="44">
        <f t="shared" si="22"/>
        <v>6300000</v>
      </c>
      <c r="BO30" s="44">
        <f t="shared" si="22"/>
        <v>6300000</v>
      </c>
      <c r="BP30" s="44">
        <f t="shared" si="22"/>
        <v>6300000</v>
      </c>
      <c r="BQ30" s="44">
        <f t="shared" si="22"/>
        <v>6300000</v>
      </c>
      <c r="BR30" s="44">
        <f t="shared" si="22"/>
        <v>6300000</v>
      </c>
      <c r="BS30" s="44">
        <f t="shared" si="22"/>
        <v>6300000</v>
      </c>
      <c r="BT30" s="44">
        <f t="shared" si="22"/>
        <v>6300000</v>
      </c>
      <c r="BU30" s="44">
        <f t="shared" si="22"/>
        <v>6300000</v>
      </c>
      <c r="BV30" s="44">
        <f t="shared" si="22"/>
        <v>6300000</v>
      </c>
      <c r="BW30" s="44">
        <f t="shared" si="22"/>
        <v>6300000</v>
      </c>
      <c r="BX30" s="44">
        <f t="shared" si="22"/>
        <v>6300000</v>
      </c>
      <c r="BY30" s="44">
        <f t="shared" si="22"/>
        <v>6300000</v>
      </c>
      <c r="BZ30" s="44">
        <f t="shared" si="22"/>
        <v>6300000</v>
      </c>
      <c r="CA30" s="44">
        <f t="shared" si="22"/>
        <v>6300000</v>
      </c>
      <c r="CB30" s="44">
        <f t="shared" si="22"/>
        <v>6300000</v>
      </c>
      <c r="CC30" s="44">
        <f t="shared" si="22"/>
        <v>6300000</v>
      </c>
      <c r="CD30" s="44">
        <f t="shared" si="22"/>
        <v>6300000</v>
      </c>
      <c r="CE30" s="44">
        <f t="shared" si="22"/>
        <v>6300000</v>
      </c>
      <c r="CF30" s="44">
        <f t="shared" si="22"/>
        <v>6300000</v>
      </c>
      <c r="CG30" s="44">
        <f t="shared" si="22"/>
        <v>6300000</v>
      </c>
      <c r="CH30" s="44">
        <f t="shared" si="22"/>
        <v>6300000</v>
      </c>
      <c r="CI30" s="44">
        <f t="shared" si="22"/>
        <v>6300000</v>
      </c>
      <c r="CJ30" s="44">
        <f t="shared" si="22"/>
        <v>6300000</v>
      </c>
      <c r="CK30" s="44">
        <f t="shared" si="22"/>
        <v>6300000</v>
      </c>
      <c r="CL30" s="44">
        <f t="shared" si="22"/>
        <v>6300000</v>
      </c>
      <c r="CM30" s="44">
        <f t="shared" si="22"/>
        <v>6300000</v>
      </c>
      <c r="CN30" s="44">
        <f t="shared" si="22"/>
        <v>6300000</v>
      </c>
      <c r="CO30" s="44">
        <f t="shared" si="22"/>
        <v>6300000</v>
      </c>
      <c r="CP30" s="44">
        <f t="shared" si="22"/>
        <v>6300000</v>
      </c>
      <c r="CQ30" s="44">
        <f t="shared" si="22"/>
        <v>6300000</v>
      </c>
      <c r="CR30" s="44">
        <f t="shared" si="22"/>
        <v>6300000</v>
      </c>
      <c r="CS30" s="44">
        <f t="shared" si="22"/>
        <v>6300000</v>
      </c>
      <c r="CT30" s="44">
        <f t="shared" si="22"/>
        <v>6300000</v>
      </c>
      <c r="CU30" s="44">
        <f t="shared" si="22"/>
        <v>6300000</v>
      </c>
      <c r="CV30" s="44">
        <f t="shared" si="22"/>
        <v>6300000</v>
      </c>
      <c r="CW30" s="44">
        <f t="shared" si="22"/>
        <v>6300000</v>
      </c>
      <c r="CX30" s="44">
        <f t="shared" si="22"/>
        <v>6300000</v>
      </c>
      <c r="CY30" s="44">
        <f t="shared" si="22"/>
        <v>6300000</v>
      </c>
      <c r="CZ30" s="44">
        <f t="shared" si="22"/>
        <v>6300000</v>
      </c>
      <c r="DA30" s="44">
        <f t="shared" si="22"/>
        <v>6300000</v>
      </c>
      <c r="DB30" s="44">
        <f t="shared" si="22"/>
        <v>6300000</v>
      </c>
      <c r="DC30" s="44">
        <f t="shared" si="22"/>
        <v>6300000</v>
      </c>
      <c r="DD30" s="44">
        <f t="shared" si="22"/>
        <v>6300000</v>
      </c>
      <c r="DE30" s="44">
        <f t="shared" si="22"/>
        <v>6300000</v>
      </c>
      <c r="DF30" s="44">
        <f t="shared" si="22"/>
        <v>6300000</v>
      </c>
      <c r="DG30" s="44">
        <f t="shared" si="22"/>
        <v>6300000</v>
      </c>
      <c r="DH30" s="44">
        <f t="shared" si="22"/>
        <v>6300000</v>
      </c>
      <c r="DI30" s="44">
        <f t="shared" si="22"/>
        <v>6300000</v>
      </c>
      <c r="DJ30" s="44">
        <f t="shared" si="22"/>
        <v>6300000</v>
      </c>
      <c r="DK30" s="44">
        <f t="shared" si="22"/>
        <v>6300000</v>
      </c>
      <c r="DL30" s="44">
        <f t="shared" si="22"/>
        <v>6300000</v>
      </c>
      <c r="DM30" s="44">
        <f t="shared" si="22"/>
        <v>6300000</v>
      </c>
      <c r="DN30" s="44">
        <f t="shared" si="22"/>
        <v>6300000</v>
      </c>
      <c r="DO30" s="44">
        <f t="shared" si="22"/>
        <v>6300000</v>
      </c>
      <c r="DP30" s="44">
        <f t="shared" si="22"/>
        <v>6300000</v>
      </c>
      <c r="DQ30" s="44">
        <f t="shared" si="22"/>
        <v>6300000</v>
      </c>
      <c r="DR30" s="44">
        <f t="shared" si="22"/>
        <v>6300000</v>
      </c>
      <c r="DS30" s="44">
        <f t="shared" si="22"/>
        <v>6300000</v>
      </c>
      <c r="DT30" s="44">
        <f t="shared" si="22"/>
        <v>6300000</v>
      </c>
      <c r="DU30" s="44">
        <f t="shared" si="22"/>
        <v>6300000</v>
      </c>
      <c r="DV30" s="44">
        <f t="shared" si="22"/>
        <v>6300000</v>
      </c>
      <c r="DW30" s="44">
        <f t="shared" si="22"/>
        <v>6300000</v>
      </c>
      <c r="DX30" s="44">
        <f t="shared" si="22"/>
        <v>6300000</v>
      </c>
      <c r="DY30" s="44">
        <f t="shared" si="22"/>
        <v>6300000</v>
      </c>
      <c r="DZ30" s="44">
        <f t="shared" si="22"/>
        <v>6300000</v>
      </c>
      <c r="EA30" s="44">
        <f t="shared" si="22"/>
        <v>6300000</v>
      </c>
      <c r="EB30" s="44"/>
      <c r="EC30" s="44"/>
      <c r="ED30" s="44"/>
      <c r="EE30" s="44"/>
      <c r="EF30" s="44"/>
    </row>
    <row r="31" ht="15.75" customHeight="1">
      <c r="A31" s="23">
        <v>12.0</v>
      </c>
      <c r="B31" s="24" t="s">
        <v>162</v>
      </c>
      <c r="C31" s="21">
        <v>72.0</v>
      </c>
      <c r="D31" s="21">
        <v>107.0</v>
      </c>
      <c r="E31" s="25">
        <v>9.418E8</v>
      </c>
      <c r="F31" s="26">
        <v>1.662E8</v>
      </c>
      <c r="G31" s="27" t="s">
        <v>147</v>
      </c>
      <c r="H31" s="25" t="s">
        <v>148</v>
      </c>
      <c r="I31" s="42"/>
      <c r="J31" s="42"/>
      <c r="K31" s="42"/>
      <c r="L31" s="37">
        <v>3.324E7</v>
      </c>
      <c r="M31" s="37">
        <v>3.324E7</v>
      </c>
      <c r="N31" s="37">
        <v>3.324E7</v>
      </c>
      <c r="O31" s="37">
        <v>3.324E7</v>
      </c>
      <c r="P31" s="37">
        <v>3.324E7</v>
      </c>
      <c r="Q31" s="37"/>
      <c r="R31" s="45"/>
      <c r="S31" s="45"/>
      <c r="T31" s="45"/>
      <c r="U31" s="45"/>
      <c r="V31" s="36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9"/>
      <c r="AH31" s="38"/>
      <c r="AI31" s="38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44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</row>
    <row r="32" ht="15.75" customHeight="1">
      <c r="A32" s="23"/>
      <c r="B32" s="24"/>
      <c r="C32" s="21"/>
      <c r="D32" s="21"/>
      <c r="E32" s="25"/>
      <c r="F32" s="26"/>
      <c r="G32" s="26"/>
      <c r="H32" s="25" t="s">
        <v>149</v>
      </c>
      <c r="I32" s="42"/>
      <c r="J32" s="42"/>
      <c r="K32" s="42"/>
      <c r="L32" s="32"/>
      <c r="M32" s="44"/>
      <c r="N32" s="44"/>
      <c r="O32" s="44"/>
      <c r="P32" s="44"/>
      <c r="Q32" s="44">
        <v>6463333.0</v>
      </c>
      <c r="R32" s="44">
        <f t="shared" ref="R32:EF32" si="23">Q32</f>
        <v>6463333</v>
      </c>
      <c r="S32" s="44">
        <f t="shared" si="23"/>
        <v>6463333</v>
      </c>
      <c r="T32" s="44">
        <f t="shared" si="23"/>
        <v>6463333</v>
      </c>
      <c r="U32" s="44">
        <f t="shared" si="23"/>
        <v>6463333</v>
      </c>
      <c r="V32" s="44">
        <f t="shared" si="23"/>
        <v>6463333</v>
      </c>
      <c r="W32" s="44">
        <f t="shared" si="23"/>
        <v>6463333</v>
      </c>
      <c r="X32" s="44">
        <f t="shared" si="23"/>
        <v>6463333</v>
      </c>
      <c r="Y32" s="44">
        <f t="shared" si="23"/>
        <v>6463333</v>
      </c>
      <c r="Z32" s="44">
        <f t="shared" si="23"/>
        <v>6463333</v>
      </c>
      <c r="AA32" s="44">
        <f t="shared" si="23"/>
        <v>6463333</v>
      </c>
      <c r="AB32" s="44">
        <f t="shared" si="23"/>
        <v>6463333</v>
      </c>
      <c r="AC32" s="44">
        <f t="shared" si="23"/>
        <v>6463333</v>
      </c>
      <c r="AD32" s="44">
        <f t="shared" si="23"/>
        <v>6463333</v>
      </c>
      <c r="AE32" s="44">
        <f t="shared" si="23"/>
        <v>6463333</v>
      </c>
      <c r="AF32" s="44">
        <f t="shared" si="23"/>
        <v>6463333</v>
      </c>
      <c r="AG32" s="44">
        <f t="shared" si="23"/>
        <v>6463333</v>
      </c>
      <c r="AH32" s="44">
        <f t="shared" si="23"/>
        <v>6463333</v>
      </c>
      <c r="AI32" s="44">
        <f t="shared" si="23"/>
        <v>6463333</v>
      </c>
      <c r="AJ32" s="44">
        <f t="shared" si="23"/>
        <v>6463333</v>
      </c>
      <c r="AK32" s="44">
        <f t="shared" si="23"/>
        <v>6463333</v>
      </c>
      <c r="AL32" s="44">
        <f t="shared" si="23"/>
        <v>6463333</v>
      </c>
      <c r="AM32" s="44">
        <f t="shared" si="23"/>
        <v>6463333</v>
      </c>
      <c r="AN32" s="44">
        <f t="shared" si="23"/>
        <v>6463333</v>
      </c>
      <c r="AO32" s="44">
        <f t="shared" si="23"/>
        <v>6463333</v>
      </c>
      <c r="AP32" s="44">
        <f t="shared" si="23"/>
        <v>6463333</v>
      </c>
      <c r="AQ32" s="44">
        <f t="shared" si="23"/>
        <v>6463333</v>
      </c>
      <c r="AR32" s="44">
        <f t="shared" si="23"/>
        <v>6463333</v>
      </c>
      <c r="AS32" s="44">
        <f t="shared" si="23"/>
        <v>6463333</v>
      </c>
      <c r="AT32" s="44">
        <f t="shared" si="23"/>
        <v>6463333</v>
      </c>
      <c r="AU32" s="44">
        <f t="shared" si="23"/>
        <v>6463333</v>
      </c>
      <c r="AV32" s="44">
        <f t="shared" si="23"/>
        <v>6463333</v>
      </c>
      <c r="AW32" s="44">
        <f t="shared" si="23"/>
        <v>6463333</v>
      </c>
      <c r="AX32" s="44">
        <f t="shared" si="23"/>
        <v>6463333</v>
      </c>
      <c r="AY32" s="44">
        <f t="shared" si="23"/>
        <v>6463333</v>
      </c>
      <c r="AZ32" s="44">
        <f t="shared" si="23"/>
        <v>6463333</v>
      </c>
      <c r="BA32" s="44">
        <f t="shared" si="23"/>
        <v>6463333</v>
      </c>
      <c r="BB32" s="44">
        <f t="shared" si="23"/>
        <v>6463333</v>
      </c>
      <c r="BC32" s="44">
        <f t="shared" si="23"/>
        <v>6463333</v>
      </c>
      <c r="BD32" s="44">
        <f t="shared" si="23"/>
        <v>6463333</v>
      </c>
      <c r="BE32" s="44">
        <f t="shared" si="23"/>
        <v>6463333</v>
      </c>
      <c r="BF32" s="44">
        <f t="shared" si="23"/>
        <v>6463333</v>
      </c>
      <c r="BG32" s="44">
        <f t="shared" si="23"/>
        <v>6463333</v>
      </c>
      <c r="BH32" s="44">
        <f t="shared" si="23"/>
        <v>6463333</v>
      </c>
      <c r="BI32" s="44">
        <f t="shared" si="23"/>
        <v>6463333</v>
      </c>
      <c r="BJ32" s="44">
        <f t="shared" si="23"/>
        <v>6463333</v>
      </c>
      <c r="BK32" s="44">
        <f t="shared" si="23"/>
        <v>6463333</v>
      </c>
      <c r="BL32" s="44">
        <f t="shared" si="23"/>
        <v>6463333</v>
      </c>
      <c r="BM32" s="44">
        <f t="shared" si="23"/>
        <v>6463333</v>
      </c>
      <c r="BN32" s="44">
        <f t="shared" si="23"/>
        <v>6463333</v>
      </c>
      <c r="BO32" s="44">
        <f t="shared" si="23"/>
        <v>6463333</v>
      </c>
      <c r="BP32" s="44">
        <f t="shared" si="23"/>
        <v>6463333</v>
      </c>
      <c r="BQ32" s="44">
        <f t="shared" si="23"/>
        <v>6463333</v>
      </c>
      <c r="BR32" s="44">
        <f t="shared" si="23"/>
        <v>6463333</v>
      </c>
      <c r="BS32" s="44">
        <f t="shared" si="23"/>
        <v>6463333</v>
      </c>
      <c r="BT32" s="44">
        <f t="shared" si="23"/>
        <v>6463333</v>
      </c>
      <c r="BU32" s="44">
        <f t="shared" si="23"/>
        <v>6463333</v>
      </c>
      <c r="BV32" s="44">
        <f t="shared" si="23"/>
        <v>6463333</v>
      </c>
      <c r="BW32" s="44">
        <f t="shared" si="23"/>
        <v>6463333</v>
      </c>
      <c r="BX32" s="44">
        <f t="shared" si="23"/>
        <v>6463333</v>
      </c>
      <c r="BY32" s="44">
        <f t="shared" si="23"/>
        <v>6463333</v>
      </c>
      <c r="BZ32" s="44">
        <f t="shared" si="23"/>
        <v>6463333</v>
      </c>
      <c r="CA32" s="44">
        <f t="shared" si="23"/>
        <v>6463333</v>
      </c>
      <c r="CB32" s="44">
        <f t="shared" si="23"/>
        <v>6463333</v>
      </c>
      <c r="CC32" s="44">
        <f t="shared" si="23"/>
        <v>6463333</v>
      </c>
      <c r="CD32" s="44">
        <f t="shared" si="23"/>
        <v>6463333</v>
      </c>
      <c r="CE32" s="44">
        <f t="shared" si="23"/>
        <v>6463333</v>
      </c>
      <c r="CF32" s="44">
        <f t="shared" si="23"/>
        <v>6463333</v>
      </c>
      <c r="CG32" s="44">
        <f t="shared" si="23"/>
        <v>6463333</v>
      </c>
      <c r="CH32" s="44">
        <f t="shared" si="23"/>
        <v>6463333</v>
      </c>
      <c r="CI32" s="44">
        <f t="shared" si="23"/>
        <v>6463333</v>
      </c>
      <c r="CJ32" s="44">
        <f t="shared" si="23"/>
        <v>6463333</v>
      </c>
      <c r="CK32" s="44">
        <f t="shared" si="23"/>
        <v>6463333</v>
      </c>
      <c r="CL32" s="44">
        <f t="shared" si="23"/>
        <v>6463333</v>
      </c>
      <c r="CM32" s="44">
        <f t="shared" si="23"/>
        <v>6463333</v>
      </c>
      <c r="CN32" s="44">
        <f t="shared" si="23"/>
        <v>6463333</v>
      </c>
      <c r="CO32" s="44">
        <f t="shared" si="23"/>
        <v>6463333</v>
      </c>
      <c r="CP32" s="44">
        <f t="shared" si="23"/>
        <v>6463333</v>
      </c>
      <c r="CQ32" s="44">
        <f t="shared" si="23"/>
        <v>6463333</v>
      </c>
      <c r="CR32" s="44">
        <f t="shared" si="23"/>
        <v>6463333</v>
      </c>
      <c r="CS32" s="44">
        <f t="shared" si="23"/>
        <v>6463333</v>
      </c>
      <c r="CT32" s="44">
        <f t="shared" si="23"/>
        <v>6463333</v>
      </c>
      <c r="CU32" s="44">
        <f t="shared" si="23"/>
        <v>6463333</v>
      </c>
      <c r="CV32" s="44">
        <f t="shared" si="23"/>
        <v>6463333</v>
      </c>
      <c r="CW32" s="44">
        <f t="shared" si="23"/>
        <v>6463333</v>
      </c>
      <c r="CX32" s="44">
        <f t="shared" si="23"/>
        <v>6463333</v>
      </c>
      <c r="CY32" s="44">
        <f t="shared" si="23"/>
        <v>6463333</v>
      </c>
      <c r="CZ32" s="44">
        <f t="shared" si="23"/>
        <v>6463333</v>
      </c>
      <c r="DA32" s="44">
        <f t="shared" si="23"/>
        <v>6463333</v>
      </c>
      <c r="DB32" s="44">
        <f t="shared" si="23"/>
        <v>6463333</v>
      </c>
      <c r="DC32" s="44">
        <f t="shared" si="23"/>
        <v>6463333</v>
      </c>
      <c r="DD32" s="44">
        <f t="shared" si="23"/>
        <v>6463333</v>
      </c>
      <c r="DE32" s="44">
        <f t="shared" si="23"/>
        <v>6463333</v>
      </c>
      <c r="DF32" s="44">
        <f t="shared" si="23"/>
        <v>6463333</v>
      </c>
      <c r="DG32" s="44">
        <f t="shared" si="23"/>
        <v>6463333</v>
      </c>
      <c r="DH32" s="44">
        <f t="shared" si="23"/>
        <v>6463333</v>
      </c>
      <c r="DI32" s="44">
        <f t="shared" si="23"/>
        <v>6463333</v>
      </c>
      <c r="DJ32" s="44">
        <f t="shared" si="23"/>
        <v>6463333</v>
      </c>
      <c r="DK32" s="44">
        <f t="shared" si="23"/>
        <v>6463333</v>
      </c>
      <c r="DL32" s="44">
        <f t="shared" si="23"/>
        <v>6463333</v>
      </c>
      <c r="DM32" s="44">
        <f t="shared" si="23"/>
        <v>6463333</v>
      </c>
      <c r="DN32" s="44">
        <f t="shared" si="23"/>
        <v>6463333</v>
      </c>
      <c r="DO32" s="44">
        <f t="shared" si="23"/>
        <v>6463333</v>
      </c>
      <c r="DP32" s="44">
        <f t="shared" si="23"/>
        <v>6463333</v>
      </c>
      <c r="DQ32" s="44">
        <f t="shared" si="23"/>
        <v>6463333</v>
      </c>
      <c r="DR32" s="44">
        <f t="shared" si="23"/>
        <v>6463333</v>
      </c>
      <c r="DS32" s="44">
        <f t="shared" si="23"/>
        <v>6463333</v>
      </c>
      <c r="DT32" s="44">
        <f t="shared" si="23"/>
        <v>6463333</v>
      </c>
      <c r="DU32" s="44">
        <f t="shared" si="23"/>
        <v>6463333</v>
      </c>
      <c r="DV32" s="44">
        <f t="shared" si="23"/>
        <v>6463333</v>
      </c>
      <c r="DW32" s="44">
        <f t="shared" si="23"/>
        <v>6463333</v>
      </c>
      <c r="DX32" s="44">
        <f t="shared" si="23"/>
        <v>6463333</v>
      </c>
      <c r="DY32" s="44">
        <f t="shared" si="23"/>
        <v>6463333</v>
      </c>
      <c r="DZ32" s="44">
        <f t="shared" si="23"/>
        <v>6463333</v>
      </c>
      <c r="EA32" s="44">
        <f t="shared" si="23"/>
        <v>6463333</v>
      </c>
      <c r="EB32" s="44">
        <f t="shared" si="23"/>
        <v>6463333</v>
      </c>
      <c r="EC32" s="44">
        <f t="shared" si="23"/>
        <v>6463333</v>
      </c>
      <c r="ED32" s="44">
        <f t="shared" si="23"/>
        <v>6463333</v>
      </c>
      <c r="EE32" s="44">
        <f t="shared" si="23"/>
        <v>6463333</v>
      </c>
      <c r="EF32" s="44">
        <f t="shared" si="23"/>
        <v>6463333</v>
      </c>
    </row>
    <row r="33" ht="15.75" customHeight="1">
      <c r="A33" s="23">
        <v>13.0</v>
      </c>
      <c r="B33" s="24" t="s">
        <v>163</v>
      </c>
      <c r="C33" s="21">
        <v>72.0</v>
      </c>
      <c r="D33" s="21">
        <v>102.0</v>
      </c>
      <c r="E33" s="25">
        <v>5.42E8</v>
      </c>
      <c r="F33" s="26">
        <v>0.0</v>
      </c>
      <c r="G33" s="27" t="s">
        <v>144</v>
      </c>
      <c r="H33" s="25" t="s">
        <v>144</v>
      </c>
      <c r="I33" s="34"/>
      <c r="J33" s="37"/>
      <c r="K33" s="44"/>
      <c r="L33" s="37">
        <v>5.42E8</v>
      </c>
      <c r="M33" s="37"/>
      <c r="N33" s="37"/>
      <c r="O33" s="37"/>
      <c r="P33" s="38"/>
      <c r="Q33" s="38"/>
      <c r="R33" s="38"/>
      <c r="S33" s="38"/>
      <c r="T33" s="38"/>
      <c r="U33" s="38"/>
      <c r="V33" s="38"/>
      <c r="W33" s="39"/>
      <c r="X33" s="41"/>
      <c r="Y33" s="39"/>
      <c r="Z33" s="39"/>
      <c r="AA33" s="38"/>
      <c r="AB33" s="38"/>
      <c r="AC33" s="39"/>
      <c r="AD33" s="38"/>
      <c r="AE33" s="38"/>
      <c r="AF33" s="38"/>
      <c r="AG33" s="38"/>
      <c r="AH33" s="38"/>
      <c r="AI33" s="38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</row>
    <row r="34" ht="15.75" customHeight="1">
      <c r="A34" s="23"/>
      <c r="B34" s="24"/>
      <c r="C34" s="21"/>
      <c r="D34" s="21"/>
      <c r="E34" s="25"/>
      <c r="F34" s="26"/>
      <c r="G34" s="26"/>
      <c r="H34" s="25"/>
      <c r="I34" s="42"/>
      <c r="J34" s="42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37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33"/>
      <c r="EB34" s="33"/>
      <c r="EC34" s="35"/>
      <c r="ED34" s="35"/>
      <c r="EE34" s="35"/>
      <c r="EF34" s="35"/>
    </row>
    <row r="35" ht="15.75" customHeight="1">
      <c r="A35" s="23">
        <v>14.0</v>
      </c>
      <c r="B35" s="24" t="s">
        <v>164</v>
      </c>
      <c r="C35" s="21">
        <v>72.0</v>
      </c>
      <c r="D35" s="21">
        <v>98.0</v>
      </c>
      <c r="E35" s="25">
        <v>5.36E8</v>
      </c>
      <c r="F35" s="26">
        <v>1.608E8</v>
      </c>
      <c r="G35" s="27" t="s">
        <v>154</v>
      </c>
      <c r="H35" s="25" t="str">
        <f>IF(G35=0,"Cash Keras",IF(G35=1,"Cash","Angsuran DP"))</f>
        <v>Angsuran DP</v>
      </c>
      <c r="I35" s="42"/>
      <c r="J35" s="37">
        <v>1.608E8</v>
      </c>
      <c r="K35" s="37">
        <v>7.504E7</v>
      </c>
      <c r="L35" s="37">
        <v>7.504E7</v>
      </c>
      <c r="M35" s="37">
        <v>7.504E7</v>
      </c>
      <c r="N35" s="37">
        <v>7.504E7</v>
      </c>
      <c r="O35" s="37">
        <v>7.504E7</v>
      </c>
      <c r="P35" s="38"/>
      <c r="Q35" s="38" t="str">
        <f t="shared" ref="Q35:R35" si="24">P35</f>
        <v/>
      </c>
      <c r="R35" s="38" t="str">
        <f t="shared" si="24"/>
        <v/>
      </c>
      <c r="S35" s="45"/>
      <c r="T35" s="45"/>
      <c r="U35" s="45"/>
      <c r="V35" s="45"/>
      <c r="W35" s="36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41"/>
      <c r="AI35" s="38"/>
      <c r="AJ35" s="38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</row>
    <row r="36" ht="15.75" customHeight="1">
      <c r="A36" s="23"/>
      <c r="B36" s="24"/>
      <c r="C36" s="21"/>
      <c r="D36" s="21"/>
      <c r="E36" s="25"/>
      <c r="F36" s="26"/>
      <c r="G36" s="26"/>
      <c r="H36" s="25" t="str">
        <f>IF(G35&lt;1.5,"","Angsuran Cicilan")</f>
        <v>Angsuran Cicilan</v>
      </c>
      <c r="I36" s="42"/>
      <c r="J36" s="42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37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33"/>
      <c r="EC36" s="33"/>
      <c r="ED36" s="35"/>
      <c r="EE36" s="35"/>
      <c r="EF36" s="35"/>
    </row>
    <row r="37" ht="15.75" customHeight="1">
      <c r="A37" s="23">
        <v>15.0</v>
      </c>
      <c r="B37" s="24" t="s">
        <v>165</v>
      </c>
      <c r="C37" s="21">
        <v>72.0</v>
      </c>
      <c r="D37" s="21">
        <v>94.0</v>
      </c>
      <c r="E37" s="25">
        <v>5.28E8</v>
      </c>
      <c r="F37" s="26">
        <v>1.584E8</v>
      </c>
      <c r="G37" s="27" t="s">
        <v>154</v>
      </c>
      <c r="H37" s="25" t="str">
        <f>IF(G37=0,"Cash Keras",IF(G37=1,"Cash","Angsuran DP"))</f>
        <v>Angsuran DP</v>
      </c>
      <c r="I37" s="42"/>
      <c r="J37" s="42"/>
      <c r="K37" s="46">
        <v>1.584E8</v>
      </c>
      <c r="L37" s="37"/>
      <c r="M37" s="37"/>
      <c r="N37" s="37"/>
      <c r="O37" s="37"/>
      <c r="P37" s="37"/>
      <c r="Q37" s="40"/>
      <c r="R37" s="40"/>
      <c r="S37" s="45"/>
      <c r="T37" s="45"/>
      <c r="U37" s="45"/>
      <c r="V37" s="45"/>
      <c r="W37" s="36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41"/>
      <c r="AI37" s="38"/>
      <c r="AJ37" s="38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</row>
    <row r="38" ht="15.75" customHeight="1">
      <c r="A38" s="23"/>
      <c r="B38" s="24"/>
      <c r="C38" s="21"/>
      <c r="D38" s="21"/>
      <c r="E38" s="25"/>
      <c r="F38" s="26"/>
      <c r="G38" s="26"/>
      <c r="H38" s="25" t="str">
        <f>IF(G37&lt;1.5,"","Angsuran Cicilan")</f>
        <v>Angsuran Cicilan</v>
      </c>
      <c r="I38" s="42"/>
      <c r="J38" s="42"/>
      <c r="K38" s="42"/>
      <c r="L38" s="44">
        <v>7.392E7</v>
      </c>
      <c r="M38" s="44">
        <v>7.392E7</v>
      </c>
      <c r="N38" s="44">
        <v>7.392E7</v>
      </c>
      <c r="O38" s="44">
        <v>7.392E7</v>
      </c>
      <c r="P38" s="44">
        <v>7.392E7</v>
      </c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37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33"/>
      <c r="EC38" s="33"/>
      <c r="ED38" s="35"/>
      <c r="EE38" s="35"/>
      <c r="EF38" s="35"/>
    </row>
    <row r="39" ht="15.75" customHeight="1">
      <c r="A39" s="23">
        <v>16.0</v>
      </c>
      <c r="B39" s="24" t="s">
        <v>166</v>
      </c>
      <c r="C39" s="21">
        <v>72.0</v>
      </c>
      <c r="D39" s="21">
        <v>91.0</v>
      </c>
      <c r="E39" s="25">
        <v>5.22E8</v>
      </c>
      <c r="F39" s="26">
        <v>1.566E8</v>
      </c>
      <c r="G39" s="27" t="s">
        <v>154</v>
      </c>
      <c r="H39" s="25" t="str">
        <f>IF(G39=0,"Cash Keras",IF(G39=1,"Cash","Angsuran DP"))</f>
        <v>Angsuran DP</v>
      </c>
      <c r="I39" s="42"/>
      <c r="J39" s="42"/>
      <c r="K39" s="42"/>
      <c r="L39" s="37">
        <v>1.566E8</v>
      </c>
      <c r="M39" s="37">
        <v>7.308E7</v>
      </c>
      <c r="N39" s="37">
        <v>7.308E7</v>
      </c>
      <c r="O39" s="37">
        <v>7.308E7</v>
      </c>
      <c r="P39" s="37">
        <v>7.308E7</v>
      </c>
      <c r="Q39" s="37">
        <v>7.308E7</v>
      </c>
      <c r="R39" s="38"/>
      <c r="S39" s="47"/>
      <c r="T39" s="38"/>
      <c r="U39" s="38"/>
      <c r="V39" s="38"/>
      <c r="W39" s="38"/>
      <c r="X39" s="38"/>
      <c r="Y39" s="39"/>
      <c r="Z39" s="39"/>
      <c r="AA39" s="41"/>
      <c r="AB39" s="38"/>
      <c r="AC39" s="38"/>
      <c r="AD39" s="39"/>
      <c r="AE39" s="38"/>
      <c r="AF39" s="38"/>
      <c r="AG39" s="38"/>
      <c r="AH39" s="38"/>
      <c r="AI39" s="38"/>
      <c r="AJ39" s="38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</row>
    <row r="40" ht="15.75" customHeight="1">
      <c r="A40" s="23"/>
      <c r="B40" s="24"/>
      <c r="C40" s="21"/>
      <c r="D40" s="21"/>
      <c r="E40" s="25"/>
      <c r="F40" s="26"/>
      <c r="G40" s="26"/>
      <c r="H40" s="25" t="str">
        <f>IF(G39&lt;1.5,"","Angsuran Cicilan")</f>
        <v>Angsuran Cicilan</v>
      </c>
      <c r="I40" s="41"/>
      <c r="J40" s="42"/>
      <c r="K40" s="42"/>
      <c r="L40" s="42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37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37"/>
      <c r="ED40" s="37"/>
      <c r="EE40" s="35"/>
      <c r="EF40" s="35"/>
    </row>
    <row r="41" ht="15.75" customHeight="1">
      <c r="A41" s="23">
        <v>17.0</v>
      </c>
      <c r="B41" s="24" t="s">
        <v>167</v>
      </c>
      <c r="C41" s="21">
        <v>72.0</v>
      </c>
      <c r="D41" s="21">
        <v>82.0</v>
      </c>
      <c r="E41" s="25">
        <v>5.04E8</v>
      </c>
      <c r="F41" s="26">
        <v>1.512E8</v>
      </c>
      <c r="G41" s="27" t="s">
        <v>154</v>
      </c>
      <c r="H41" s="25" t="str">
        <f>IF(G41=0,"Cash Keras",IF(G41=1,"Cash","Angsuran DP"))</f>
        <v>Angsuran DP</v>
      </c>
      <c r="I41" s="42"/>
      <c r="J41" s="42"/>
      <c r="K41" s="42"/>
      <c r="L41" s="37">
        <v>1.512E8</v>
      </c>
      <c r="M41" s="37">
        <v>7.056E7</v>
      </c>
      <c r="N41" s="37">
        <v>7.056E7</v>
      </c>
      <c r="O41" s="37">
        <v>7.056E7</v>
      </c>
      <c r="P41" s="37">
        <v>7.056E7</v>
      </c>
      <c r="Q41" s="37">
        <v>7.056E7</v>
      </c>
      <c r="R41" s="37"/>
      <c r="S41" s="38"/>
      <c r="T41" s="38"/>
      <c r="U41" s="38"/>
      <c r="V41" s="38"/>
      <c r="W41" s="38"/>
      <c r="X41" s="38"/>
      <c r="Y41" s="39"/>
      <c r="Z41" s="41"/>
      <c r="AA41" s="39"/>
      <c r="AB41" s="39"/>
      <c r="AC41" s="38"/>
      <c r="AD41" s="38"/>
      <c r="AE41" s="39"/>
      <c r="AF41" s="38"/>
      <c r="AG41" s="38"/>
      <c r="AH41" s="38"/>
      <c r="AI41" s="38"/>
      <c r="AJ41" s="38"/>
      <c r="AK41" s="38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</row>
    <row r="42" ht="15.75" customHeight="1">
      <c r="A42" s="23"/>
      <c r="B42" s="21"/>
      <c r="C42" s="21"/>
      <c r="D42" s="21"/>
      <c r="E42" s="25"/>
      <c r="F42" s="26"/>
      <c r="G42" s="26"/>
      <c r="H42" s="25" t="str">
        <f>IF(G41&lt;1.5,"","Angsuran Cicilan")</f>
        <v>Angsuran Cicilan</v>
      </c>
      <c r="I42" s="42"/>
      <c r="J42" s="42"/>
      <c r="K42" s="42"/>
      <c r="L42" s="42"/>
      <c r="M42" s="35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37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33"/>
      <c r="EE42" s="35"/>
      <c r="EF42" s="35"/>
    </row>
    <row r="43" ht="15.75" customHeight="1">
      <c r="A43" s="23"/>
      <c r="B43" s="21"/>
      <c r="C43" s="21"/>
      <c r="D43" s="21"/>
      <c r="E43" s="25"/>
      <c r="F43" s="26"/>
      <c r="G43" s="26"/>
      <c r="H43" s="25"/>
      <c r="I43" s="48"/>
      <c r="J43" s="49"/>
      <c r="K43" s="50"/>
      <c r="L43" s="51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>
        <v>1.0</v>
      </c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</row>
    <row r="44" ht="15.75" customHeight="1">
      <c r="A44" s="54"/>
      <c r="B44" s="55"/>
      <c r="C44" s="55"/>
      <c r="D44" s="55"/>
      <c r="E44" s="56"/>
      <c r="F44" s="56"/>
      <c r="G44" s="57">
        <f t="shared" ref="G44:G45" si="26">SUM(I44:EE44)</f>
        <v>4505800000</v>
      </c>
      <c r="H44" s="58" t="s">
        <v>168</v>
      </c>
      <c r="I44" s="59">
        <f t="shared" ref="I44:EF44" si="25">I9+I11+I13+I15+I17+I19+I21+I23+I25+I27+I29+I31+I33+I35+I37+I39+I41</f>
        <v>390250000</v>
      </c>
      <c r="J44" s="59">
        <f t="shared" si="25"/>
        <v>604250000</v>
      </c>
      <c r="K44" s="59">
        <f t="shared" si="25"/>
        <v>372090000</v>
      </c>
      <c r="L44" s="59">
        <f t="shared" si="25"/>
        <v>1244080000</v>
      </c>
      <c r="M44" s="59">
        <f t="shared" si="25"/>
        <v>558970000</v>
      </c>
      <c r="N44" s="59">
        <f t="shared" si="25"/>
        <v>558970000</v>
      </c>
      <c r="O44" s="59">
        <f t="shared" si="25"/>
        <v>373370000</v>
      </c>
      <c r="P44" s="59">
        <f t="shared" si="25"/>
        <v>239130000</v>
      </c>
      <c r="Q44" s="59">
        <f t="shared" si="25"/>
        <v>164690000</v>
      </c>
      <c r="R44" s="59">
        <f t="shared" si="25"/>
        <v>0</v>
      </c>
      <c r="S44" s="59">
        <f t="shared" si="25"/>
        <v>0</v>
      </c>
      <c r="T44" s="59">
        <f t="shared" si="25"/>
        <v>0</v>
      </c>
      <c r="U44" s="59">
        <f t="shared" si="25"/>
        <v>0</v>
      </c>
      <c r="V44" s="59">
        <f t="shared" si="25"/>
        <v>0</v>
      </c>
      <c r="W44" s="59">
        <f t="shared" si="25"/>
        <v>0</v>
      </c>
      <c r="X44" s="59">
        <f t="shared" si="25"/>
        <v>0</v>
      </c>
      <c r="Y44" s="59">
        <f t="shared" si="25"/>
        <v>0</v>
      </c>
      <c r="Z44" s="59">
        <f t="shared" si="25"/>
        <v>0</v>
      </c>
      <c r="AA44" s="59">
        <f t="shared" si="25"/>
        <v>0</v>
      </c>
      <c r="AB44" s="59">
        <f t="shared" si="25"/>
        <v>0</v>
      </c>
      <c r="AC44" s="59">
        <f t="shared" si="25"/>
        <v>0</v>
      </c>
      <c r="AD44" s="59">
        <f t="shared" si="25"/>
        <v>0</v>
      </c>
      <c r="AE44" s="59">
        <f t="shared" si="25"/>
        <v>0</v>
      </c>
      <c r="AF44" s="59">
        <f t="shared" si="25"/>
        <v>0</v>
      </c>
      <c r="AG44" s="59">
        <f t="shared" si="25"/>
        <v>0</v>
      </c>
      <c r="AH44" s="59">
        <f t="shared" si="25"/>
        <v>0</v>
      </c>
      <c r="AI44" s="59">
        <f t="shared" si="25"/>
        <v>0</v>
      </c>
      <c r="AJ44" s="59">
        <f t="shared" si="25"/>
        <v>0</v>
      </c>
      <c r="AK44" s="59">
        <f t="shared" si="25"/>
        <v>0</v>
      </c>
      <c r="AL44" s="59">
        <f t="shared" si="25"/>
        <v>0</v>
      </c>
      <c r="AM44" s="59">
        <f t="shared" si="25"/>
        <v>0</v>
      </c>
      <c r="AN44" s="59">
        <f t="shared" si="25"/>
        <v>0</v>
      </c>
      <c r="AO44" s="59">
        <f t="shared" si="25"/>
        <v>0</v>
      </c>
      <c r="AP44" s="59">
        <f t="shared" si="25"/>
        <v>0</v>
      </c>
      <c r="AQ44" s="59">
        <f t="shared" si="25"/>
        <v>0</v>
      </c>
      <c r="AR44" s="59">
        <f t="shared" si="25"/>
        <v>0</v>
      </c>
      <c r="AS44" s="59">
        <f t="shared" si="25"/>
        <v>0</v>
      </c>
      <c r="AT44" s="59">
        <f t="shared" si="25"/>
        <v>0</v>
      </c>
      <c r="AU44" s="59">
        <f t="shared" si="25"/>
        <v>0</v>
      </c>
      <c r="AV44" s="59">
        <f t="shared" si="25"/>
        <v>0</v>
      </c>
      <c r="AW44" s="59">
        <f t="shared" si="25"/>
        <v>0</v>
      </c>
      <c r="AX44" s="59">
        <f t="shared" si="25"/>
        <v>0</v>
      </c>
      <c r="AY44" s="59">
        <f t="shared" si="25"/>
        <v>0</v>
      </c>
      <c r="AZ44" s="59">
        <f t="shared" si="25"/>
        <v>0</v>
      </c>
      <c r="BA44" s="59">
        <f t="shared" si="25"/>
        <v>0</v>
      </c>
      <c r="BB44" s="59">
        <f t="shared" si="25"/>
        <v>0</v>
      </c>
      <c r="BC44" s="59">
        <f t="shared" si="25"/>
        <v>0</v>
      </c>
      <c r="BD44" s="59">
        <f t="shared" si="25"/>
        <v>0</v>
      </c>
      <c r="BE44" s="59">
        <f t="shared" si="25"/>
        <v>0</v>
      </c>
      <c r="BF44" s="59">
        <f t="shared" si="25"/>
        <v>0</v>
      </c>
      <c r="BG44" s="59">
        <f t="shared" si="25"/>
        <v>0</v>
      </c>
      <c r="BH44" s="59">
        <f t="shared" si="25"/>
        <v>0</v>
      </c>
      <c r="BI44" s="59">
        <f t="shared" si="25"/>
        <v>0</v>
      </c>
      <c r="BJ44" s="59">
        <f t="shared" si="25"/>
        <v>0</v>
      </c>
      <c r="BK44" s="59">
        <f t="shared" si="25"/>
        <v>0</v>
      </c>
      <c r="BL44" s="59">
        <f t="shared" si="25"/>
        <v>0</v>
      </c>
      <c r="BM44" s="59">
        <f t="shared" si="25"/>
        <v>0</v>
      </c>
      <c r="BN44" s="59">
        <f t="shared" si="25"/>
        <v>0</v>
      </c>
      <c r="BO44" s="59">
        <f t="shared" si="25"/>
        <v>0</v>
      </c>
      <c r="BP44" s="59">
        <f t="shared" si="25"/>
        <v>0</v>
      </c>
      <c r="BQ44" s="59">
        <f t="shared" si="25"/>
        <v>0</v>
      </c>
      <c r="BR44" s="59">
        <f t="shared" si="25"/>
        <v>0</v>
      </c>
      <c r="BS44" s="59">
        <f t="shared" si="25"/>
        <v>0</v>
      </c>
      <c r="BT44" s="59">
        <f t="shared" si="25"/>
        <v>0</v>
      </c>
      <c r="BU44" s="59">
        <f t="shared" si="25"/>
        <v>0</v>
      </c>
      <c r="BV44" s="59">
        <f t="shared" si="25"/>
        <v>0</v>
      </c>
      <c r="BW44" s="59">
        <f t="shared" si="25"/>
        <v>0</v>
      </c>
      <c r="BX44" s="59">
        <f t="shared" si="25"/>
        <v>0</v>
      </c>
      <c r="BY44" s="59">
        <f t="shared" si="25"/>
        <v>0</v>
      </c>
      <c r="BZ44" s="59">
        <f t="shared" si="25"/>
        <v>0</v>
      </c>
      <c r="CA44" s="59">
        <f t="shared" si="25"/>
        <v>0</v>
      </c>
      <c r="CB44" s="59">
        <f t="shared" si="25"/>
        <v>0</v>
      </c>
      <c r="CC44" s="59">
        <f t="shared" si="25"/>
        <v>0</v>
      </c>
      <c r="CD44" s="59">
        <f t="shared" si="25"/>
        <v>0</v>
      </c>
      <c r="CE44" s="59">
        <f t="shared" si="25"/>
        <v>0</v>
      </c>
      <c r="CF44" s="59">
        <f t="shared" si="25"/>
        <v>0</v>
      </c>
      <c r="CG44" s="59">
        <f t="shared" si="25"/>
        <v>0</v>
      </c>
      <c r="CH44" s="59">
        <f t="shared" si="25"/>
        <v>0</v>
      </c>
      <c r="CI44" s="59">
        <f t="shared" si="25"/>
        <v>0</v>
      </c>
      <c r="CJ44" s="59">
        <f t="shared" si="25"/>
        <v>0</v>
      </c>
      <c r="CK44" s="59">
        <f t="shared" si="25"/>
        <v>0</v>
      </c>
      <c r="CL44" s="59">
        <f t="shared" si="25"/>
        <v>0</v>
      </c>
      <c r="CM44" s="59">
        <f t="shared" si="25"/>
        <v>0</v>
      </c>
      <c r="CN44" s="59">
        <f t="shared" si="25"/>
        <v>0</v>
      </c>
      <c r="CO44" s="59">
        <f t="shared" si="25"/>
        <v>0</v>
      </c>
      <c r="CP44" s="59">
        <f t="shared" si="25"/>
        <v>0</v>
      </c>
      <c r="CQ44" s="59">
        <f t="shared" si="25"/>
        <v>0</v>
      </c>
      <c r="CR44" s="59">
        <f t="shared" si="25"/>
        <v>0</v>
      </c>
      <c r="CS44" s="59">
        <f t="shared" si="25"/>
        <v>0</v>
      </c>
      <c r="CT44" s="59">
        <f t="shared" si="25"/>
        <v>0</v>
      </c>
      <c r="CU44" s="59">
        <f t="shared" si="25"/>
        <v>0</v>
      </c>
      <c r="CV44" s="59">
        <f t="shared" si="25"/>
        <v>0</v>
      </c>
      <c r="CW44" s="59">
        <f t="shared" si="25"/>
        <v>0</v>
      </c>
      <c r="CX44" s="59">
        <f t="shared" si="25"/>
        <v>0</v>
      </c>
      <c r="CY44" s="59">
        <f t="shared" si="25"/>
        <v>0</v>
      </c>
      <c r="CZ44" s="59">
        <f t="shared" si="25"/>
        <v>0</v>
      </c>
      <c r="DA44" s="59">
        <f t="shared" si="25"/>
        <v>0</v>
      </c>
      <c r="DB44" s="59">
        <f t="shared" si="25"/>
        <v>0</v>
      </c>
      <c r="DC44" s="59">
        <f t="shared" si="25"/>
        <v>0</v>
      </c>
      <c r="DD44" s="59">
        <f t="shared" si="25"/>
        <v>0</v>
      </c>
      <c r="DE44" s="59">
        <f t="shared" si="25"/>
        <v>0</v>
      </c>
      <c r="DF44" s="59">
        <f t="shared" si="25"/>
        <v>0</v>
      </c>
      <c r="DG44" s="59">
        <f t="shared" si="25"/>
        <v>0</v>
      </c>
      <c r="DH44" s="59">
        <f t="shared" si="25"/>
        <v>0</v>
      </c>
      <c r="DI44" s="59">
        <f t="shared" si="25"/>
        <v>0</v>
      </c>
      <c r="DJ44" s="59">
        <f t="shared" si="25"/>
        <v>0</v>
      </c>
      <c r="DK44" s="59">
        <f t="shared" si="25"/>
        <v>0</v>
      </c>
      <c r="DL44" s="59">
        <f t="shared" si="25"/>
        <v>0</v>
      </c>
      <c r="DM44" s="59">
        <f t="shared" si="25"/>
        <v>0</v>
      </c>
      <c r="DN44" s="59">
        <f t="shared" si="25"/>
        <v>0</v>
      </c>
      <c r="DO44" s="59">
        <f t="shared" si="25"/>
        <v>0</v>
      </c>
      <c r="DP44" s="59">
        <f t="shared" si="25"/>
        <v>0</v>
      </c>
      <c r="DQ44" s="59">
        <f t="shared" si="25"/>
        <v>0</v>
      </c>
      <c r="DR44" s="59">
        <f t="shared" si="25"/>
        <v>0</v>
      </c>
      <c r="DS44" s="59">
        <f t="shared" si="25"/>
        <v>0</v>
      </c>
      <c r="DT44" s="59">
        <f t="shared" si="25"/>
        <v>0</v>
      </c>
      <c r="DU44" s="59">
        <f t="shared" si="25"/>
        <v>0</v>
      </c>
      <c r="DV44" s="59">
        <f t="shared" si="25"/>
        <v>0</v>
      </c>
      <c r="DW44" s="59">
        <f t="shared" si="25"/>
        <v>0</v>
      </c>
      <c r="DX44" s="59">
        <f t="shared" si="25"/>
        <v>0</v>
      </c>
      <c r="DY44" s="59">
        <f t="shared" si="25"/>
        <v>0</v>
      </c>
      <c r="DZ44" s="59">
        <f t="shared" si="25"/>
        <v>0</v>
      </c>
      <c r="EA44" s="59">
        <f t="shared" si="25"/>
        <v>0</v>
      </c>
      <c r="EB44" s="59">
        <f t="shared" si="25"/>
        <v>0</v>
      </c>
      <c r="EC44" s="59">
        <f t="shared" si="25"/>
        <v>0</v>
      </c>
      <c r="ED44" s="59">
        <f t="shared" si="25"/>
        <v>0</v>
      </c>
      <c r="EE44" s="59">
        <f t="shared" si="25"/>
        <v>0</v>
      </c>
      <c r="EF44" s="59">
        <f t="shared" si="25"/>
        <v>0</v>
      </c>
    </row>
    <row r="45" ht="15.75" customHeight="1">
      <c r="A45" s="20"/>
      <c r="B45" s="21"/>
      <c r="C45" s="60"/>
      <c r="D45" s="60"/>
      <c r="E45" s="21"/>
      <c r="F45" s="20"/>
      <c r="G45" s="57">
        <f t="shared" si="26"/>
        <v>4712260000</v>
      </c>
      <c r="H45" s="61" t="s">
        <v>169</v>
      </c>
      <c r="I45" s="62">
        <f t="shared" ref="I45:EF45" si="27">I10+I12+I14+I16+I18+I20+I22+I24+I26+I28+I30+I32+I34+I36+I38+I40+I42</f>
        <v>0</v>
      </c>
      <c r="J45" s="62">
        <f t="shared" si="27"/>
        <v>0</v>
      </c>
      <c r="K45" s="62">
        <f t="shared" si="27"/>
        <v>0</v>
      </c>
      <c r="L45" s="62">
        <f t="shared" si="27"/>
        <v>80220000</v>
      </c>
      <c r="M45" s="62">
        <f t="shared" si="27"/>
        <v>85131667</v>
      </c>
      <c r="N45" s="62">
        <f t="shared" si="27"/>
        <v>85131667</v>
      </c>
      <c r="O45" s="62">
        <f t="shared" si="27"/>
        <v>89145000</v>
      </c>
      <c r="P45" s="62">
        <f t="shared" si="27"/>
        <v>115237500</v>
      </c>
      <c r="Q45" s="62">
        <f t="shared" si="27"/>
        <v>51747500</v>
      </c>
      <c r="R45" s="62">
        <f t="shared" si="27"/>
        <v>51747500</v>
      </c>
      <c r="S45" s="62">
        <f t="shared" si="27"/>
        <v>51747500</v>
      </c>
      <c r="T45" s="62">
        <f t="shared" si="27"/>
        <v>51747500</v>
      </c>
      <c r="U45" s="62">
        <f t="shared" si="27"/>
        <v>51747500</v>
      </c>
      <c r="V45" s="62">
        <f t="shared" si="27"/>
        <v>51747500</v>
      </c>
      <c r="W45" s="62">
        <f t="shared" si="27"/>
        <v>51747500</v>
      </c>
      <c r="X45" s="62">
        <f t="shared" si="27"/>
        <v>51747500</v>
      </c>
      <c r="Y45" s="62">
        <f t="shared" si="27"/>
        <v>51747500</v>
      </c>
      <c r="Z45" s="62">
        <f t="shared" si="27"/>
        <v>51747500</v>
      </c>
      <c r="AA45" s="62">
        <f t="shared" si="27"/>
        <v>51747500</v>
      </c>
      <c r="AB45" s="62">
        <f t="shared" si="27"/>
        <v>51747500</v>
      </c>
      <c r="AC45" s="62">
        <f t="shared" si="27"/>
        <v>51747500</v>
      </c>
      <c r="AD45" s="62">
        <f t="shared" si="27"/>
        <v>51747500</v>
      </c>
      <c r="AE45" s="62">
        <f t="shared" si="27"/>
        <v>51747500</v>
      </c>
      <c r="AF45" s="62">
        <f t="shared" si="27"/>
        <v>51747500</v>
      </c>
      <c r="AG45" s="62">
        <f t="shared" si="27"/>
        <v>51747500</v>
      </c>
      <c r="AH45" s="62">
        <f t="shared" si="27"/>
        <v>51747500</v>
      </c>
      <c r="AI45" s="62">
        <f t="shared" si="27"/>
        <v>51747500</v>
      </c>
      <c r="AJ45" s="62">
        <f t="shared" si="27"/>
        <v>51747500</v>
      </c>
      <c r="AK45" s="62">
        <f t="shared" si="27"/>
        <v>51747500</v>
      </c>
      <c r="AL45" s="62">
        <f t="shared" si="27"/>
        <v>51747500</v>
      </c>
      <c r="AM45" s="62">
        <f t="shared" si="27"/>
        <v>51747500</v>
      </c>
      <c r="AN45" s="62">
        <f t="shared" si="27"/>
        <v>37012500</v>
      </c>
      <c r="AO45" s="62">
        <f t="shared" si="27"/>
        <v>37012500</v>
      </c>
      <c r="AP45" s="62">
        <f t="shared" si="27"/>
        <v>37012500</v>
      </c>
      <c r="AQ45" s="62">
        <f t="shared" si="27"/>
        <v>37012500</v>
      </c>
      <c r="AR45" s="62">
        <f t="shared" si="27"/>
        <v>37012500</v>
      </c>
      <c r="AS45" s="62">
        <f t="shared" si="27"/>
        <v>37012500</v>
      </c>
      <c r="AT45" s="62">
        <f t="shared" si="27"/>
        <v>37012500</v>
      </c>
      <c r="AU45" s="62">
        <f t="shared" si="27"/>
        <v>37012500</v>
      </c>
      <c r="AV45" s="62">
        <f t="shared" si="27"/>
        <v>37012500</v>
      </c>
      <c r="AW45" s="62">
        <f t="shared" si="27"/>
        <v>37012500</v>
      </c>
      <c r="AX45" s="62">
        <f t="shared" si="27"/>
        <v>37012500</v>
      </c>
      <c r="AY45" s="62">
        <f t="shared" si="27"/>
        <v>37012500</v>
      </c>
      <c r="AZ45" s="62">
        <f t="shared" si="27"/>
        <v>37012500</v>
      </c>
      <c r="BA45" s="62">
        <f t="shared" si="27"/>
        <v>37012500</v>
      </c>
      <c r="BB45" s="62">
        <f t="shared" si="27"/>
        <v>37012500</v>
      </c>
      <c r="BC45" s="62">
        <f t="shared" si="27"/>
        <v>37012500</v>
      </c>
      <c r="BD45" s="62">
        <f t="shared" si="27"/>
        <v>37012500</v>
      </c>
      <c r="BE45" s="62">
        <f t="shared" si="27"/>
        <v>37012500</v>
      </c>
      <c r="BF45" s="62">
        <f t="shared" si="27"/>
        <v>37012500</v>
      </c>
      <c r="BG45" s="62">
        <f t="shared" si="27"/>
        <v>37012500</v>
      </c>
      <c r="BH45" s="62">
        <f t="shared" si="27"/>
        <v>37012500</v>
      </c>
      <c r="BI45" s="62">
        <f t="shared" si="27"/>
        <v>37012500</v>
      </c>
      <c r="BJ45" s="62">
        <f t="shared" si="27"/>
        <v>37012500</v>
      </c>
      <c r="BK45" s="62">
        <f t="shared" si="27"/>
        <v>37012500</v>
      </c>
      <c r="BL45" s="62">
        <f t="shared" si="27"/>
        <v>37012500</v>
      </c>
      <c r="BM45" s="62">
        <f t="shared" si="27"/>
        <v>37012500</v>
      </c>
      <c r="BN45" s="62">
        <f t="shared" si="27"/>
        <v>37012500</v>
      </c>
      <c r="BO45" s="62">
        <f t="shared" si="27"/>
        <v>37012500</v>
      </c>
      <c r="BP45" s="62">
        <f t="shared" si="27"/>
        <v>37012500</v>
      </c>
      <c r="BQ45" s="62">
        <f t="shared" si="27"/>
        <v>37012500</v>
      </c>
      <c r="BR45" s="62">
        <f t="shared" si="27"/>
        <v>37012500</v>
      </c>
      <c r="BS45" s="62">
        <f t="shared" si="27"/>
        <v>37012500</v>
      </c>
      <c r="BT45" s="62">
        <f t="shared" si="27"/>
        <v>37012500</v>
      </c>
      <c r="BU45" s="62">
        <f t="shared" si="27"/>
        <v>37012500</v>
      </c>
      <c r="BV45" s="62">
        <f t="shared" si="27"/>
        <v>37012500</v>
      </c>
      <c r="BW45" s="62">
        <f t="shared" si="27"/>
        <v>37012500</v>
      </c>
      <c r="BX45" s="62">
        <f t="shared" si="27"/>
        <v>29645000</v>
      </c>
      <c r="BY45" s="62">
        <f t="shared" si="27"/>
        <v>29645000</v>
      </c>
      <c r="BZ45" s="62">
        <f t="shared" si="27"/>
        <v>29645000</v>
      </c>
      <c r="CA45" s="62">
        <f t="shared" si="27"/>
        <v>29645000</v>
      </c>
      <c r="CB45" s="62">
        <f t="shared" si="27"/>
        <v>29645000</v>
      </c>
      <c r="CC45" s="62">
        <f t="shared" si="27"/>
        <v>29645000</v>
      </c>
      <c r="CD45" s="62">
        <f t="shared" si="27"/>
        <v>29645000</v>
      </c>
      <c r="CE45" s="62">
        <f t="shared" si="27"/>
        <v>29645000</v>
      </c>
      <c r="CF45" s="62">
        <f t="shared" si="27"/>
        <v>29645000</v>
      </c>
      <c r="CG45" s="62">
        <f t="shared" si="27"/>
        <v>29645000</v>
      </c>
      <c r="CH45" s="62">
        <f t="shared" si="27"/>
        <v>29645000</v>
      </c>
      <c r="CI45" s="62">
        <f t="shared" si="27"/>
        <v>29645000</v>
      </c>
      <c r="CJ45" s="62">
        <f t="shared" si="27"/>
        <v>29645000</v>
      </c>
      <c r="CK45" s="62">
        <f t="shared" si="27"/>
        <v>29645000</v>
      </c>
      <c r="CL45" s="62">
        <f t="shared" si="27"/>
        <v>29645000</v>
      </c>
      <c r="CM45" s="62">
        <f t="shared" si="27"/>
        <v>29645000</v>
      </c>
      <c r="CN45" s="62">
        <f t="shared" si="27"/>
        <v>29645000</v>
      </c>
      <c r="CO45" s="62">
        <f t="shared" si="27"/>
        <v>29645000</v>
      </c>
      <c r="CP45" s="62">
        <f t="shared" si="27"/>
        <v>29645000</v>
      </c>
      <c r="CQ45" s="62">
        <f t="shared" si="27"/>
        <v>29645000</v>
      </c>
      <c r="CR45" s="62">
        <f t="shared" si="27"/>
        <v>29645000</v>
      </c>
      <c r="CS45" s="62">
        <f t="shared" si="27"/>
        <v>29645000</v>
      </c>
      <c r="CT45" s="62">
        <f t="shared" si="27"/>
        <v>29645000</v>
      </c>
      <c r="CU45" s="62">
        <f t="shared" si="27"/>
        <v>29645000</v>
      </c>
      <c r="CV45" s="62">
        <f t="shared" si="27"/>
        <v>29645000</v>
      </c>
      <c r="CW45" s="62">
        <f t="shared" si="27"/>
        <v>29645000</v>
      </c>
      <c r="CX45" s="62">
        <f t="shared" si="27"/>
        <v>29645000</v>
      </c>
      <c r="CY45" s="62">
        <f t="shared" si="27"/>
        <v>29645000</v>
      </c>
      <c r="CZ45" s="62">
        <f t="shared" si="27"/>
        <v>29645000</v>
      </c>
      <c r="DA45" s="62">
        <f t="shared" si="27"/>
        <v>29645000</v>
      </c>
      <c r="DB45" s="62">
        <f t="shared" si="27"/>
        <v>29645000</v>
      </c>
      <c r="DC45" s="62">
        <f t="shared" si="27"/>
        <v>29645000</v>
      </c>
      <c r="DD45" s="62">
        <f t="shared" si="27"/>
        <v>29645000</v>
      </c>
      <c r="DE45" s="62">
        <f t="shared" si="27"/>
        <v>29645000</v>
      </c>
      <c r="DF45" s="62">
        <f t="shared" si="27"/>
        <v>29645000</v>
      </c>
      <c r="DG45" s="62">
        <f t="shared" si="27"/>
        <v>29645000</v>
      </c>
      <c r="DH45" s="62">
        <f t="shared" si="27"/>
        <v>29645000</v>
      </c>
      <c r="DI45" s="62">
        <f t="shared" si="27"/>
        <v>29645000</v>
      </c>
      <c r="DJ45" s="62">
        <f t="shared" si="27"/>
        <v>29645000</v>
      </c>
      <c r="DK45" s="62">
        <f t="shared" si="27"/>
        <v>29645000</v>
      </c>
      <c r="DL45" s="62">
        <f t="shared" si="27"/>
        <v>29645000</v>
      </c>
      <c r="DM45" s="62">
        <f t="shared" si="27"/>
        <v>29645000</v>
      </c>
      <c r="DN45" s="62">
        <f t="shared" si="27"/>
        <v>29645000</v>
      </c>
      <c r="DO45" s="62">
        <f t="shared" si="27"/>
        <v>29645000</v>
      </c>
      <c r="DP45" s="62">
        <f t="shared" si="27"/>
        <v>29645000</v>
      </c>
      <c r="DQ45" s="62">
        <f t="shared" si="27"/>
        <v>29645000</v>
      </c>
      <c r="DR45" s="62">
        <f t="shared" si="27"/>
        <v>29645000</v>
      </c>
      <c r="DS45" s="62">
        <f t="shared" si="27"/>
        <v>29645000</v>
      </c>
      <c r="DT45" s="62">
        <f t="shared" si="27"/>
        <v>29645000</v>
      </c>
      <c r="DU45" s="62">
        <f t="shared" si="27"/>
        <v>29645000</v>
      </c>
      <c r="DV45" s="62">
        <f t="shared" si="27"/>
        <v>29645000</v>
      </c>
      <c r="DW45" s="62">
        <f t="shared" si="27"/>
        <v>29645000</v>
      </c>
      <c r="DX45" s="62">
        <f t="shared" si="27"/>
        <v>29645000</v>
      </c>
      <c r="DY45" s="62">
        <f t="shared" si="27"/>
        <v>29645000</v>
      </c>
      <c r="DZ45" s="62">
        <f t="shared" si="27"/>
        <v>29645000</v>
      </c>
      <c r="EA45" s="62">
        <f t="shared" si="27"/>
        <v>29645000</v>
      </c>
      <c r="EB45" s="62">
        <f t="shared" si="27"/>
        <v>23345000</v>
      </c>
      <c r="EC45" s="62">
        <f t="shared" si="27"/>
        <v>18433333</v>
      </c>
      <c r="ED45" s="62">
        <f t="shared" si="27"/>
        <v>18433333</v>
      </c>
      <c r="EE45" s="62">
        <f t="shared" si="27"/>
        <v>14420000</v>
      </c>
      <c r="EF45" s="62">
        <f t="shared" si="27"/>
        <v>10430000</v>
      </c>
    </row>
    <row r="46" ht="15.75" customHeight="1">
      <c r="A46" s="63"/>
      <c r="B46" s="64"/>
      <c r="C46" s="65"/>
      <c r="D46" s="65"/>
      <c r="E46" s="65"/>
      <c r="F46" s="66"/>
      <c r="G46" s="67" t="s">
        <v>170</v>
      </c>
      <c r="H46" s="68" t="s">
        <v>171</v>
      </c>
      <c r="I46" s="68">
        <f t="shared" ref="I46:EF46" si="28">SUM(I44:I45)</f>
        <v>390250000</v>
      </c>
      <c r="J46" s="68">
        <f t="shared" si="28"/>
        <v>604250000</v>
      </c>
      <c r="K46" s="68">
        <f t="shared" si="28"/>
        <v>372090000</v>
      </c>
      <c r="L46" s="68">
        <f t="shared" si="28"/>
        <v>1324300000</v>
      </c>
      <c r="M46" s="68">
        <f t="shared" si="28"/>
        <v>644101667</v>
      </c>
      <c r="N46" s="68">
        <f t="shared" si="28"/>
        <v>644101667</v>
      </c>
      <c r="O46" s="68">
        <f t="shared" si="28"/>
        <v>462515000</v>
      </c>
      <c r="P46" s="68">
        <f t="shared" si="28"/>
        <v>354367500</v>
      </c>
      <c r="Q46" s="68">
        <f t="shared" si="28"/>
        <v>216437500</v>
      </c>
      <c r="R46" s="68">
        <f t="shared" si="28"/>
        <v>51747500</v>
      </c>
      <c r="S46" s="68">
        <f t="shared" si="28"/>
        <v>51747500</v>
      </c>
      <c r="T46" s="68">
        <f t="shared" si="28"/>
        <v>51747500</v>
      </c>
      <c r="U46" s="68">
        <f t="shared" si="28"/>
        <v>51747500</v>
      </c>
      <c r="V46" s="68">
        <f t="shared" si="28"/>
        <v>51747500</v>
      </c>
      <c r="W46" s="68">
        <f t="shared" si="28"/>
        <v>51747500</v>
      </c>
      <c r="X46" s="68">
        <f t="shared" si="28"/>
        <v>51747500</v>
      </c>
      <c r="Y46" s="68">
        <f t="shared" si="28"/>
        <v>51747500</v>
      </c>
      <c r="Z46" s="68">
        <f t="shared" si="28"/>
        <v>51747500</v>
      </c>
      <c r="AA46" s="68">
        <f t="shared" si="28"/>
        <v>51747500</v>
      </c>
      <c r="AB46" s="68">
        <f t="shared" si="28"/>
        <v>51747500</v>
      </c>
      <c r="AC46" s="68">
        <f t="shared" si="28"/>
        <v>51747500</v>
      </c>
      <c r="AD46" s="68">
        <f t="shared" si="28"/>
        <v>51747500</v>
      </c>
      <c r="AE46" s="68">
        <f t="shared" si="28"/>
        <v>51747500</v>
      </c>
      <c r="AF46" s="68">
        <f t="shared" si="28"/>
        <v>51747500</v>
      </c>
      <c r="AG46" s="68">
        <f t="shared" si="28"/>
        <v>51747500</v>
      </c>
      <c r="AH46" s="68">
        <f t="shared" si="28"/>
        <v>51747500</v>
      </c>
      <c r="AI46" s="68">
        <f t="shared" si="28"/>
        <v>51747500</v>
      </c>
      <c r="AJ46" s="68">
        <f t="shared" si="28"/>
        <v>51747500</v>
      </c>
      <c r="AK46" s="68">
        <f t="shared" si="28"/>
        <v>51747500</v>
      </c>
      <c r="AL46" s="68">
        <f t="shared" si="28"/>
        <v>51747500</v>
      </c>
      <c r="AM46" s="68">
        <f t="shared" si="28"/>
        <v>51747500</v>
      </c>
      <c r="AN46" s="68">
        <f t="shared" si="28"/>
        <v>37012500</v>
      </c>
      <c r="AO46" s="68">
        <f t="shared" si="28"/>
        <v>37012500</v>
      </c>
      <c r="AP46" s="68">
        <f t="shared" si="28"/>
        <v>37012500</v>
      </c>
      <c r="AQ46" s="68">
        <f t="shared" si="28"/>
        <v>37012500</v>
      </c>
      <c r="AR46" s="68">
        <f t="shared" si="28"/>
        <v>37012500</v>
      </c>
      <c r="AS46" s="68">
        <f t="shared" si="28"/>
        <v>37012500</v>
      </c>
      <c r="AT46" s="68">
        <f t="shared" si="28"/>
        <v>37012500</v>
      </c>
      <c r="AU46" s="68">
        <f t="shared" si="28"/>
        <v>37012500</v>
      </c>
      <c r="AV46" s="68">
        <f t="shared" si="28"/>
        <v>37012500</v>
      </c>
      <c r="AW46" s="68">
        <f t="shared" si="28"/>
        <v>37012500</v>
      </c>
      <c r="AX46" s="68">
        <f t="shared" si="28"/>
        <v>37012500</v>
      </c>
      <c r="AY46" s="68">
        <f t="shared" si="28"/>
        <v>37012500</v>
      </c>
      <c r="AZ46" s="68">
        <f t="shared" si="28"/>
        <v>37012500</v>
      </c>
      <c r="BA46" s="68">
        <f t="shared" si="28"/>
        <v>37012500</v>
      </c>
      <c r="BB46" s="68">
        <f t="shared" si="28"/>
        <v>37012500</v>
      </c>
      <c r="BC46" s="68">
        <f t="shared" si="28"/>
        <v>37012500</v>
      </c>
      <c r="BD46" s="68">
        <f t="shared" si="28"/>
        <v>37012500</v>
      </c>
      <c r="BE46" s="68">
        <f t="shared" si="28"/>
        <v>37012500</v>
      </c>
      <c r="BF46" s="68">
        <f t="shared" si="28"/>
        <v>37012500</v>
      </c>
      <c r="BG46" s="68">
        <f t="shared" si="28"/>
        <v>37012500</v>
      </c>
      <c r="BH46" s="68">
        <f t="shared" si="28"/>
        <v>37012500</v>
      </c>
      <c r="BI46" s="68">
        <f t="shared" si="28"/>
        <v>37012500</v>
      </c>
      <c r="BJ46" s="68">
        <f t="shared" si="28"/>
        <v>37012500</v>
      </c>
      <c r="BK46" s="68">
        <f t="shared" si="28"/>
        <v>37012500</v>
      </c>
      <c r="BL46" s="68">
        <f t="shared" si="28"/>
        <v>37012500</v>
      </c>
      <c r="BM46" s="68">
        <f t="shared" si="28"/>
        <v>37012500</v>
      </c>
      <c r="BN46" s="68">
        <f t="shared" si="28"/>
        <v>37012500</v>
      </c>
      <c r="BO46" s="68">
        <f t="shared" si="28"/>
        <v>37012500</v>
      </c>
      <c r="BP46" s="68">
        <f t="shared" si="28"/>
        <v>37012500</v>
      </c>
      <c r="BQ46" s="68">
        <f t="shared" si="28"/>
        <v>37012500</v>
      </c>
      <c r="BR46" s="68">
        <f t="shared" si="28"/>
        <v>37012500</v>
      </c>
      <c r="BS46" s="68">
        <f t="shared" si="28"/>
        <v>37012500</v>
      </c>
      <c r="BT46" s="68">
        <f t="shared" si="28"/>
        <v>37012500</v>
      </c>
      <c r="BU46" s="68">
        <f t="shared" si="28"/>
        <v>37012500</v>
      </c>
      <c r="BV46" s="68">
        <f t="shared" si="28"/>
        <v>37012500</v>
      </c>
      <c r="BW46" s="68">
        <f t="shared" si="28"/>
        <v>37012500</v>
      </c>
      <c r="BX46" s="68">
        <f t="shared" si="28"/>
        <v>29645000</v>
      </c>
      <c r="BY46" s="68">
        <f t="shared" si="28"/>
        <v>29645000</v>
      </c>
      <c r="BZ46" s="68">
        <f t="shared" si="28"/>
        <v>29645000</v>
      </c>
      <c r="CA46" s="68">
        <f t="shared" si="28"/>
        <v>29645000</v>
      </c>
      <c r="CB46" s="68">
        <f t="shared" si="28"/>
        <v>29645000</v>
      </c>
      <c r="CC46" s="68">
        <f t="shared" si="28"/>
        <v>29645000</v>
      </c>
      <c r="CD46" s="68">
        <f t="shared" si="28"/>
        <v>29645000</v>
      </c>
      <c r="CE46" s="68">
        <f t="shared" si="28"/>
        <v>29645000</v>
      </c>
      <c r="CF46" s="68">
        <f t="shared" si="28"/>
        <v>29645000</v>
      </c>
      <c r="CG46" s="68">
        <f t="shared" si="28"/>
        <v>29645000</v>
      </c>
      <c r="CH46" s="68">
        <f t="shared" si="28"/>
        <v>29645000</v>
      </c>
      <c r="CI46" s="68">
        <f t="shared" si="28"/>
        <v>29645000</v>
      </c>
      <c r="CJ46" s="68">
        <f t="shared" si="28"/>
        <v>29645000</v>
      </c>
      <c r="CK46" s="68">
        <f t="shared" si="28"/>
        <v>29645000</v>
      </c>
      <c r="CL46" s="68">
        <f t="shared" si="28"/>
        <v>29645000</v>
      </c>
      <c r="CM46" s="68">
        <f t="shared" si="28"/>
        <v>29645000</v>
      </c>
      <c r="CN46" s="68">
        <f t="shared" si="28"/>
        <v>29645000</v>
      </c>
      <c r="CO46" s="68">
        <f t="shared" si="28"/>
        <v>29645000</v>
      </c>
      <c r="CP46" s="68">
        <f t="shared" si="28"/>
        <v>29645000</v>
      </c>
      <c r="CQ46" s="68">
        <f t="shared" si="28"/>
        <v>29645000</v>
      </c>
      <c r="CR46" s="68">
        <f t="shared" si="28"/>
        <v>29645000</v>
      </c>
      <c r="CS46" s="68">
        <f t="shared" si="28"/>
        <v>29645000</v>
      </c>
      <c r="CT46" s="68">
        <f t="shared" si="28"/>
        <v>29645000</v>
      </c>
      <c r="CU46" s="68">
        <f t="shared" si="28"/>
        <v>29645000</v>
      </c>
      <c r="CV46" s="68">
        <f t="shared" si="28"/>
        <v>29645000</v>
      </c>
      <c r="CW46" s="68">
        <f t="shared" si="28"/>
        <v>29645000</v>
      </c>
      <c r="CX46" s="68">
        <f t="shared" si="28"/>
        <v>29645000</v>
      </c>
      <c r="CY46" s="68">
        <f t="shared" si="28"/>
        <v>29645000</v>
      </c>
      <c r="CZ46" s="68">
        <f t="shared" si="28"/>
        <v>29645000</v>
      </c>
      <c r="DA46" s="68">
        <f t="shared" si="28"/>
        <v>29645000</v>
      </c>
      <c r="DB46" s="68">
        <f t="shared" si="28"/>
        <v>29645000</v>
      </c>
      <c r="DC46" s="68">
        <f t="shared" si="28"/>
        <v>29645000</v>
      </c>
      <c r="DD46" s="68">
        <f t="shared" si="28"/>
        <v>29645000</v>
      </c>
      <c r="DE46" s="68">
        <f t="shared" si="28"/>
        <v>29645000</v>
      </c>
      <c r="DF46" s="68">
        <f t="shared" si="28"/>
        <v>29645000</v>
      </c>
      <c r="DG46" s="68">
        <f t="shared" si="28"/>
        <v>29645000</v>
      </c>
      <c r="DH46" s="68">
        <f t="shared" si="28"/>
        <v>29645000</v>
      </c>
      <c r="DI46" s="68">
        <f t="shared" si="28"/>
        <v>29645000</v>
      </c>
      <c r="DJ46" s="68">
        <f t="shared" si="28"/>
        <v>29645000</v>
      </c>
      <c r="DK46" s="68">
        <f t="shared" si="28"/>
        <v>29645000</v>
      </c>
      <c r="DL46" s="68">
        <f t="shared" si="28"/>
        <v>29645000</v>
      </c>
      <c r="DM46" s="68">
        <f t="shared" si="28"/>
        <v>29645000</v>
      </c>
      <c r="DN46" s="68">
        <f t="shared" si="28"/>
        <v>29645000</v>
      </c>
      <c r="DO46" s="68">
        <f t="shared" si="28"/>
        <v>29645000</v>
      </c>
      <c r="DP46" s="68">
        <f t="shared" si="28"/>
        <v>29645000</v>
      </c>
      <c r="DQ46" s="68">
        <f t="shared" si="28"/>
        <v>29645000</v>
      </c>
      <c r="DR46" s="68">
        <f t="shared" si="28"/>
        <v>29645000</v>
      </c>
      <c r="DS46" s="68">
        <f t="shared" si="28"/>
        <v>29645000</v>
      </c>
      <c r="DT46" s="68">
        <f t="shared" si="28"/>
        <v>29645000</v>
      </c>
      <c r="DU46" s="68">
        <f t="shared" si="28"/>
        <v>29645000</v>
      </c>
      <c r="DV46" s="68">
        <f t="shared" si="28"/>
        <v>29645000</v>
      </c>
      <c r="DW46" s="68">
        <f t="shared" si="28"/>
        <v>29645000</v>
      </c>
      <c r="DX46" s="68">
        <f t="shared" si="28"/>
        <v>29645000</v>
      </c>
      <c r="DY46" s="68">
        <f t="shared" si="28"/>
        <v>29645000</v>
      </c>
      <c r="DZ46" s="68">
        <f t="shared" si="28"/>
        <v>29645000</v>
      </c>
      <c r="EA46" s="68">
        <f t="shared" si="28"/>
        <v>29645000</v>
      </c>
      <c r="EB46" s="68">
        <f t="shared" si="28"/>
        <v>23345000</v>
      </c>
      <c r="EC46" s="68">
        <f t="shared" si="28"/>
        <v>18433333</v>
      </c>
      <c r="ED46" s="68">
        <f t="shared" si="28"/>
        <v>18433333</v>
      </c>
      <c r="EE46" s="68">
        <f t="shared" si="28"/>
        <v>14420000</v>
      </c>
      <c r="EF46" s="68">
        <f t="shared" si="28"/>
        <v>10430000</v>
      </c>
    </row>
    <row r="47" ht="15.75" customHeight="1">
      <c r="A47" s="20"/>
      <c r="B47" s="21"/>
      <c r="C47" s="21"/>
      <c r="D47" s="21"/>
      <c r="E47" s="21"/>
      <c r="F47" s="20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</row>
    <row r="48" ht="15.75" customHeight="1">
      <c r="A48" s="20"/>
      <c r="B48" s="21"/>
      <c r="C48" s="21"/>
      <c r="D48" s="21"/>
      <c r="E48" s="21"/>
      <c r="F48" s="20"/>
      <c r="G48" s="20"/>
      <c r="H48" s="60" t="s">
        <v>172</v>
      </c>
      <c r="I48" s="69" t="s">
        <v>173</v>
      </c>
      <c r="J48" s="69" t="s">
        <v>174</v>
      </c>
      <c r="K48" s="69" t="s">
        <v>175</v>
      </c>
      <c r="L48" s="69" t="s">
        <v>176</v>
      </c>
      <c r="M48" s="69" t="s">
        <v>177</v>
      </c>
      <c r="N48" s="69" t="s">
        <v>178</v>
      </c>
      <c r="O48" s="69" t="s">
        <v>179</v>
      </c>
      <c r="P48" s="69" t="s">
        <v>180</v>
      </c>
      <c r="Q48" s="69" t="s">
        <v>181</v>
      </c>
      <c r="R48" s="69" t="s">
        <v>182</v>
      </c>
      <c r="S48" s="69" t="s">
        <v>183</v>
      </c>
      <c r="T48" s="69" t="s">
        <v>184</v>
      </c>
      <c r="U48" s="69" t="s">
        <v>185</v>
      </c>
      <c r="V48" s="69" t="s">
        <v>186</v>
      </c>
      <c r="W48" s="69" t="s">
        <v>187</v>
      </c>
      <c r="X48" s="69" t="s">
        <v>188</v>
      </c>
      <c r="Y48" s="69" t="s">
        <v>189</v>
      </c>
      <c r="Z48" s="69" t="s">
        <v>190</v>
      </c>
      <c r="AA48" s="69" t="s">
        <v>191</v>
      </c>
      <c r="AB48" s="69" t="s">
        <v>192</v>
      </c>
      <c r="AC48" s="69" t="s">
        <v>193</v>
      </c>
      <c r="AD48" s="69" t="s">
        <v>194</v>
      </c>
      <c r="AE48" s="69" t="s">
        <v>195</v>
      </c>
      <c r="AF48" s="69" t="s">
        <v>196</v>
      </c>
      <c r="AG48" s="69" t="s">
        <v>197</v>
      </c>
      <c r="AH48" s="69" t="s">
        <v>198</v>
      </c>
      <c r="AI48" s="69" t="s">
        <v>199</v>
      </c>
      <c r="AJ48" s="69" t="s">
        <v>200</v>
      </c>
      <c r="AK48" s="69" t="s">
        <v>201</v>
      </c>
      <c r="AL48" s="69" t="s">
        <v>202</v>
      </c>
      <c r="AM48" s="69" t="s">
        <v>203</v>
      </c>
      <c r="AN48" s="69" t="s">
        <v>204</v>
      </c>
      <c r="AO48" s="69" t="s">
        <v>205</v>
      </c>
      <c r="AP48" s="69" t="s">
        <v>206</v>
      </c>
      <c r="AQ48" s="69" t="s">
        <v>207</v>
      </c>
      <c r="AR48" s="69" t="s">
        <v>208</v>
      </c>
      <c r="AS48" s="69" t="s">
        <v>209</v>
      </c>
      <c r="AT48" s="69" t="s">
        <v>210</v>
      </c>
      <c r="AU48" s="69" t="s">
        <v>211</v>
      </c>
      <c r="AV48" s="69" t="s">
        <v>212</v>
      </c>
      <c r="AW48" s="69" t="s">
        <v>213</v>
      </c>
      <c r="AX48" s="69" t="s">
        <v>214</v>
      </c>
      <c r="AY48" s="69" t="s">
        <v>215</v>
      </c>
      <c r="AZ48" s="69" t="s">
        <v>216</v>
      </c>
      <c r="BA48" s="69" t="s">
        <v>217</v>
      </c>
      <c r="BB48" s="69" t="s">
        <v>218</v>
      </c>
      <c r="BC48" s="69" t="s">
        <v>219</v>
      </c>
      <c r="BD48" s="69" t="s">
        <v>220</v>
      </c>
      <c r="BE48" s="69" t="s">
        <v>221</v>
      </c>
      <c r="BF48" s="69" t="s">
        <v>222</v>
      </c>
      <c r="BG48" s="69" t="s">
        <v>223</v>
      </c>
      <c r="BH48" s="69" t="s">
        <v>224</v>
      </c>
      <c r="BI48" s="69" t="s">
        <v>225</v>
      </c>
      <c r="BJ48" s="69" t="s">
        <v>226</v>
      </c>
      <c r="BK48" s="69" t="s">
        <v>227</v>
      </c>
      <c r="BL48" s="69" t="s">
        <v>228</v>
      </c>
      <c r="BM48" s="69" t="s">
        <v>229</v>
      </c>
      <c r="BN48" s="69" t="s">
        <v>230</v>
      </c>
      <c r="BO48" s="69" t="s">
        <v>231</v>
      </c>
      <c r="BP48" s="69" t="s">
        <v>232</v>
      </c>
      <c r="BQ48" s="69" t="s">
        <v>233</v>
      </c>
      <c r="BR48" s="69" t="s">
        <v>234</v>
      </c>
      <c r="BS48" s="69" t="s">
        <v>235</v>
      </c>
      <c r="BT48" s="69" t="s">
        <v>236</v>
      </c>
      <c r="BU48" s="69" t="s">
        <v>237</v>
      </c>
      <c r="BV48" s="69" t="s">
        <v>238</v>
      </c>
      <c r="BW48" s="69" t="s">
        <v>239</v>
      </c>
      <c r="BX48" s="69" t="s">
        <v>240</v>
      </c>
      <c r="BY48" s="69" t="s">
        <v>241</v>
      </c>
      <c r="BZ48" s="69" t="s">
        <v>242</v>
      </c>
      <c r="CA48" s="69" t="s">
        <v>243</v>
      </c>
      <c r="CB48" s="69" t="s">
        <v>244</v>
      </c>
      <c r="CC48" s="69" t="s">
        <v>245</v>
      </c>
      <c r="CD48" s="69" t="s">
        <v>246</v>
      </c>
      <c r="CE48" s="69" t="s">
        <v>247</v>
      </c>
      <c r="CF48" s="69" t="s">
        <v>248</v>
      </c>
      <c r="CG48" s="69" t="s">
        <v>249</v>
      </c>
      <c r="CH48" s="69" t="s">
        <v>250</v>
      </c>
      <c r="CI48" s="69" t="s">
        <v>251</v>
      </c>
      <c r="CJ48" s="69" t="s">
        <v>252</v>
      </c>
      <c r="CK48" s="69" t="s">
        <v>253</v>
      </c>
      <c r="CL48" s="69" t="s">
        <v>254</v>
      </c>
      <c r="CM48" s="69" t="s">
        <v>255</v>
      </c>
      <c r="CN48" s="69" t="s">
        <v>256</v>
      </c>
      <c r="CO48" s="69" t="s">
        <v>257</v>
      </c>
      <c r="CP48" s="69" t="s">
        <v>258</v>
      </c>
      <c r="CQ48" s="69" t="s">
        <v>259</v>
      </c>
      <c r="CR48" s="69" t="s">
        <v>260</v>
      </c>
      <c r="CS48" s="69" t="s">
        <v>261</v>
      </c>
      <c r="CT48" s="69" t="s">
        <v>262</v>
      </c>
      <c r="CU48" s="69" t="s">
        <v>263</v>
      </c>
      <c r="CV48" s="69" t="s">
        <v>264</v>
      </c>
      <c r="CW48" s="69" t="s">
        <v>265</v>
      </c>
      <c r="CX48" s="69" t="s">
        <v>266</v>
      </c>
      <c r="CY48" s="69" t="s">
        <v>267</v>
      </c>
      <c r="CZ48" s="69" t="s">
        <v>268</v>
      </c>
      <c r="DA48" s="69" t="s">
        <v>269</v>
      </c>
      <c r="DB48" s="69" t="s">
        <v>270</v>
      </c>
      <c r="DC48" s="69" t="s">
        <v>271</v>
      </c>
      <c r="DD48" s="69" t="s">
        <v>272</v>
      </c>
      <c r="DE48" s="69" t="s">
        <v>273</v>
      </c>
      <c r="DF48" s="69" t="s">
        <v>274</v>
      </c>
      <c r="DG48" s="69" t="s">
        <v>275</v>
      </c>
      <c r="DH48" s="69" t="s">
        <v>276</v>
      </c>
      <c r="DI48" s="69" t="s">
        <v>277</v>
      </c>
      <c r="DJ48" s="69" t="s">
        <v>278</v>
      </c>
      <c r="DK48" s="69" t="s">
        <v>279</v>
      </c>
      <c r="DL48" s="69" t="s">
        <v>280</v>
      </c>
      <c r="DM48" s="69" t="s">
        <v>281</v>
      </c>
      <c r="DN48" s="69" t="s">
        <v>282</v>
      </c>
      <c r="DO48" s="69" t="s">
        <v>283</v>
      </c>
      <c r="DP48" s="69" t="s">
        <v>284</v>
      </c>
      <c r="DQ48" s="69" t="s">
        <v>285</v>
      </c>
      <c r="DR48" s="69" t="s">
        <v>286</v>
      </c>
      <c r="DS48" s="69" t="s">
        <v>287</v>
      </c>
      <c r="DT48" s="69" t="s">
        <v>288</v>
      </c>
      <c r="DU48" s="69" t="s">
        <v>289</v>
      </c>
      <c r="DV48" s="69" t="s">
        <v>290</v>
      </c>
      <c r="DW48" s="69" t="s">
        <v>291</v>
      </c>
      <c r="DX48" s="69" t="s">
        <v>292</v>
      </c>
      <c r="DY48" s="69" t="s">
        <v>293</v>
      </c>
      <c r="DZ48" s="69" t="s">
        <v>294</v>
      </c>
      <c r="EA48" s="69" t="s">
        <v>295</v>
      </c>
      <c r="EB48" s="69" t="s">
        <v>296</v>
      </c>
      <c r="EC48" s="69" t="s">
        <v>297</v>
      </c>
      <c r="ED48" s="69" t="s">
        <v>298</v>
      </c>
      <c r="EE48" s="69" t="s">
        <v>299</v>
      </c>
      <c r="EF48" s="69" t="s">
        <v>300</v>
      </c>
    </row>
    <row r="49" ht="15.75" customHeight="1">
      <c r="A49" s="70"/>
      <c r="B49" s="22"/>
      <c r="C49" s="22"/>
      <c r="D49" s="22"/>
      <c r="E49" s="22"/>
      <c r="F49" s="70"/>
      <c r="G49" s="70"/>
      <c r="H49" s="60" t="s">
        <v>301</v>
      </c>
      <c r="I49" s="71">
        <f>I46</f>
        <v>390250000</v>
      </c>
      <c r="J49" s="71">
        <f t="shared" ref="J49:EF49" si="29">I49+J46</f>
        <v>994500000</v>
      </c>
      <c r="K49" s="71">
        <f t="shared" si="29"/>
        <v>1366590000</v>
      </c>
      <c r="L49" s="71">
        <f t="shared" si="29"/>
        <v>2690890000</v>
      </c>
      <c r="M49" s="71">
        <f t="shared" si="29"/>
        <v>3334991667</v>
      </c>
      <c r="N49" s="71">
        <f t="shared" si="29"/>
        <v>3979093334</v>
      </c>
      <c r="O49" s="71">
        <f t="shared" si="29"/>
        <v>4441608334</v>
      </c>
      <c r="P49" s="71">
        <f t="shared" si="29"/>
        <v>4795975834</v>
      </c>
      <c r="Q49" s="71">
        <f t="shared" si="29"/>
        <v>5012413334</v>
      </c>
      <c r="R49" s="71">
        <f t="shared" si="29"/>
        <v>5064160834</v>
      </c>
      <c r="S49" s="71">
        <f t="shared" si="29"/>
        <v>5115908334</v>
      </c>
      <c r="T49" s="71">
        <f t="shared" si="29"/>
        <v>5167655834</v>
      </c>
      <c r="U49" s="71">
        <f t="shared" si="29"/>
        <v>5219403334</v>
      </c>
      <c r="V49" s="71">
        <f t="shared" si="29"/>
        <v>5271150834</v>
      </c>
      <c r="W49" s="71">
        <f t="shared" si="29"/>
        <v>5322898334</v>
      </c>
      <c r="X49" s="71">
        <f t="shared" si="29"/>
        <v>5374645834</v>
      </c>
      <c r="Y49" s="71">
        <f t="shared" si="29"/>
        <v>5426393334</v>
      </c>
      <c r="Z49" s="71">
        <f t="shared" si="29"/>
        <v>5478140834</v>
      </c>
      <c r="AA49" s="71">
        <f t="shared" si="29"/>
        <v>5529888334</v>
      </c>
      <c r="AB49" s="71">
        <f t="shared" si="29"/>
        <v>5581635834</v>
      </c>
      <c r="AC49" s="71">
        <f t="shared" si="29"/>
        <v>5633383334</v>
      </c>
      <c r="AD49" s="71">
        <f t="shared" si="29"/>
        <v>5685130834</v>
      </c>
      <c r="AE49" s="71">
        <f t="shared" si="29"/>
        <v>5736878334</v>
      </c>
      <c r="AF49" s="71">
        <f t="shared" si="29"/>
        <v>5788625834</v>
      </c>
      <c r="AG49" s="71">
        <f t="shared" si="29"/>
        <v>5840373334</v>
      </c>
      <c r="AH49" s="71">
        <f t="shared" si="29"/>
        <v>5892120834</v>
      </c>
      <c r="AI49" s="71">
        <f t="shared" si="29"/>
        <v>5943868334</v>
      </c>
      <c r="AJ49" s="71">
        <f t="shared" si="29"/>
        <v>5995615834</v>
      </c>
      <c r="AK49" s="71">
        <f t="shared" si="29"/>
        <v>6047363334</v>
      </c>
      <c r="AL49" s="71">
        <f t="shared" si="29"/>
        <v>6099110834</v>
      </c>
      <c r="AM49" s="71">
        <f t="shared" si="29"/>
        <v>6150858334</v>
      </c>
      <c r="AN49" s="71">
        <f t="shared" si="29"/>
        <v>6187870834</v>
      </c>
      <c r="AO49" s="71">
        <f t="shared" si="29"/>
        <v>6224883334</v>
      </c>
      <c r="AP49" s="71">
        <f t="shared" si="29"/>
        <v>6261895834</v>
      </c>
      <c r="AQ49" s="71">
        <f t="shared" si="29"/>
        <v>6298908334</v>
      </c>
      <c r="AR49" s="71">
        <f t="shared" si="29"/>
        <v>6335920834</v>
      </c>
      <c r="AS49" s="71">
        <f t="shared" si="29"/>
        <v>6372933334</v>
      </c>
      <c r="AT49" s="71">
        <f t="shared" si="29"/>
        <v>6409945834</v>
      </c>
      <c r="AU49" s="71">
        <f t="shared" si="29"/>
        <v>6446958334</v>
      </c>
      <c r="AV49" s="71">
        <f t="shared" si="29"/>
        <v>6483970834</v>
      </c>
      <c r="AW49" s="71">
        <f t="shared" si="29"/>
        <v>6520983334</v>
      </c>
      <c r="AX49" s="71">
        <f t="shared" si="29"/>
        <v>6557995834</v>
      </c>
      <c r="AY49" s="71">
        <f t="shared" si="29"/>
        <v>6595008334</v>
      </c>
      <c r="AZ49" s="71">
        <f t="shared" si="29"/>
        <v>6632020834</v>
      </c>
      <c r="BA49" s="71">
        <f t="shared" si="29"/>
        <v>6669033334</v>
      </c>
      <c r="BB49" s="71">
        <f t="shared" si="29"/>
        <v>6706045834</v>
      </c>
      <c r="BC49" s="71">
        <f t="shared" si="29"/>
        <v>6743058334</v>
      </c>
      <c r="BD49" s="71">
        <f t="shared" si="29"/>
        <v>6780070834</v>
      </c>
      <c r="BE49" s="71">
        <f t="shared" si="29"/>
        <v>6817083334</v>
      </c>
      <c r="BF49" s="71">
        <f t="shared" si="29"/>
        <v>6854095834</v>
      </c>
      <c r="BG49" s="71">
        <f t="shared" si="29"/>
        <v>6891108334</v>
      </c>
      <c r="BH49" s="71">
        <f t="shared" si="29"/>
        <v>6928120834</v>
      </c>
      <c r="BI49" s="71">
        <f t="shared" si="29"/>
        <v>6965133334</v>
      </c>
      <c r="BJ49" s="71">
        <f t="shared" si="29"/>
        <v>7002145834</v>
      </c>
      <c r="BK49" s="71">
        <f t="shared" si="29"/>
        <v>7039158334</v>
      </c>
      <c r="BL49" s="71">
        <f t="shared" si="29"/>
        <v>7076170834</v>
      </c>
      <c r="BM49" s="71">
        <f t="shared" si="29"/>
        <v>7113183334</v>
      </c>
      <c r="BN49" s="71">
        <f t="shared" si="29"/>
        <v>7150195834</v>
      </c>
      <c r="BO49" s="71">
        <f t="shared" si="29"/>
        <v>7187208334</v>
      </c>
      <c r="BP49" s="71">
        <f t="shared" si="29"/>
        <v>7224220834</v>
      </c>
      <c r="BQ49" s="71">
        <f t="shared" si="29"/>
        <v>7261233334</v>
      </c>
      <c r="BR49" s="71">
        <f t="shared" si="29"/>
        <v>7298245834</v>
      </c>
      <c r="BS49" s="71">
        <f t="shared" si="29"/>
        <v>7335258334</v>
      </c>
      <c r="BT49" s="71">
        <f t="shared" si="29"/>
        <v>7372270834</v>
      </c>
      <c r="BU49" s="71">
        <f t="shared" si="29"/>
        <v>7409283334</v>
      </c>
      <c r="BV49" s="71">
        <f t="shared" si="29"/>
        <v>7446295834</v>
      </c>
      <c r="BW49" s="71">
        <f t="shared" si="29"/>
        <v>7483308334</v>
      </c>
      <c r="BX49" s="71">
        <f t="shared" si="29"/>
        <v>7512953334</v>
      </c>
      <c r="BY49" s="71">
        <f t="shared" si="29"/>
        <v>7542598334</v>
      </c>
      <c r="BZ49" s="71">
        <f t="shared" si="29"/>
        <v>7572243334</v>
      </c>
      <c r="CA49" s="71">
        <f t="shared" si="29"/>
        <v>7601888334</v>
      </c>
      <c r="CB49" s="71">
        <f t="shared" si="29"/>
        <v>7631533334</v>
      </c>
      <c r="CC49" s="71">
        <f t="shared" si="29"/>
        <v>7661178334</v>
      </c>
      <c r="CD49" s="71">
        <f t="shared" si="29"/>
        <v>7690823334</v>
      </c>
      <c r="CE49" s="71">
        <f t="shared" si="29"/>
        <v>7720468334</v>
      </c>
      <c r="CF49" s="71">
        <f t="shared" si="29"/>
        <v>7750113334</v>
      </c>
      <c r="CG49" s="71">
        <f t="shared" si="29"/>
        <v>7779758334</v>
      </c>
      <c r="CH49" s="71">
        <f t="shared" si="29"/>
        <v>7809403334</v>
      </c>
      <c r="CI49" s="71">
        <f t="shared" si="29"/>
        <v>7839048334</v>
      </c>
      <c r="CJ49" s="71">
        <f t="shared" si="29"/>
        <v>7868693334</v>
      </c>
      <c r="CK49" s="71">
        <f t="shared" si="29"/>
        <v>7898338334</v>
      </c>
      <c r="CL49" s="71">
        <f t="shared" si="29"/>
        <v>7927983334</v>
      </c>
      <c r="CM49" s="71">
        <f t="shared" si="29"/>
        <v>7957628334</v>
      </c>
      <c r="CN49" s="71">
        <f t="shared" si="29"/>
        <v>7987273334</v>
      </c>
      <c r="CO49" s="71">
        <f t="shared" si="29"/>
        <v>8016918334</v>
      </c>
      <c r="CP49" s="71">
        <f t="shared" si="29"/>
        <v>8046563334</v>
      </c>
      <c r="CQ49" s="71">
        <f t="shared" si="29"/>
        <v>8076208334</v>
      </c>
      <c r="CR49" s="71">
        <f t="shared" si="29"/>
        <v>8105853334</v>
      </c>
      <c r="CS49" s="71">
        <f t="shared" si="29"/>
        <v>8135498334</v>
      </c>
      <c r="CT49" s="71">
        <f t="shared" si="29"/>
        <v>8165143334</v>
      </c>
      <c r="CU49" s="71">
        <f t="shared" si="29"/>
        <v>8194788334</v>
      </c>
      <c r="CV49" s="71">
        <f t="shared" si="29"/>
        <v>8224433334</v>
      </c>
      <c r="CW49" s="71">
        <f t="shared" si="29"/>
        <v>8254078334</v>
      </c>
      <c r="CX49" s="71">
        <f t="shared" si="29"/>
        <v>8283723334</v>
      </c>
      <c r="CY49" s="71">
        <f t="shared" si="29"/>
        <v>8313368334</v>
      </c>
      <c r="CZ49" s="71">
        <f t="shared" si="29"/>
        <v>8343013334</v>
      </c>
      <c r="DA49" s="71">
        <f t="shared" si="29"/>
        <v>8372658334</v>
      </c>
      <c r="DB49" s="71">
        <f t="shared" si="29"/>
        <v>8402303334</v>
      </c>
      <c r="DC49" s="71">
        <f t="shared" si="29"/>
        <v>8431948334</v>
      </c>
      <c r="DD49" s="71">
        <f t="shared" si="29"/>
        <v>8461593334</v>
      </c>
      <c r="DE49" s="71">
        <f t="shared" si="29"/>
        <v>8491238334</v>
      </c>
      <c r="DF49" s="71">
        <f t="shared" si="29"/>
        <v>8520883334</v>
      </c>
      <c r="DG49" s="71">
        <f t="shared" si="29"/>
        <v>8550528334</v>
      </c>
      <c r="DH49" s="71">
        <f t="shared" si="29"/>
        <v>8580173334</v>
      </c>
      <c r="DI49" s="71">
        <f t="shared" si="29"/>
        <v>8609818334</v>
      </c>
      <c r="DJ49" s="71">
        <f t="shared" si="29"/>
        <v>8639463334</v>
      </c>
      <c r="DK49" s="71">
        <f t="shared" si="29"/>
        <v>8669108334</v>
      </c>
      <c r="DL49" s="71">
        <f t="shared" si="29"/>
        <v>8698753334</v>
      </c>
      <c r="DM49" s="71">
        <f t="shared" si="29"/>
        <v>8728398334</v>
      </c>
      <c r="DN49" s="71">
        <f t="shared" si="29"/>
        <v>8758043334</v>
      </c>
      <c r="DO49" s="71">
        <f t="shared" si="29"/>
        <v>8787688334</v>
      </c>
      <c r="DP49" s="71">
        <f t="shared" si="29"/>
        <v>8817333334</v>
      </c>
      <c r="DQ49" s="71">
        <f t="shared" si="29"/>
        <v>8846978334</v>
      </c>
      <c r="DR49" s="71">
        <f t="shared" si="29"/>
        <v>8876623334</v>
      </c>
      <c r="DS49" s="71">
        <f t="shared" si="29"/>
        <v>8906268334</v>
      </c>
      <c r="DT49" s="71">
        <f t="shared" si="29"/>
        <v>8935913334</v>
      </c>
      <c r="DU49" s="71">
        <f t="shared" si="29"/>
        <v>8965558334</v>
      </c>
      <c r="DV49" s="71">
        <f t="shared" si="29"/>
        <v>8995203334</v>
      </c>
      <c r="DW49" s="71">
        <f t="shared" si="29"/>
        <v>9024848334</v>
      </c>
      <c r="DX49" s="71">
        <f t="shared" si="29"/>
        <v>9054493334</v>
      </c>
      <c r="DY49" s="71">
        <f t="shared" si="29"/>
        <v>9084138334</v>
      </c>
      <c r="DZ49" s="71">
        <f t="shared" si="29"/>
        <v>9113783334</v>
      </c>
      <c r="EA49" s="71">
        <f t="shared" si="29"/>
        <v>9143428334</v>
      </c>
      <c r="EB49" s="71">
        <f t="shared" si="29"/>
        <v>9166773334</v>
      </c>
      <c r="EC49" s="71">
        <f t="shared" si="29"/>
        <v>9185206667</v>
      </c>
      <c r="ED49" s="71">
        <f t="shared" si="29"/>
        <v>9203640000</v>
      </c>
      <c r="EE49" s="71">
        <f t="shared" si="29"/>
        <v>9218060000</v>
      </c>
      <c r="EF49" s="71">
        <f t="shared" si="29"/>
        <v>9228490000</v>
      </c>
    </row>
    <row r="50" ht="15.75" customHeight="1">
      <c r="A50" s="1"/>
      <c r="F50" s="1"/>
      <c r="G50" s="72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</row>
    <row r="51" ht="15.75" customHeight="1">
      <c r="A51" s="1"/>
      <c r="F51" s="1"/>
      <c r="G51" s="1"/>
      <c r="N51" s="73"/>
      <c r="O51" s="73"/>
      <c r="P51" s="74"/>
      <c r="Q51" s="75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</row>
    <row r="52" ht="15.75" customHeight="1">
      <c r="A52" s="1"/>
      <c r="F52" s="1"/>
      <c r="G52" s="1"/>
    </row>
    <row r="53" ht="15.75" customHeight="1">
      <c r="A53" s="1"/>
      <c r="F53" s="1"/>
      <c r="G53" s="1"/>
    </row>
    <row r="54" ht="15.75" customHeight="1">
      <c r="A54" s="1"/>
      <c r="F54" s="1"/>
      <c r="G54" s="1"/>
    </row>
    <row r="55" ht="15.75" customHeight="1">
      <c r="A55" s="1"/>
      <c r="F55" s="1"/>
      <c r="G55" s="1"/>
    </row>
    <row r="56" ht="15.75" customHeight="1">
      <c r="A56" s="1"/>
      <c r="F56" s="1"/>
      <c r="G56" s="1"/>
    </row>
    <row r="57" ht="15.75" customHeight="1">
      <c r="A57" s="1"/>
      <c r="F57" s="1"/>
      <c r="G57" s="1"/>
    </row>
    <row r="58" ht="15.75" customHeight="1">
      <c r="A58" s="1"/>
      <c r="F58" s="1"/>
      <c r="G58" s="1"/>
    </row>
    <row r="59" ht="15.75" customHeight="1">
      <c r="A59" s="1"/>
      <c r="F59" s="1"/>
      <c r="G59" s="1"/>
    </row>
    <row r="60" ht="15.75" customHeight="1">
      <c r="A60" s="1"/>
      <c r="F60" s="1"/>
      <c r="G60" s="1"/>
    </row>
    <row r="61" ht="15.75" customHeight="1">
      <c r="A61" s="1"/>
      <c r="F61" s="1"/>
      <c r="G61" s="1"/>
    </row>
    <row r="62" ht="15.75" customHeight="1">
      <c r="A62" s="1"/>
      <c r="F62" s="1"/>
      <c r="G62" s="1"/>
    </row>
    <row r="63" ht="15.75" customHeight="1">
      <c r="A63" s="1"/>
      <c r="F63" s="1"/>
      <c r="G63" s="1"/>
    </row>
    <row r="64" ht="15.75" customHeight="1">
      <c r="A64" s="1"/>
      <c r="F64" s="1"/>
      <c r="G64" s="1"/>
    </row>
    <row r="65" ht="15.75" customHeight="1">
      <c r="A65" s="1"/>
      <c r="F65" s="1"/>
      <c r="G65" s="1"/>
    </row>
    <row r="66" ht="15.75" customHeight="1">
      <c r="A66" s="1"/>
      <c r="F66" s="1"/>
      <c r="G66" s="1"/>
    </row>
    <row r="67" ht="15.75" customHeight="1">
      <c r="A67" s="1"/>
      <c r="F67" s="1"/>
      <c r="G67" s="1"/>
    </row>
    <row r="68" ht="15.75" customHeight="1">
      <c r="A68" s="1"/>
      <c r="F68" s="1"/>
      <c r="G68" s="1"/>
    </row>
    <row r="69" ht="15.75" customHeight="1">
      <c r="A69" s="1"/>
      <c r="F69" s="1"/>
      <c r="G69" s="1"/>
    </row>
    <row r="70" ht="15.75" customHeight="1">
      <c r="A70" s="1"/>
      <c r="F70" s="1"/>
      <c r="G70" s="1"/>
    </row>
    <row r="71" ht="15.75" customHeight="1">
      <c r="A71" s="1"/>
      <c r="F71" s="1"/>
      <c r="G71" s="1"/>
    </row>
    <row r="72" ht="15.75" customHeight="1">
      <c r="A72" s="1"/>
      <c r="F72" s="1"/>
      <c r="G72" s="1"/>
    </row>
    <row r="73" ht="15.75" customHeight="1">
      <c r="A73" s="1"/>
      <c r="F73" s="1"/>
      <c r="G73" s="1"/>
    </row>
    <row r="74" ht="15.75" customHeight="1">
      <c r="A74" s="1"/>
      <c r="F74" s="1"/>
      <c r="G74" s="1"/>
    </row>
    <row r="75" ht="15.75" customHeight="1">
      <c r="A75" s="1"/>
      <c r="F75" s="1"/>
      <c r="G75" s="1"/>
    </row>
    <row r="76" ht="15.75" customHeight="1">
      <c r="A76" s="1"/>
      <c r="F76" s="1"/>
      <c r="G76" s="1"/>
    </row>
    <row r="77" ht="15.75" customHeight="1">
      <c r="A77" s="1"/>
      <c r="F77" s="1"/>
      <c r="G77" s="1"/>
    </row>
    <row r="78" ht="15.75" customHeight="1">
      <c r="A78" s="1"/>
      <c r="F78" s="1"/>
      <c r="G78" s="1"/>
    </row>
    <row r="79" ht="15.75" customHeight="1">
      <c r="A79" s="1"/>
      <c r="F79" s="1"/>
      <c r="G79" s="1"/>
    </row>
    <row r="80" ht="15.75" customHeight="1">
      <c r="A80" s="1"/>
      <c r="F80" s="1"/>
      <c r="G80" s="1"/>
    </row>
    <row r="81" ht="15.75" customHeight="1">
      <c r="A81" s="1"/>
      <c r="F81" s="1"/>
      <c r="G81" s="1"/>
    </row>
    <row r="82" ht="15.75" customHeight="1">
      <c r="A82" s="1"/>
      <c r="F82" s="1"/>
      <c r="G82" s="1"/>
    </row>
    <row r="83" ht="15.75" customHeight="1">
      <c r="A83" s="1"/>
      <c r="F83" s="1"/>
      <c r="G83" s="1"/>
    </row>
    <row r="84" ht="15.75" customHeight="1">
      <c r="A84" s="1"/>
      <c r="F84" s="1"/>
      <c r="G84" s="1"/>
    </row>
    <row r="85" ht="15.75" customHeight="1">
      <c r="A85" s="1"/>
      <c r="F85" s="1"/>
      <c r="G85" s="1"/>
    </row>
    <row r="86" ht="15.75" customHeight="1">
      <c r="A86" s="1"/>
      <c r="F86" s="1"/>
      <c r="G86" s="1"/>
    </row>
    <row r="87" ht="15.75" customHeight="1">
      <c r="A87" s="1"/>
      <c r="F87" s="1"/>
      <c r="G87" s="1"/>
    </row>
    <row r="88" ht="15.75" customHeight="1">
      <c r="A88" s="1"/>
      <c r="F88" s="1"/>
      <c r="G88" s="1"/>
    </row>
    <row r="89" ht="15.75" customHeight="1">
      <c r="A89" s="1"/>
      <c r="F89" s="1"/>
      <c r="G89" s="1"/>
    </row>
    <row r="90" ht="15.75" customHeight="1">
      <c r="A90" s="1"/>
      <c r="F90" s="1"/>
      <c r="G90" s="1"/>
    </row>
    <row r="91" ht="15.75" customHeight="1">
      <c r="A91" s="1"/>
      <c r="F91" s="1"/>
      <c r="G91" s="1"/>
    </row>
    <row r="92" ht="15.75" customHeight="1">
      <c r="A92" s="1"/>
      <c r="F92" s="1"/>
      <c r="G92" s="1"/>
    </row>
    <row r="93" ht="15.75" customHeight="1">
      <c r="A93" s="1"/>
      <c r="F93" s="1"/>
      <c r="G93" s="1"/>
    </row>
    <row r="94" ht="15.75" customHeight="1">
      <c r="A94" s="1"/>
      <c r="F94" s="1"/>
      <c r="G94" s="1"/>
    </row>
    <row r="95" ht="15.75" customHeight="1">
      <c r="A95" s="1"/>
      <c r="F95" s="1"/>
      <c r="G95" s="1"/>
    </row>
    <row r="96" ht="15.75" customHeight="1">
      <c r="A96" s="1"/>
      <c r="F96" s="1"/>
      <c r="G96" s="1"/>
    </row>
    <row r="97" ht="15.75" customHeight="1">
      <c r="A97" s="1"/>
      <c r="F97" s="1"/>
      <c r="G97" s="1"/>
    </row>
    <row r="98" ht="15.75" customHeight="1">
      <c r="A98" s="1"/>
      <c r="F98" s="1"/>
      <c r="G98" s="1"/>
    </row>
    <row r="99" ht="15.75" customHeight="1">
      <c r="A99" s="1"/>
      <c r="F99" s="1"/>
      <c r="G99" s="1"/>
    </row>
    <row r="100" ht="15.75" customHeight="1">
      <c r="A100" s="1"/>
      <c r="F100" s="1"/>
      <c r="G100" s="1"/>
    </row>
    <row r="101" ht="15.75" customHeight="1">
      <c r="A101" s="1"/>
      <c r="F101" s="1"/>
      <c r="G101" s="1"/>
    </row>
    <row r="102" ht="15.75" customHeight="1">
      <c r="A102" s="1"/>
      <c r="F102" s="1"/>
      <c r="G102" s="1"/>
    </row>
    <row r="103" ht="15.75" customHeight="1">
      <c r="A103" s="1"/>
      <c r="F103" s="1"/>
      <c r="G103" s="1"/>
    </row>
    <row r="104" ht="15.75" customHeight="1">
      <c r="A104" s="1"/>
      <c r="F104" s="1"/>
      <c r="G104" s="1"/>
    </row>
    <row r="105" ht="15.75" customHeight="1">
      <c r="A105" s="1"/>
      <c r="F105" s="1"/>
      <c r="G105" s="1"/>
    </row>
    <row r="106" ht="15.75" customHeight="1">
      <c r="A106" s="1"/>
      <c r="F106" s="1"/>
      <c r="G106" s="1"/>
    </row>
    <row r="107" ht="15.75" customHeight="1">
      <c r="A107" s="1"/>
      <c r="F107" s="1"/>
      <c r="G107" s="1"/>
    </row>
    <row r="108" ht="15.75" customHeight="1">
      <c r="A108" s="1"/>
      <c r="F108" s="1"/>
      <c r="G108" s="1"/>
    </row>
    <row r="109" ht="15.75" customHeight="1">
      <c r="A109" s="1"/>
      <c r="F109" s="1"/>
      <c r="G109" s="1"/>
    </row>
    <row r="110" ht="15.75" customHeight="1">
      <c r="A110" s="1"/>
      <c r="F110" s="1"/>
      <c r="G110" s="1"/>
    </row>
    <row r="111" ht="15.75" customHeight="1">
      <c r="A111" s="1"/>
      <c r="F111" s="1"/>
      <c r="G111" s="1"/>
    </row>
    <row r="112" ht="15.75" customHeight="1">
      <c r="A112" s="1"/>
      <c r="F112" s="1"/>
      <c r="G112" s="1"/>
    </row>
    <row r="113" ht="15.75" customHeight="1">
      <c r="A113" s="1"/>
      <c r="F113" s="1"/>
      <c r="G113" s="1"/>
    </row>
    <row r="114" ht="15.75" customHeight="1">
      <c r="A114" s="1"/>
      <c r="F114" s="1"/>
      <c r="G114" s="1"/>
    </row>
    <row r="115" ht="15.75" customHeight="1">
      <c r="A115" s="1"/>
      <c r="F115" s="1"/>
      <c r="G115" s="1"/>
    </row>
    <row r="116" ht="15.75" customHeight="1">
      <c r="A116" s="1"/>
      <c r="F116" s="1"/>
      <c r="G116" s="1"/>
    </row>
    <row r="117" ht="15.75" customHeight="1">
      <c r="A117" s="1"/>
      <c r="F117" s="1"/>
      <c r="G117" s="1"/>
    </row>
    <row r="118" ht="15.75" customHeight="1">
      <c r="A118" s="1"/>
      <c r="F118" s="1"/>
      <c r="G118" s="1"/>
    </row>
    <row r="119" ht="15.75" customHeight="1">
      <c r="A119" s="1"/>
      <c r="F119" s="1"/>
      <c r="G119" s="1"/>
    </row>
    <row r="120" ht="15.75" customHeight="1">
      <c r="A120" s="1"/>
      <c r="F120" s="1"/>
      <c r="G120" s="1"/>
    </row>
    <row r="121" ht="15.75" customHeight="1">
      <c r="A121" s="1"/>
      <c r="F121" s="1"/>
      <c r="G121" s="1"/>
    </row>
    <row r="122" ht="15.75" customHeight="1">
      <c r="A122" s="1"/>
      <c r="F122" s="1"/>
      <c r="G122" s="1"/>
    </row>
    <row r="123" ht="15.75" customHeight="1">
      <c r="A123" s="1"/>
      <c r="F123" s="1"/>
      <c r="G123" s="1"/>
    </row>
    <row r="124" ht="15.75" customHeight="1">
      <c r="A124" s="1"/>
      <c r="F124" s="1"/>
      <c r="G124" s="1"/>
    </row>
    <row r="125" ht="15.75" customHeight="1">
      <c r="A125" s="1"/>
      <c r="F125" s="1"/>
      <c r="G125" s="1"/>
    </row>
    <row r="126" ht="15.75" customHeight="1">
      <c r="A126" s="1"/>
      <c r="F126" s="1"/>
      <c r="G126" s="1"/>
    </row>
    <row r="127" ht="15.75" customHeight="1">
      <c r="A127" s="1"/>
      <c r="F127" s="1"/>
      <c r="G127" s="1"/>
    </row>
    <row r="128" ht="15.75" customHeight="1">
      <c r="A128" s="1"/>
      <c r="F128" s="1"/>
      <c r="G128" s="1"/>
    </row>
    <row r="129" ht="15.75" customHeight="1">
      <c r="A129" s="1"/>
      <c r="F129" s="1"/>
      <c r="G129" s="1"/>
    </row>
    <row r="130" ht="15.75" customHeight="1">
      <c r="A130" s="1"/>
      <c r="F130" s="1"/>
      <c r="G130" s="1"/>
    </row>
    <row r="131" ht="15.75" customHeight="1">
      <c r="A131" s="1"/>
      <c r="F131" s="1"/>
      <c r="G131" s="1"/>
    </row>
    <row r="132" ht="15.75" customHeight="1">
      <c r="A132" s="1"/>
      <c r="F132" s="1"/>
      <c r="G132" s="1"/>
    </row>
    <row r="133" ht="15.75" customHeight="1">
      <c r="A133" s="1"/>
      <c r="F133" s="1"/>
      <c r="G133" s="1"/>
    </row>
    <row r="134" ht="15.75" customHeight="1">
      <c r="A134" s="1"/>
      <c r="F134" s="1"/>
      <c r="G134" s="1"/>
    </row>
    <row r="135" ht="15.75" customHeight="1">
      <c r="A135" s="1"/>
      <c r="F135" s="1"/>
      <c r="G135" s="1"/>
    </row>
    <row r="136" ht="15.75" customHeight="1">
      <c r="A136" s="1"/>
      <c r="F136" s="1"/>
      <c r="G136" s="1"/>
    </row>
    <row r="137" ht="15.75" customHeight="1">
      <c r="A137" s="1"/>
      <c r="F137" s="1"/>
      <c r="G137" s="1"/>
    </row>
    <row r="138" ht="15.75" customHeight="1">
      <c r="A138" s="1"/>
      <c r="F138" s="1"/>
      <c r="G138" s="1"/>
    </row>
    <row r="139" ht="15.75" customHeight="1">
      <c r="A139" s="1"/>
      <c r="F139" s="1"/>
      <c r="G139" s="1"/>
    </row>
    <row r="140" ht="15.75" customHeight="1">
      <c r="A140" s="1"/>
      <c r="F140" s="1"/>
      <c r="G140" s="1"/>
    </row>
    <row r="141" ht="15.75" customHeight="1">
      <c r="A141" s="1"/>
      <c r="F141" s="1"/>
      <c r="G141" s="1"/>
    </row>
    <row r="142" ht="15.75" customHeight="1">
      <c r="A142" s="1"/>
      <c r="F142" s="1"/>
      <c r="G142" s="1"/>
    </row>
    <row r="143" ht="15.75" customHeight="1">
      <c r="A143" s="1"/>
      <c r="F143" s="1"/>
      <c r="G143" s="1"/>
    </row>
    <row r="144" ht="15.75" customHeight="1">
      <c r="A144" s="1"/>
      <c r="F144" s="1"/>
      <c r="G144" s="1"/>
    </row>
    <row r="145" ht="15.75" customHeight="1">
      <c r="A145" s="1"/>
      <c r="F145" s="1"/>
      <c r="G145" s="1"/>
    </row>
    <row r="146" ht="15.75" customHeight="1">
      <c r="A146" s="1"/>
      <c r="F146" s="1"/>
      <c r="G146" s="1"/>
    </row>
    <row r="147" ht="15.75" customHeight="1">
      <c r="A147" s="1"/>
      <c r="F147" s="1"/>
      <c r="G147" s="1"/>
    </row>
    <row r="148" ht="15.75" customHeight="1">
      <c r="A148" s="1"/>
      <c r="F148" s="1"/>
      <c r="G148" s="1"/>
    </row>
    <row r="149" ht="15.75" customHeight="1">
      <c r="A149" s="1"/>
      <c r="F149" s="1"/>
      <c r="G149" s="1"/>
    </row>
    <row r="150" ht="15.75" customHeight="1">
      <c r="A150" s="1"/>
      <c r="F150" s="1"/>
      <c r="G150" s="1"/>
    </row>
    <row r="151" ht="15.75" customHeight="1">
      <c r="A151" s="1"/>
      <c r="F151" s="1"/>
      <c r="G151" s="1"/>
    </row>
    <row r="152" ht="15.75" customHeight="1">
      <c r="A152" s="1"/>
      <c r="F152" s="1"/>
      <c r="G152" s="1"/>
    </row>
    <row r="153" ht="15.75" customHeight="1">
      <c r="A153" s="1"/>
      <c r="F153" s="1"/>
      <c r="G153" s="1"/>
    </row>
    <row r="154" ht="15.75" customHeight="1">
      <c r="A154" s="1"/>
      <c r="F154" s="1"/>
      <c r="G154" s="1"/>
    </row>
    <row r="155" ht="15.75" customHeight="1">
      <c r="A155" s="1"/>
      <c r="F155" s="1"/>
      <c r="G155" s="1"/>
    </row>
    <row r="156" ht="15.75" customHeight="1">
      <c r="A156" s="1"/>
      <c r="F156" s="1"/>
      <c r="G156" s="1"/>
    </row>
    <row r="157" ht="15.75" customHeight="1">
      <c r="A157" s="1"/>
      <c r="F157" s="1"/>
      <c r="G157" s="1"/>
    </row>
    <row r="158" ht="15.75" customHeight="1">
      <c r="A158" s="1"/>
      <c r="F158" s="1"/>
      <c r="G158" s="1"/>
    </row>
    <row r="159" ht="15.75" customHeight="1">
      <c r="A159" s="1"/>
      <c r="F159" s="1"/>
      <c r="G159" s="1"/>
    </row>
    <row r="160" ht="15.75" customHeight="1">
      <c r="A160" s="1"/>
      <c r="F160" s="1"/>
      <c r="G160" s="1"/>
    </row>
    <row r="161" ht="15.75" customHeight="1">
      <c r="A161" s="1"/>
      <c r="F161" s="1"/>
      <c r="G161" s="1"/>
    </row>
    <row r="162" ht="15.75" customHeight="1">
      <c r="A162" s="1"/>
      <c r="F162" s="1"/>
      <c r="G162" s="1"/>
    </row>
    <row r="163" ht="15.75" customHeight="1">
      <c r="A163" s="1"/>
      <c r="F163" s="1"/>
      <c r="G163" s="1"/>
    </row>
    <row r="164" ht="15.75" customHeight="1">
      <c r="A164" s="1"/>
      <c r="F164" s="1"/>
      <c r="G164" s="1"/>
    </row>
    <row r="165" ht="15.75" customHeight="1">
      <c r="A165" s="1"/>
      <c r="F165" s="1"/>
      <c r="G165" s="1"/>
    </row>
    <row r="166" ht="15.75" customHeight="1">
      <c r="A166" s="1"/>
      <c r="F166" s="1"/>
      <c r="G166" s="1"/>
    </row>
    <row r="167" ht="15.75" customHeight="1">
      <c r="A167" s="1"/>
      <c r="F167" s="1"/>
      <c r="G167" s="1"/>
    </row>
    <row r="168" ht="15.75" customHeight="1">
      <c r="A168" s="1"/>
      <c r="F168" s="1"/>
      <c r="G168" s="1"/>
    </row>
    <row r="169" ht="15.75" customHeight="1">
      <c r="A169" s="1"/>
      <c r="F169" s="1"/>
      <c r="G169" s="1"/>
    </row>
    <row r="170" ht="15.75" customHeight="1">
      <c r="A170" s="1"/>
      <c r="F170" s="1"/>
      <c r="G170" s="1"/>
    </row>
    <row r="171" ht="15.75" customHeight="1">
      <c r="A171" s="1"/>
      <c r="F171" s="1"/>
      <c r="G171" s="1"/>
    </row>
    <row r="172" ht="15.75" customHeight="1">
      <c r="A172" s="1"/>
      <c r="F172" s="1"/>
      <c r="G172" s="1"/>
    </row>
    <row r="173" ht="15.75" customHeight="1">
      <c r="A173" s="1"/>
      <c r="F173" s="1"/>
      <c r="G173" s="1"/>
    </row>
    <row r="174" ht="15.75" customHeight="1">
      <c r="A174" s="1"/>
      <c r="F174" s="1"/>
      <c r="G174" s="1"/>
    </row>
    <row r="175" ht="15.75" customHeight="1">
      <c r="A175" s="1"/>
      <c r="F175" s="1"/>
      <c r="G175" s="1"/>
    </row>
    <row r="176" ht="15.75" customHeight="1">
      <c r="A176" s="1"/>
      <c r="F176" s="1"/>
      <c r="G176" s="1"/>
    </row>
    <row r="177" ht="15.75" customHeight="1">
      <c r="A177" s="1"/>
      <c r="F177" s="1"/>
      <c r="G177" s="1"/>
    </row>
    <row r="178" ht="15.75" customHeight="1">
      <c r="A178" s="1"/>
      <c r="F178" s="1"/>
      <c r="G178" s="1"/>
    </row>
    <row r="179" ht="15.75" customHeight="1">
      <c r="A179" s="1"/>
      <c r="F179" s="1"/>
      <c r="G179" s="1"/>
    </row>
    <row r="180" ht="15.75" customHeight="1">
      <c r="A180" s="1"/>
      <c r="F180" s="1"/>
      <c r="G180" s="1"/>
    </row>
    <row r="181" ht="15.75" customHeight="1">
      <c r="A181" s="1"/>
      <c r="F181" s="1"/>
      <c r="G181" s="1"/>
    </row>
    <row r="182" ht="15.75" customHeight="1">
      <c r="A182" s="1"/>
      <c r="F182" s="1"/>
      <c r="G182" s="1"/>
    </row>
    <row r="183" ht="15.75" customHeight="1">
      <c r="A183" s="1"/>
      <c r="F183" s="1"/>
      <c r="G183" s="1"/>
    </row>
    <row r="184" ht="15.75" customHeight="1">
      <c r="A184" s="1"/>
      <c r="F184" s="1"/>
      <c r="G184" s="1"/>
    </row>
    <row r="185" ht="15.75" customHeight="1">
      <c r="A185" s="1"/>
      <c r="F185" s="1"/>
      <c r="G185" s="1"/>
    </row>
    <row r="186" ht="15.75" customHeight="1">
      <c r="A186" s="1"/>
      <c r="F186" s="1"/>
      <c r="G186" s="1"/>
    </row>
    <row r="187" ht="15.75" customHeight="1">
      <c r="A187" s="1"/>
      <c r="F187" s="1"/>
      <c r="G187" s="1"/>
    </row>
    <row r="188" ht="15.75" customHeight="1">
      <c r="A188" s="1"/>
      <c r="F188" s="1"/>
      <c r="G188" s="1"/>
    </row>
    <row r="189" ht="15.75" customHeight="1">
      <c r="A189" s="1"/>
      <c r="F189" s="1"/>
      <c r="G189" s="1"/>
    </row>
    <row r="190" ht="15.75" customHeight="1">
      <c r="A190" s="1"/>
      <c r="F190" s="1"/>
      <c r="G190" s="1"/>
    </row>
    <row r="191" ht="15.75" customHeight="1">
      <c r="A191" s="1"/>
      <c r="F191" s="1"/>
      <c r="G191" s="1"/>
    </row>
    <row r="192" ht="15.75" customHeight="1">
      <c r="A192" s="1"/>
      <c r="F192" s="1"/>
      <c r="G192" s="1"/>
    </row>
    <row r="193" ht="15.75" customHeight="1">
      <c r="A193" s="1"/>
      <c r="F193" s="1"/>
      <c r="G193" s="1"/>
    </row>
    <row r="194" ht="15.75" customHeight="1">
      <c r="A194" s="1"/>
      <c r="F194" s="1"/>
      <c r="G194" s="1"/>
    </row>
    <row r="195" ht="15.75" customHeight="1">
      <c r="A195" s="1"/>
      <c r="F195" s="1"/>
      <c r="G195" s="1"/>
    </row>
    <row r="196" ht="15.75" customHeight="1">
      <c r="A196" s="1"/>
      <c r="F196" s="1"/>
      <c r="G196" s="1"/>
    </row>
    <row r="197" ht="15.75" customHeight="1">
      <c r="A197" s="1"/>
      <c r="F197" s="1"/>
      <c r="G197" s="1"/>
    </row>
    <row r="198" ht="15.75" customHeight="1">
      <c r="A198" s="1"/>
      <c r="F198" s="1"/>
      <c r="G198" s="1"/>
    </row>
    <row r="199" ht="15.75" customHeight="1">
      <c r="A199" s="1"/>
      <c r="F199" s="1"/>
      <c r="G199" s="1"/>
    </row>
    <row r="200" ht="15.75" customHeight="1">
      <c r="A200" s="1"/>
      <c r="F200" s="1"/>
      <c r="G200" s="1"/>
    </row>
    <row r="201" ht="15.75" customHeight="1">
      <c r="A201" s="1"/>
      <c r="F201" s="1"/>
      <c r="G201" s="1"/>
    </row>
    <row r="202" ht="15.75" customHeight="1">
      <c r="A202" s="1"/>
      <c r="F202" s="1"/>
      <c r="G202" s="1"/>
    </row>
    <row r="203" ht="15.75" customHeight="1">
      <c r="A203" s="1"/>
      <c r="F203" s="1"/>
      <c r="G203" s="1"/>
    </row>
    <row r="204" ht="15.75" customHeight="1">
      <c r="A204" s="1"/>
      <c r="F204" s="1"/>
      <c r="G204" s="1"/>
    </row>
    <row r="205" ht="15.75" customHeight="1">
      <c r="A205" s="1"/>
      <c r="F205" s="1"/>
      <c r="G205" s="1"/>
    </row>
    <row r="206" ht="15.75" customHeight="1">
      <c r="A206" s="1"/>
      <c r="F206" s="1"/>
      <c r="G206" s="1"/>
    </row>
    <row r="207" ht="15.75" customHeight="1">
      <c r="A207" s="1"/>
      <c r="F207" s="1"/>
      <c r="G207" s="1"/>
    </row>
    <row r="208" ht="15.75" customHeight="1">
      <c r="A208" s="1"/>
      <c r="F208" s="1"/>
      <c r="G208" s="1"/>
    </row>
    <row r="209" ht="15.75" customHeight="1">
      <c r="A209" s="1"/>
      <c r="F209" s="1"/>
      <c r="G209" s="1"/>
    </row>
    <row r="210" ht="15.75" customHeight="1">
      <c r="A210" s="1"/>
      <c r="F210" s="1"/>
      <c r="G210" s="1"/>
    </row>
    <row r="211" ht="15.75" customHeight="1">
      <c r="A211" s="1"/>
      <c r="F211" s="1"/>
      <c r="G211" s="1"/>
    </row>
    <row r="212" ht="15.75" customHeight="1">
      <c r="A212" s="1"/>
      <c r="F212" s="1"/>
      <c r="G212" s="1"/>
    </row>
    <row r="213" ht="15.75" customHeight="1">
      <c r="A213" s="1"/>
      <c r="F213" s="1"/>
      <c r="G213" s="1"/>
    </row>
    <row r="214" ht="15.75" customHeight="1">
      <c r="A214" s="1"/>
      <c r="F214" s="1"/>
      <c r="G214" s="1"/>
    </row>
    <row r="215" ht="15.75" customHeight="1">
      <c r="A215" s="1"/>
      <c r="F215" s="1"/>
      <c r="G215" s="1"/>
    </row>
    <row r="216" ht="15.75" customHeight="1">
      <c r="A216" s="1"/>
      <c r="F216" s="1"/>
      <c r="G216" s="1"/>
    </row>
    <row r="217" ht="15.75" customHeight="1">
      <c r="A217" s="1"/>
      <c r="F217" s="1"/>
      <c r="G217" s="1"/>
    </row>
    <row r="218" ht="15.75" customHeight="1">
      <c r="A218" s="1"/>
      <c r="F218" s="1"/>
      <c r="G218" s="1"/>
    </row>
    <row r="219" ht="15.75" customHeight="1">
      <c r="A219" s="1"/>
      <c r="F219" s="1"/>
      <c r="G219" s="1"/>
    </row>
    <row r="220" ht="15.75" customHeight="1">
      <c r="A220" s="1"/>
      <c r="F220" s="1"/>
      <c r="G220" s="1"/>
    </row>
    <row r="221" ht="15.75" customHeight="1">
      <c r="A221" s="1"/>
      <c r="F221" s="1"/>
      <c r="G221" s="1"/>
    </row>
    <row r="222" ht="15.75" customHeight="1">
      <c r="A222" s="1"/>
      <c r="F222" s="1"/>
      <c r="G222" s="1"/>
    </row>
    <row r="223" ht="15.75" customHeight="1">
      <c r="A223" s="1"/>
      <c r="F223" s="1"/>
      <c r="G223" s="1"/>
    </row>
    <row r="224" ht="15.75" customHeight="1">
      <c r="A224" s="1"/>
      <c r="F224" s="1"/>
      <c r="G224" s="1"/>
    </row>
    <row r="225" ht="15.75" customHeight="1">
      <c r="A225" s="1"/>
      <c r="F225" s="1"/>
      <c r="G225" s="1"/>
    </row>
    <row r="226" ht="15.75" customHeight="1">
      <c r="A226" s="1"/>
      <c r="F226" s="1"/>
      <c r="G226" s="1"/>
    </row>
    <row r="227" ht="15.75" customHeight="1">
      <c r="A227" s="1"/>
      <c r="F227" s="1"/>
      <c r="G227" s="1"/>
    </row>
    <row r="228" ht="15.75" customHeight="1">
      <c r="A228" s="1"/>
      <c r="F228" s="1"/>
      <c r="G228" s="1"/>
    </row>
    <row r="229" ht="15.75" customHeight="1">
      <c r="A229" s="1"/>
      <c r="F229" s="1"/>
      <c r="G229" s="1"/>
    </row>
    <row r="230" ht="15.75" customHeight="1">
      <c r="A230" s="1"/>
      <c r="F230" s="1"/>
      <c r="G230" s="1"/>
    </row>
    <row r="231" ht="15.75" customHeight="1">
      <c r="A231" s="1"/>
      <c r="F231" s="1"/>
      <c r="G231" s="1"/>
    </row>
    <row r="232" ht="15.75" customHeight="1">
      <c r="A232" s="1"/>
      <c r="F232" s="1"/>
      <c r="G232" s="1"/>
    </row>
    <row r="233" ht="15.75" customHeight="1">
      <c r="A233" s="1"/>
      <c r="F233" s="1"/>
      <c r="G233" s="1"/>
    </row>
    <row r="234" ht="15.75" customHeight="1">
      <c r="A234" s="1"/>
      <c r="F234" s="1"/>
      <c r="G234" s="1"/>
    </row>
    <row r="235" ht="15.75" customHeight="1">
      <c r="A235" s="1"/>
      <c r="F235" s="1"/>
      <c r="G235" s="1"/>
    </row>
    <row r="236" ht="15.75" customHeight="1">
      <c r="A236" s="1"/>
      <c r="F236" s="1"/>
      <c r="G236" s="1"/>
    </row>
    <row r="237" ht="15.75" customHeight="1">
      <c r="A237" s="1"/>
      <c r="F237" s="1"/>
      <c r="G237" s="1"/>
    </row>
    <row r="238" ht="15.75" customHeight="1">
      <c r="A238" s="1"/>
      <c r="F238" s="1"/>
      <c r="G238" s="1"/>
    </row>
    <row r="239" ht="15.75" customHeight="1">
      <c r="A239" s="1"/>
      <c r="F239" s="1"/>
      <c r="G239" s="1"/>
    </row>
    <row r="240" ht="15.75" customHeight="1">
      <c r="A240" s="1"/>
      <c r="F240" s="1"/>
      <c r="G240" s="1"/>
    </row>
    <row r="241" ht="15.75" customHeight="1">
      <c r="A241" s="1"/>
      <c r="F241" s="1"/>
      <c r="G241" s="1"/>
    </row>
    <row r="242" ht="15.75" customHeight="1">
      <c r="A242" s="1"/>
      <c r="F242" s="1"/>
      <c r="G242" s="1"/>
    </row>
    <row r="243" ht="15.75" customHeight="1">
      <c r="A243" s="1"/>
      <c r="F243" s="1"/>
      <c r="G243" s="1"/>
    </row>
    <row r="244" ht="15.75" customHeight="1">
      <c r="A244" s="1"/>
      <c r="F244" s="1"/>
      <c r="G244" s="1"/>
    </row>
    <row r="245" ht="15.75" customHeight="1">
      <c r="A245" s="1"/>
      <c r="F245" s="1"/>
      <c r="G245" s="1"/>
    </row>
    <row r="246" ht="15.75" customHeight="1">
      <c r="A246" s="1"/>
      <c r="F246" s="1"/>
      <c r="G246" s="1"/>
    </row>
    <row r="247" ht="15.75" customHeight="1">
      <c r="A247" s="1"/>
      <c r="F247" s="1"/>
      <c r="G247" s="1"/>
    </row>
    <row r="248" ht="15.75" customHeight="1">
      <c r="A248" s="1"/>
      <c r="F248" s="1"/>
      <c r="G248" s="1"/>
    </row>
    <row r="249" ht="15.75" customHeight="1">
      <c r="A249" s="1"/>
      <c r="F249" s="1"/>
      <c r="G249" s="1"/>
    </row>
    <row r="250" ht="15.75" customHeight="1">
      <c r="A250" s="1"/>
      <c r="F250" s="1"/>
      <c r="G250" s="1"/>
    </row>
    <row r="251" ht="15.75" customHeight="1">
      <c r="A251" s="1"/>
      <c r="F251" s="1"/>
      <c r="G251" s="1"/>
    </row>
    <row r="252" ht="15.75" customHeight="1">
      <c r="A252" s="1"/>
      <c r="F252" s="1"/>
      <c r="G252" s="1"/>
    </row>
    <row r="253" ht="15.75" customHeight="1">
      <c r="A253" s="1"/>
      <c r="F253" s="1"/>
      <c r="G253" s="1"/>
    </row>
    <row r="254" ht="15.75" customHeight="1">
      <c r="A254" s="1"/>
      <c r="F254" s="1"/>
      <c r="G254" s="1"/>
    </row>
    <row r="255" ht="15.75" customHeight="1">
      <c r="A255" s="1"/>
      <c r="F255" s="1"/>
      <c r="G255" s="1"/>
    </row>
    <row r="256" ht="15.75" customHeight="1">
      <c r="A256" s="1"/>
      <c r="F256" s="1"/>
      <c r="G256" s="1"/>
    </row>
    <row r="257" ht="15.75" customHeight="1">
      <c r="A257" s="1"/>
      <c r="F257" s="1"/>
      <c r="G257" s="1"/>
    </row>
    <row r="258" ht="15.75" customHeight="1">
      <c r="A258" s="1"/>
      <c r="F258" s="1"/>
      <c r="G258" s="1"/>
    </row>
    <row r="259" ht="15.75" customHeight="1">
      <c r="A259" s="1"/>
      <c r="F259" s="1"/>
      <c r="G259" s="1"/>
    </row>
    <row r="260" ht="15.75" customHeight="1">
      <c r="A260" s="1"/>
      <c r="F260" s="1"/>
      <c r="G260" s="1"/>
    </row>
    <row r="261" ht="15.75" customHeight="1">
      <c r="A261" s="1"/>
      <c r="F261" s="1"/>
      <c r="G261" s="1"/>
    </row>
    <row r="262" ht="15.75" customHeight="1">
      <c r="A262" s="1"/>
      <c r="F262" s="1"/>
      <c r="G262" s="1"/>
    </row>
    <row r="263" ht="15.75" customHeight="1">
      <c r="A263" s="1"/>
      <c r="F263" s="1"/>
      <c r="G263" s="1"/>
    </row>
    <row r="264" ht="15.75" customHeight="1">
      <c r="A264" s="1"/>
      <c r="F264" s="1"/>
      <c r="G264" s="1"/>
    </row>
    <row r="265" ht="15.75" customHeight="1">
      <c r="A265" s="1"/>
      <c r="F265" s="1"/>
      <c r="G265" s="1"/>
    </row>
    <row r="266" ht="15.75" customHeight="1">
      <c r="A266" s="1"/>
      <c r="F266" s="1"/>
      <c r="G266" s="1"/>
    </row>
    <row r="267" ht="15.75" customHeight="1">
      <c r="A267" s="1"/>
      <c r="F267" s="1"/>
      <c r="G267" s="1"/>
    </row>
    <row r="268" ht="15.75" customHeight="1">
      <c r="A268" s="1"/>
      <c r="F268" s="1"/>
      <c r="G268" s="1"/>
    </row>
    <row r="269" ht="15.75" customHeight="1">
      <c r="A269" s="1"/>
      <c r="F269" s="1"/>
      <c r="G269" s="1"/>
    </row>
    <row r="270" ht="15.75" customHeight="1">
      <c r="A270" s="1"/>
      <c r="F270" s="1"/>
      <c r="G270" s="1"/>
    </row>
    <row r="271" ht="15.75" customHeight="1">
      <c r="A271" s="1"/>
      <c r="F271" s="1"/>
      <c r="G271" s="1"/>
    </row>
    <row r="272" ht="15.75" customHeight="1">
      <c r="A272" s="1"/>
      <c r="F272" s="1"/>
      <c r="G272" s="1"/>
    </row>
    <row r="273" ht="15.75" customHeight="1">
      <c r="A273" s="1"/>
      <c r="F273" s="1"/>
      <c r="G273" s="1"/>
    </row>
    <row r="274" ht="15.75" customHeight="1">
      <c r="A274" s="1"/>
      <c r="F274" s="1"/>
      <c r="G274" s="1"/>
    </row>
    <row r="275" ht="15.75" customHeight="1">
      <c r="A275" s="1"/>
      <c r="F275" s="1"/>
      <c r="G275" s="1"/>
    </row>
    <row r="276" ht="15.75" customHeight="1">
      <c r="A276" s="1"/>
      <c r="F276" s="1"/>
      <c r="G276" s="1"/>
    </row>
    <row r="277" ht="15.75" customHeight="1">
      <c r="A277" s="1"/>
      <c r="F277" s="1"/>
      <c r="G277" s="1"/>
    </row>
    <row r="278" ht="15.75" customHeight="1">
      <c r="A278" s="1"/>
      <c r="F278" s="1"/>
      <c r="G278" s="1"/>
    </row>
    <row r="279" ht="15.75" customHeight="1">
      <c r="A279" s="1"/>
      <c r="F279" s="1"/>
      <c r="G279" s="1"/>
    </row>
    <row r="280" ht="15.75" customHeight="1">
      <c r="A280" s="1"/>
      <c r="F280" s="1"/>
      <c r="G280" s="1"/>
    </row>
    <row r="281" ht="15.75" customHeight="1">
      <c r="A281" s="1"/>
      <c r="F281" s="1"/>
      <c r="G281" s="1"/>
    </row>
    <row r="282" ht="15.75" customHeight="1">
      <c r="A282" s="1"/>
      <c r="F282" s="1"/>
      <c r="G282" s="1"/>
    </row>
    <row r="283" ht="15.75" customHeight="1">
      <c r="A283" s="1"/>
      <c r="F283" s="1"/>
      <c r="G283" s="1"/>
    </row>
    <row r="284" ht="15.75" customHeight="1">
      <c r="A284" s="1"/>
      <c r="F284" s="1"/>
      <c r="G284" s="1"/>
    </row>
    <row r="285" ht="15.75" customHeight="1">
      <c r="A285" s="1"/>
      <c r="F285" s="1"/>
      <c r="G285" s="1"/>
    </row>
    <row r="286" ht="15.75" customHeight="1">
      <c r="A286" s="1"/>
      <c r="F286" s="1"/>
      <c r="G286" s="1"/>
    </row>
    <row r="287" ht="15.75" customHeight="1">
      <c r="A287" s="1"/>
      <c r="F287" s="1"/>
      <c r="G287" s="1"/>
    </row>
    <row r="288" ht="15.75" customHeight="1">
      <c r="A288" s="1"/>
      <c r="F288" s="1"/>
      <c r="G288" s="1"/>
    </row>
    <row r="289" ht="15.75" customHeight="1">
      <c r="A289" s="1"/>
      <c r="F289" s="1"/>
      <c r="G289" s="1"/>
    </row>
    <row r="290" ht="15.75" customHeight="1">
      <c r="A290" s="1"/>
      <c r="F290" s="1"/>
      <c r="G290" s="1"/>
    </row>
    <row r="291" ht="15.75" customHeight="1">
      <c r="A291" s="1"/>
      <c r="F291" s="1"/>
      <c r="G291" s="1"/>
    </row>
    <row r="292" ht="15.75" customHeight="1">
      <c r="A292" s="1"/>
      <c r="F292" s="1"/>
      <c r="G292" s="1"/>
    </row>
    <row r="293" ht="15.75" customHeight="1">
      <c r="A293" s="1"/>
      <c r="F293" s="1"/>
      <c r="G293" s="1"/>
    </row>
    <row r="294" ht="15.75" customHeight="1">
      <c r="A294" s="1"/>
      <c r="F294" s="1"/>
      <c r="G294" s="1"/>
    </row>
    <row r="295" ht="15.75" customHeight="1">
      <c r="A295" s="1"/>
      <c r="F295" s="1"/>
      <c r="G295" s="1"/>
    </row>
    <row r="296" ht="15.75" customHeight="1">
      <c r="A296" s="1"/>
      <c r="F296" s="1"/>
      <c r="G296" s="1"/>
    </row>
    <row r="297" ht="15.75" customHeight="1">
      <c r="A297" s="1"/>
      <c r="F297" s="1"/>
      <c r="G297" s="1"/>
    </row>
    <row r="298" ht="15.75" customHeight="1">
      <c r="A298" s="1"/>
      <c r="F298" s="1"/>
      <c r="G298" s="1"/>
    </row>
    <row r="299" ht="15.75" customHeight="1">
      <c r="A299" s="1"/>
      <c r="F299" s="1"/>
      <c r="G299" s="1"/>
    </row>
    <row r="300" ht="15.75" customHeight="1">
      <c r="A300" s="1"/>
      <c r="F300" s="1"/>
      <c r="G300" s="1"/>
    </row>
    <row r="301" ht="15.75" customHeight="1">
      <c r="A301" s="1"/>
      <c r="F301" s="1"/>
      <c r="G301" s="1"/>
    </row>
    <row r="302" ht="15.75" customHeight="1">
      <c r="A302" s="1"/>
      <c r="F302" s="1"/>
      <c r="G302" s="1"/>
    </row>
    <row r="303" ht="15.75" customHeight="1">
      <c r="A303" s="1"/>
      <c r="F303" s="1"/>
      <c r="G303" s="1"/>
    </row>
    <row r="304" ht="15.75" customHeight="1">
      <c r="A304" s="1"/>
      <c r="F304" s="1"/>
      <c r="G304" s="1"/>
    </row>
    <row r="305" ht="15.75" customHeight="1">
      <c r="A305" s="1"/>
      <c r="F305" s="1"/>
      <c r="G305" s="1"/>
    </row>
    <row r="306" ht="15.75" customHeight="1">
      <c r="A306" s="1"/>
      <c r="F306" s="1"/>
      <c r="G306" s="1"/>
    </row>
    <row r="307" ht="15.75" customHeight="1">
      <c r="A307" s="1"/>
      <c r="F307" s="1"/>
      <c r="G307" s="1"/>
    </row>
    <row r="308" ht="15.75" customHeight="1">
      <c r="A308" s="1"/>
      <c r="F308" s="1"/>
      <c r="G308" s="1"/>
    </row>
    <row r="309" ht="15.75" customHeight="1">
      <c r="A309" s="1"/>
      <c r="F309" s="1"/>
      <c r="G309" s="1"/>
    </row>
    <row r="310" ht="15.75" customHeight="1">
      <c r="A310" s="1"/>
      <c r="F310" s="1"/>
      <c r="G310" s="1"/>
    </row>
    <row r="311" ht="15.75" customHeight="1">
      <c r="A311" s="1"/>
      <c r="F311" s="1"/>
      <c r="G311" s="1"/>
    </row>
    <row r="312" ht="15.75" customHeight="1">
      <c r="A312" s="1"/>
      <c r="F312" s="1"/>
      <c r="G312" s="1"/>
    </row>
    <row r="313" ht="15.75" customHeight="1">
      <c r="A313" s="1"/>
      <c r="F313" s="1"/>
      <c r="G313" s="1"/>
    </row>
    <row r="314" ht="15.75" customHeight="1">
      <c r="A314" s="1"/>
      <c r="F314" s="1"/>
      <c r="G314" s="1"/>
    </row>
    <row r="315" ht="15.75" customHeight="1">
      <c r="A315" s="1"/>
      <c r="F315" s="1"/>
      <c r="G315" s="1"/>
    </row>
    <row r="316" ht="15.75" customHeight="1">
      <c r="A316" s="1"/>
      <c r="F316" s="1"/>
      <c r="G316" s="1"/>
    </row>
    <row r="317" ht="15.75" customHeight="1">
      <c r="A317" s="1"/>
      <c r="F317" s="1"/>
      <c r="G317" s="1"/>
    </row>
    <row r="318" ht="15.75" customHeight="1">
      <c r="A318" s="1"/>
      <c r="F318" s="1"/>
      <c r="G318" s="1"/>
    </row>
    <row r="319" ht="15.75" customHeight="1">
      <c r="A319" s="1"/>
      <c r="F319" s="1"/>
      <c r="G319" s="1"/>
    </row>
    <row r="320" ht="15.75" customHeight="1">
      <c r="A320" s="1"/>
      <c r="F320" s="1"/>
      <c r="G320" s="1"/>
    </row>
    <row r="321" ht="15.75" customHeight="1">
      <c r="A321" s="1"/>
      <c r="F321" s="1"/>
      <c r="G321" s="1"/>
    </row>
    <row r="322" ht="15.75" customHeight="1">
      <c r="A322" s="1"/>
      <c r="F322" s="1"/>
      <c r="G322" s="1"/>
    </row>
    <row r="323" ht="15.75" customHeight="1">
      <c r="A323" s="1"/>
      <c r="F323" s="1"/>
      <c r="G323" s="1"/>
    </row>
    <row r="324" ht="15.75" customHeight="1">
      <c r="A324" s="1"/>
      <c r="F324" s="1"/>
      <c r="G324" s="1"/>
    </row>
    <row r="325" ht="15.75" customHeight="1">
      <c r="A325" s="1"/>
      <c r="F325" s="1"/>
      <c r="G325" s="1"/>
    </row>
    <row r="326" ht="15.75" customHeight="1">
      <c r="A326" s="1"/>
      <c r="F326" s="1"/>
      <c r="G326" s="1"/>
    </row>
    <row r="327" ht="15.75" customHeight="1">
      <c r="A327" s="1"/>
      <c r="F327" s="1"/>
      <c r="G327" s="1"/>
    </row>
    <row r="328" ht="15.75" customHeight="1">
      <c r="A328" s="1"/>
      <c r="F328" s="1"/>
      <c r="G328" s="1"/>
    </row>
    <row r="329" ht="15.75" customHeight="1">
      <c r="A329" s="1"/>
      <c r="F329" s="1"/>
      <c r="G329" s="1"/>
    </row>
    <row r="330" ht="15.75" customHeight="1">
      <c r="A330" s="1"/>
      <c r="F330" s="1"/>
      <c r="G330" s="1"/>
    </row>
    <row r="331" ht="15.75" customHeight="1">
      <c r="A331" s="1"/>
      <c r="F331" s="1"/>
      <c r="G331" s="1"/>
    </row>
    <row r="332" ht="15.75" customHeight="1">
      <c r="A332" s="1"/>
      <c r="F332" s="1"/>
      <c r="G332" s="1"/>
    </row>
    <row r="333" ht="15.75" customHeight="1">
      <c r="A333" s="1"/>
      <c r="F333" s="1"/>
      <c r="G333" s="1"/>
    </row>
    <row r="334" ht="15.75" customHeight="1">
      <c r="A334" s="1"/>
      <c r="F334" s="1"/>
      <c r="G334" s="1"/>
    </row>
    <row r="335" ht="15.75" customHeight="1">
      <c r="A335" s="1"/>
      <c r="F335" s="1"/>
      <c r="G335" s="1"/>
    </row>
    <row r="336" ht="15.75" customHeight="1">
      <c r="A336" s="1"/>
      <c r="F336" s="1"/>
      <c r="G336" s="1"/>
    </row>
    <row r="337" ht="15.75" customHeight="1">
      <c r="A337" s="1"/>
      <c r="F337" s="1"/>
      <c r="G337" s="1"/>
    </row>
    <row r="338" ht="15.75" customHeight="1">
      <c r="A338" s="1"/>
      <c r="F338" s="1"/>
      <c r="G338" s="1"/>
    </row>
    <row r="339" ht="15.75" customHeight="1">
      <c r="A339" s="1"/>
      <c r="F339" s="1"/>
      <c r="G339" s="1"/>
    </row>
    <row r="340" ht="15.75" customHeight="1">
      <c r="A340" s="1"/>
      <c r="F340" s="1"/>
      <c r="G340" s="1"/>
    </row>
    <row r="341" ht="15.75" customHeight="1">
      <c r="A341" s="1"/>
      <c r="F341" s="1"/>
      <c r="G341" s="1"/>
    </row>
    <row r="342" ht="15.75" customHeight="1">
      <c r="A342" s="1"/>
      <c r="F342" s="1"/>
      <c r="G342" s="1"/>
    </row>
    <row r="343" ht="15.75" customHeight="1">
      <c r="A343" s="1"/>
      <c r="F343" s="1"/>
      <c r="G343" s="1"/>
    </row>
    <row r="344" ht="15.75" customHeight="1">
      <c r="A344" s="1"/>
      <c r="F344" s="1"/>
      <c r="G344" s="1"/>
    </row>
    <row r="345" ht="15.75" customHeight="1">
      <c r="A345" s="1"/>
      <c r="F345" s="1"/>
      <c r="G345" s="1"/>
    </row>
    <row r="346" ht="15.75" customHeight="1">
      <c r="A346" s="1"/>
      <c r="F346" s="1"/>
      <c r="G346" s="1"/>
    </row>
    <row r="347" ht="15.75" customHeight="1">
      <c r="A347" s="1"/>
      <c r="F347" s="1"/>
      <c r="G347" s="1"/>
    </row>
    <row r="348" ht="15.75" customHeight="1">
      <c r="A348" s="1"/>
      <c r="F348" s="1"/>
      <c r="G348" s="1"/>
    </row>
    <row r="349" ht="15.75" customHeight="1">
      <c r="A349" s="1"/>
      <c r="F349" s="1"/>
      <c r="G349" s="1"/>
    </row>
    <row r="350" ht="15.75" customHeight="1">
      <c r="A350" s="1"/>
      <c r="F350" s="1"/>
      <c r="G350" s="1"/>
    </row>
    <row r="351" ht="15.75" customHeight="1">
      <c r="A351" s="1"/>
      <c r="F351" s="1"/>
      <c r="G351" s="1"/>
    </row>
    <row r="352" ht="15.75" customHeight="1">
      <c r="A352" s="1"/>
      <c r="F352" s="1"/>
      <c r="G352" s="1"/>
    </row>
    <row r="353" ht="15.75" customHeight="1">
      <c r="A353" s="1"/>
      <c r="F353" s="1"/>
      <c r="G353" s="1"/>
    </row>
    <row r="354" ht="15.75" customHeight="1">
      <c r="A354" s="1"/>
      <c r="F354" s="1"/>
      <c r="G354" s="1"/>
    </row>
    <row r="355" ht="15.75" customHeight="1">
      <c r="A355" s="1"/>
      <c r="F355" s="1"/>
      <c r="G355" s="1"/>
    </row>
    <row r="356" ht="15.75" customHeight="1">
      <c r="A356" s="1"/>
      <c r="F356" s="1"/>
      <c r="G356" s="1"/>
    </row>
    <row r="357" ht="15.75" customHeight="1">
      <c r="A357" s="1"/>
      <c r="F357" s="1"/>
      <c r="G357" s="1"/>
    </row>
    <row r="358" ht="15.75" customHeight="1">
      <c r="A358" s="1"/>
      <c r="F358" s="1"/>
      <c r="G358" s="1"/>
    </row>
    <row r="359" ht="15.75" customHeight="1">
      <c r="A359" s="1"/>
      <c r="F359" s="1"/>
      <c r="G359" s="1"/>
    </row>
    <row r="360" ht="15.75" customHeight="1">
      <c r="A360" s="1"/>
      <c r="F360" s="1"/>
      <c r="G360" s="1"/>
    </row>
    <row r="361" ht="15.75" customHeight="1">
      <c r="A361" s="1"/>
      <c r="F361" s="1"/>
      <c r="G361" s="1"/>
    </row>
    <row r="362" ht="15.75" customHeight="1">
      <c r="A362" s="1"/>
      <c r="F362" s="1"/>
      <c r="G362" s="1"/>
    </row>
    <row r="363" ht="15.75" customHeight="1">
      <c r="A363" s="1"/>
      <c r="F363" s="1"/>
      <c r="G363" s="1"/>
    </row>
    <row r="364" ht="15.75" customHeight="1">
      <c r="A364" s="1"/>
      <c r="F364" s="1"/>
      <c r="G364" s="1"/>
    </row>
    <row r="365" ht="15.75" customHeight="1">
      <c r="A365" s="1"/>
      <c r="F365" s="1"/>
      <c r="G365" s="1"/>
    </row>
    <row r="366" ht="15.75" customHeight="1">
      <c r="A366" s="1"/>
      <c r="F366" s="1"/>
      <c r="G366" s="1"/>
    </row>
    <row r="367" ht="15.75" customHeight="1">
      <c r="A367" s="1"/>
      <c r="F367" s="1"/>
      <c r="G367" s="1"/>
    </row>
    <row r="368" ht="15.75" customHeight="1">
      <c r="A368" s="1"/>
      <c r="F368" s="1"/>
      <c r="G368" s="1"/>
    </row>
    <row r="369" ht="15.75" customHeight="1">
      <c r="A369" s="1"/>
      <c r="F369" s="1"/>
      <c r="G369" s="1"/>
    </row>
    <row r="370" ht="15.75" customHeight="1">
      <c r="A370" s="1"/>
      <c r="F370" s="1"/>
      <c r="G370" s="1"/>
    </row>
    <row r="371" ht="15.75" customHeight="1">
      <c r="A371" s="1"/>
      <c r="F371" s="1"/>
      <c r="G371" s="1"/>
    </row>
    <row r="372" ht="15.75" customHeight="1">
      <c r="A372" s="1"/>
      <c r="F372" s="1"/>
      <c r="G372" s="1"/>
    </row>
    <row r="373" ht="15.75" customHeight="1">
      <c r="A373" s="1"/>
      <c r="F373" s="1"/>
      <c r="G373" s="1"/>
    </row>
    <row r="374" ht="15.75" customHeight="1">
      <c r="A374" s="1"/>
      <c r="F374" s="1"/>
      <c r="G374" s="1"/>
    </row>
    <row r="375" ht="15.75" customHeight="1">
      <c r="A375" s="1"/>
      <c r="F375" s="1"/>
      <c r="G375" s="1"/>
    </row>
    <row r="376" ht="15.75" customHeight="1">
      <c r="A376" s="1"/>
      <c r="F376" s="1"/>
      <c r="G376" s="1"/>
    </row>
    <row r="377" ht="15.75" customHeight="1">
      <c r="A377" s="1"/>
      <c r="F377" s="1"/>
      <c r="G377" s="1"/>
    </row>
    <row r="378" ht="15.75" customHeight="1">
      <c r="A378" s="1"/>
      <c r="F378" s="1"/>
      <c r="G378" s="1"/>
    </row>
    <row r="379" ht="15.75" customHeight="1">
      <c r="A379" s="1"/>
      <c r="F379" s="1"/>
      <c r="G379" s="1"/>
    </row>
    <row r="380" ht="15.75" customHeight="1">
      <c r="A380" s="1"/>
      <c r="F380" s="1"/>
      <c r="G380" s="1"/>
    </row>
    <row r="381" ht="15.75" customHeight="1">
      <c r="A381" s="1"/>
      <c r="F381" s="1"/>
      <c r="G381" s="1"/>
    </row>
    <row r="382" ht="15.75" customHeight="1">
      <c r="A382" s="1"/>
      <c r="F382" s="1"/>
      <c r="G382" s="1"/>
    </row>
    <row r="383" ht="15.75" customHeight="1">
      <c r="A383" s="1"/>
      <c r="F383" s="1"/>
      <c r="G383" s="1"/>
    </row>
    <row r="384" ht="15.75" customHeight="1">
      <c r="A384" s="1"/>
      <c r="F384" s="1"/>
      <c r="G384" s="1"/>
    </row>
    <row r="385" ht="15.75" customHeight="1">
      <c r="A385" s="1"/>
      <c r="F385" s="1"/>
      <c r="G385" s="1"/>
    </row>
    <row r="386" ht="15.75" customHeight="1">
      <c r="A386" s="1"/>
      <c r="F386" s="1"/>
      <c r="G386" s="1"/>
    </row>
    <row r="387" ht="15.75" customHeight="1">
      <c r="A387" s="1"/>
      <c r="F387" s="1"/>
      <c r="G387" s="1"/>
    </row>
    <row r="388" ht="15.75" customHeight="1">
      <c r="A388" s="1"/>
      <c r="F388" s="1"/>
      <c r="G388" s="1"/>
    </row>
    <row r="389" ht="15.75" customHeight="1">
      <c r="A389" s="1"/>
      <c r="F389" s="1"/>
      <c r="G389" s="1"/>
    </row>
    <row r="390" ht="15.75" customHeight="1">
      <c r="A390" s="1"/>
      <c r="F390" s="1"/>
      <c r="G390" s="1"/>
    </row>
    <row r="391" ht="15.75" customHeight="1">
      <c r="A391" s="1"/>
      <c r="F391" s="1"/>
      <c r="G391" s="1"/>
    </row>
    <row r="392" ht="15.75" customHeight="1">
      <c r="A392" s="1"/>
      <c r="F392" s="1"/>
      <c r="G392" s="1"/>
    </row>
    <row r="393" ht="15.75" customHeight="1">
      <c r="A393" s="1"/>
      <c r="F393" s="1"/>
      <c r="G393" s="1"/>
    </row>
    <row r="394" ht="15.75" customHeight="1">
      <c r="A394" s="1"/>
      <c r="F394" s="1"/>
      <c r="G394" s="1"/>
    </row>
    <row r="395" ht="15.75" customHeight="1">
      <c r="A395" s="1"/>
      <c r="F395" s="1"/>
      <c r="G395" s="1"/>
    </row>
    <row r="396" ht="15.75" customHeight="1">
      <c r="A396" s="1"/>
      <c r="F396" s="1"/>
      <c r="G396" s="1"/>
    </row>
    <row r="397" ht="15.75" customHeight="1">
      <c r="A397" s="1"/>
      <c r="F397" s="1"/>
      <c r="G397" s="1"/>
    </row>
    <row r="398" ht="15.75" customHeight="1">
      <c r="A398" s="1"/>
      <c r="F398" s="1"/>
      <c r="G398" s="1"/>
    </row>
    <row r="399" ht="15.75" customHeight="1">
      <c r="A399" s="1"/>
      <c r="F399" s="1"/>
      <c r="G399" s="1"/>
    </row>
    <row r="400" ht="15.75" customHeight="1">
      <c r="A400" s="1"/>
      <c r="F400" s="1"/>
      <c r="G400" s="1"/>
    </row>
    <row r="401" ht="15.75" customHeight="1">
      <c r="A401" s="1"/>
      <c r="F401" s="1"/>
      <c r="G401" s="1"/>
    </row>
    <row r="402" ht="15.75" customHeight="1">
      <c r="A402" s="1"/>
      <c r="F402" s="1"/>
      <c r="G402" s="1"/>
    </row>
    <row r="403" ht="15.75" customHeight="1">
      <c r="A403" s="1"/>
      <c r="F403" s="1"/>
      <c r="G403" s="1"/>
    </row>
    <row r="404" ht="15.75" customHeight="1">
      <c r="A404" s="1"/>
      <c r="F404" s="1"/>
      <c r="G404" s="1"/>
    </row>
    <row r="405" ht="15.75" customHeight="1">
      <c r="A405" s="1"/>
      <c r="F405" s="1"/>
      <c r="G405" s="1"/>
    </row>
    <row r="406" ht="15.75" customHeight="1">
      <c r="A406" s="1"/>
      <c r="F406" s="1"/>
      <c r="G406" s="1"/>
    </row>
    <row r="407" ht="15.75" customHeight="1">
      <c r="A407" s="1"/>
      <c r="F407" s="1"/>
      <c r="G407" s="1"/>
    </row>
    <row r="408" ht="15.75" customHeight="1">
      <c r="A408" s="1"/>
      <c r="F408" s="1"/>
      <c r="G408" s="1"/>
    </row>
    <row r="409" ht="15.75" customHeight="1">
      <c r="A409" s="1"/>
      <c r="F409" s="1"/>
      <c r="G409" s="1"/>
    </row>
    <row r="410" ht="15.75" customHeight="1">
      <c r="A410" s="1"/>
      <c r="F410" s="1"/>
      <c r="G410" s="1"/>
    </row>
    <row r="411" ht="15.75" customHeight="1">
      <c r="A411" s="1"/>
      <c r="F411" s="1"/>
      <c r="G411" s="1"/>
    </row>
    <row r="412" ht="15.75" customHeight="1">
      <c r="A412" s="1"/>
      <c r="F412" s="1"/>
      <c r="G412" s="1"/>
    </row>
    <row r="413" ht="15.75" customHeight="1">
      <c r="A413" s="1"/>
      <c r="F413" s="1"/>
      <c r="G413" s="1"/>
    </row>
    <row r="414" ht="15.75" customHeight="1">
      <c r="A414" s="1"/>
      <c r="F414" s="1"/>
      <c r="G414" s="1"/>
    </row>
    <row r="415" ht="15.75" customHeight="1">
      <c r="A415" s="1"/>
      <c r="F415" s="1"/>
      <c r="G415" s="1"/>
    </row>
    <row r="416" ht="15.75" customHeight="1">
      <c r="A416" s="1"/>
      <c r="F416" s="1"/>
      <c r="G416" s="1"/>
    </row>
    <row r="417" ht="15.75" customHeight="1">
      <c r="A417" s="1"/>
      <c r="F417" s="1"/>
      <c r="G417" s="1"/>
    </row>
    <row r="418" ht="15.75" customHeight="1">
      <c r="A418" s="1"/>
      <c r="F418" s="1"/>
      <c r="G418" s="1"/>
    </row>
    <row r="419" ht="15.75" customHeight="1">
      <c r="A419" s="1"/>
      <c r="F419" s="1"/>
      <c r="G419" s="1"/>
    </row>
    <row r="420" ht="15.75" customHeight="1">
      <c r="A420" s="1"/>
      <c r="F420" s="1"/>
      <c r="G420" s="1"/>
    </row>
    <row r="421" ht="15.75" customHeight="1">
      <c r="A421" s="1"/>
      <c r="F421" s="1"/>
      <c r="G421" s="1"/>
    </row>
    <row r="422" ht="15.75" customHeight="1">
      <c r="A422" s="1"/>
      <c r="F422" s="1"/>
      <c r="G422" s="1"/>
    </row>
    <row r="423" ht="15.75" customHeight="1">
      <c r="A423" s="1"/>
      <c r="F423" s="1"/>
      <c r="G423" s="1"/>
    </row>
    <row r="424" ht="15.75" customHeight="1">
      <c r="A424" s="1"/>
      <c r="F424" s="1"/>
      <c r="G424" s="1"/>
    </row>
    <row r="425" ht="15.75" customHeight="1">
      <c r="A425" s="1"/>
      <c r="F425" s="1"/>
      <c r="G425" s="1"/>
    </row>
    <row r="426" ht="15.75" customHeight="1">
      <c r="A426" s="1"/>
      <c r="F426" s="1"/>
      <c r="G426" s="1"/>
    </row>
    <row r="427" ht="15.75" customHeight="1">
      <c r="A427" s="1"/>
      <c r="F427" s="1"/>
      <c r="G427" s="1"/>
    </row>
    <row r="428" ht="15.75" customHeight="1">
      <c r="A428" s="1"/>
      <c r="F428" s="1"/>
      <c r="G428" s="1"/>
    </row>
    <row r="429" ht="15.75" customHeight="1">
      <c r="A429" s="1"/>
      <c r="F429" s="1"/>
      <c r="G429" s="1"/>
    </row>
    <row r="430" ht="15.75" customHeight="1">
      <c r="A430" s="1"/>
      <c r="F430" s="1"/>
      <c r="G430" s="1"/>
    </row>
    <row r="431" ht="15.75" customHeight="1">
      <c r="A431" s="1"/>
      <c r="F431" s="1"/>
      <c r="G431" s="1"/>
    </row>
    <row r="432" ht="15.75" customHeight="1">
      <c r="A432" s="1"/>
      <c r="F432" s="1"/>
      <c r="G432" s="1"/>
    </row>
    <row r="433" ht="15.75" customHeight="1">
      <c r="A433" s="1"/>
      <c r="F433" s="1"/>
      <c r="G433" s="1"/>
    </row>
    <row r="434" ht="15.75" customHeight="1">
      <c r="A434" s="1"/>
      <c r="F434" s="1"/>
      <c r="G434" s="1"/>
    </row>
    <row r="435" ht="15.75" customHeight="1">
      <c r="A435" s="1"/>
      <c r="F435" s="1"/>
      <c r="G435" s="1"/>
    </row>
    <row r="436" ht="15.75" customHeight="1">
      <c r="A436" s="1"/>
      <c r="F436" s="1"/>
      <c r="G436" s="1"/>
    </row>
    <row r="437" ht="15.75" customHeight="1">
      <c r="A437" s="1"/>
      <c r="F437" s="1"/>
      <c r="G437" s="1"/>
    </row>
    <row r="438" ht="15.75" customHeight="1">
      <c r="A438" s="1"/>
      <c r="F438" s="1"/>
      <c r="G438" s="1"/>
    </row>
    <row r="439" ht="15.75" customHeight="1">
      <c r="A439" s="1"/>
      <c r="F439" s="1"/>
      <c r="G439" s="1"/>
    </row>
    <row r="440" ht="15.75" customHeight="1">
      <c r="A440" s="1"/>
      <c r="F440" s="1"/>
      <c r="G440" s="1"/>
    </row>
    <row r="441" ht="15.75" customHeight="1">
      <c r="A441" s="1"/>
      <c r="F441" s="1"/>
      <c r="G441" s="1"/>
    </row>
    <row r="442" ht="15.75" customHeight="1">
      <c r="A442" s="1"/>
      <c r="F442" s="1"/>
      <c r="G442" s="1"/>
    </row>
    <row r="443" ht="15.75" customHeight="1">
      <c r="A443" s="1"/>
      <c r="F443" s="1"/>
      <c r="G443" s="1"/>
    </row>
    <row r="444" ht="15.75" customHeight="1">
      <c r="A444" s="1"/>
      <c r="F444" s="1"/>
      <c r="G444" s="1"/>
    </row>
    <row r="445" ht="15.75" customHeight="1">
      <c r="A445" s="1"/>
      <c r="F445" s="1"/>
      <c r="G445" s="1"/>
    </row>
    <row r="446" ht="15.75" customHeight="1">
      <c r="A446" s="1"/>
      <c r="F446" s="1"/>
      <c r="G446" s="1"/>
    </row>
    <row r="447" ht="15.75" customHeight="1">
      <c r="A447" s="1"/>
      <c r="F447" s="1"/>
      <c r="G447" s="1"/>
    </row>
    <row r="448" ht="15.75" customHeight="1">
      <c r="A448" s="1"/>
      <c r="F448" s="1"/>
      <c r="G448" s="1"/>
    </row>
    <row r="449" ht="15.75" customHeight="1">
      <c r="A449" s="1"/>
      <c r="F449" s="1"/>
      <c r="G449" s="1"/>
    </row>
    <row r="450" ht="15.75" customHeight="1">
      <c r="A450" s="1"/>
      <c r="F450" s="1"/>
      <c r="G450" s="1"/>
    </row>
    <row r="451" ht="15.75" customHeight="1">
      <c r="A451" s="1"/>
      <c r="F451" s="1"/>
      <c r="G451" s="1"/>
    </row>
    <row r="452" ht="15.75" customHeight="1">
      <c r="A452" s="1"/>
      <c r="F452" s="1"/>
      <c r="G452" s="1"/>
    </row>
    <row r="453" ht="15.75" customHeight="1">
      <c r="A453" s="1"/>
      <c r="F453" s="1"/>
      <c r="G453" s="1"/>
    </row>
    <row r="454" ht="15.75" customHeight="1">
      <c r="A454" s="1"/>
      <c r="F454" s="1"/>
      <c r="G454" s="1"/>
    </row>
    <row r="455" ht="15.75" customHeight="1">
      <c r="A455" s="1"/>
      <c r="F455" s="1"/>
      <c r="G455" s="1"/>
    </row>
    <row r="456" ht="15.75" customHeight="1">
      <c r="A456" s="1"/>
      <c r="F456" s="1"/>
      <c r="G456" s="1"/>
    </row>
    <row r="457" ht="15.75" customHeight="1">
      <c r="A457" s="1"/>
      <c r="F457" s="1"/>
      <c r="G457" s="1"/>
    </row>
    <row r="458" ht="15.75" customHeight="1">
      <c r="A458" s="1"/>
      <c r="F458" s="1"/>
      <c r="G458" s="1"/>
    </row>
    <row r="459" ht="15.75" customHeight="1">
      <c r="A459" s="1"/>
      <c r="F459" s="1"/>
      <c r="G459" s="1"/>
    </row>
    <row r="460" ht="15.75" customHeight="1">
      <c r="A460" s="1"/>
      <c r="F460" s="1"/>
      <c r="G460" s="1"/>
    </row>
    <row r="461" ht="15.75" customHeight="1">
      <c r="A461" s="1"/>
      <c r="F461" s="1"/>
      <c r="G461" s="1"/>
    </row>
    <row r="462" ht="15.75" customHeight="1">
      <c r="A462" s="1"/>
      <c r="F462" s="1"/>
      <c r="G462" s="1"/>
    </row>
    <row r="463" ht="15.75" customHeight="1">
      <c r="A463" s="1"/>
      <c r="F463" s="1"/>
      <c r="G463" s="1"/>
    </row>
    <row r="464" ht="15.75" customHeight="1">
      <c r="A464" s="1"/>
      <c r="F464" s="1"/>
      <c r="G464" s="1"/>
    </row>
    <row r="465" ht="15.75" customHeight="1">
      <c r="A465" s="1"/>
      <c r="F465" s="1"/>
      <c r="G465" s="1"/>
    </row>
    <row r="466" ht="15.75" customHeight="1">
      <c r="A466" s="1"/>
      <c r="F466" s="1"/>
      <c r="G466" s="1"/>
    </row>
    <row r="467" ht="15.75" customHeight="1">
      <c r="A467" s="1"/>
      <c r="F467" s="1"/>
      <c r="G467" s="1"/>
    </row>
    <row r="468" ht="15.75" customHeight="1">
      <c r="A468" s="1"/>
      <c r="F468" s="1"/>
      <c r="G468" s="1"/>
    </row>
    <row r="469" ht="15.75" customHeight="1">
      <c r="A469" s="1"/>
      <c r="F469" s="1"/>
      <c r="G469" s="1"/>
    </row>
    <row r="470" ht="15.75" customHeight="1">
      <c r="A470" s="1"/>
      <c r="F470" s="1"/>
      <c r="G470" s="1"/>
    </row>
    <row r="471" ht="15.75" customHeight="1">
      <c r="A471" s="1"/>
      <c r="F471" s="1"/>
      <c r="G471" s="1"/>
    </row>
    <row r="472" ht="15.75" customHeight="1">
      <c r="A472" s="1"/>
      <c r="F472" s="1"/>
      <c r="G472" s="1"/>
    </row>
    <row r="473" ht="15.75" customHeight="1">
      <c r="A473" s="1"/>
      <c r="F473" s="1"/>
      <c r="G473" s="1"/>
    </row>
    <row r="474" ht="15.75" customHeight="1">
      <c r="A474" s="1"/>
      <c r="F474" s="1"/>
      <c r="G474" s="1"/>
    </row>
    <row r="475" ht="15.75" customHeight="1">
      <c r="A475" s="1"/>
      <c r="F475" s="1"/>
      <c r="G475" s="1"/>
    </row>
    <row r="476" ht="15.75" customHeight="1">
      <c r="A476" s="1"/>
      <c r="F476" s="1"/>
      <c r="G476" s="1"/>
    </row>
    <row r="477" ht="15.75" customHeight="1">
      <c r="A477" s="1"/>
      <c r="F477" s="1"/>
      <c r="G477" s="1"/>
    </row>
    <row r="478" ht="15.75" customHeight="1">
      <c r="A478" s="1"/>
      <c r="F478" s="1"/>
      <c r="G478" s="1"/>
    </row>
    <row r="479" ht="15.75" customHeight="1">
      <c r="A479" s="1"/>
      <c r="F479" s="1"/>
      <c r="G479" s="1"/>
    </row>
    <row r="480" ht="15.75" customHeight="1">
      <c r="A480" s="1"/>
      <c r="F480" s="1"/>
      <c r="G480" s="1"/>
    </row>
    <row r="481" ht="15.75" customHeight="1">
      <c r="A481" s="1"/>
      <c r="F481" s="1"/>
      <c r="G481" s="1"/>
    </row>
    <row r="482" ht="15.75" customHeight="1">
      <c r="A482" s="1"/>
      <c r="F482" s="1"/>
      <c r="G482" s="1"/>
    </row>
    <row r="483" ht="15.75" customHeight="1">
      <c r="A483" s="1"/>
      <c r="F483" s="1"/>
      <c r="G483" s="1"/>
    </row>
    <row r="484" ht="15.75" customHeight="1">
      <c r="A484" s="1"/>
      <c r="F484" s="1"/>
      <c r="G484" s="1"/>
    </row>
    <row r="485" ht="15.75" customHeight="1">
      <c r="A485" s="1"/>
      <c r="F485" s="1"/>
      <c r="G485" s="1"/>
    </row>
    <row r="486" ht="15.75" customHeight="1">
      <c r="A486" s="1"/>
      <c r="F486" s="1"/>
      <c r="G486" s="1"/>
    </row>
    <row r="487" ht="15.75" customHeight="1">
      <c r="A487" s="1"/>
      <c r="F487" s="1"/>
      <c r="G487" s="1"/>
    </row>
    <row r="488" ht="15.75" customHeight="1">
      <c r="A488" s="1"/>
      <c r="F488" s="1"/>
      <c r="G488" s="1"/>
    </row>
    <row r="489" ht="15.75" customHeight="1">
      <c r="A489" s="1"/>
      <c r="F489" s="1"/>
      <c r="G489" s="1"/>
    </row>
    <row r="490" ht="15.75" customHeight="1">
      <c r="A490" s="1"/>
      <c r="F490" s="1"/>
      <c r="G490" s="1"/>
    </row>
    <row r="491" ht="15.75" customHeight="1">
      <c r="A491" s="1"/>
      <c r="F491" s="1"/>
      <c r="G491" s="1"/>
    </row>
    <row r="492" ht="15.75" customHeight="1">
      <c r="A492" s="1"/>
      <c r="F492" s="1"/>
      <c r="G492" s="1"/>
    </row>
    <row r="493" ht="15.75" customHeight="1">
      <c r="A493" s="1"/>
      <c r="F493" s="1"/>
      <c r="G493" s="1"/>
    </row>
    <row r="494" ht="15.75" customHeight="1">
      <c r="A494" s="1"/>
      <c r="F494" s="1"/>
      <c r="G494" s="1"/>
    </row>
    <row r="495" ht="15.75" customHeight="1">
      <c r="A495" s="1"/>
      <c r="F495" s="1"/>
      <c r="G495" s="1"/>
    </row>
    <row r="496" ht="15.75" customHeight="1">
      <c r="A496" s="1"/>
      <c r="F496" s="1"/>
      <c r="G496" s="1"/>
    </row>
    <row r="497" ht="15.75" customHeight="1">
      <c r="A497" s="1"/>
      <c r="F497" s="1"/>
      <c r="G497" s="1"/>
    </row>
    <row r="498" ht="15.75" customHeight="1">
      <c r="A498" s="1"/>
      <c r="F498" s="1"/>
      <c r="G498" s="1"/>
    </row>
    <row r="499" ht="15.75" customHeight="1">
      <c r="A499" s="1"/>
      <c r="F499" s="1"/>
      <c r="G499" s="1"/>
    </row>
    <row r="500" ht="15.75" customHeight="1">
      <c r="A500" s="1"/>
      <c r="F500" s="1"/>
      <c r="G500" s="1"/>
    </row>
    <row r="501" ht="15.75" customHeight="1">
      <c r="A501" s="1"/>
      <c r="F501" s="1"/>
      <c r="G501" s="1"/>
    </row>
    <row r="502" ht="15.75" customHeight="1">
      <c r="A502" s="1"/>
      <c r="F502" s="1"/>
      <c r="G502" s="1"/>
    </row>
    <row r="503" ht="15.75" customHeight="1">
      <c r="A503" s="1"/>
      <c r="F503" s="1"/>
      <c r="G503" s="1"/>
    </row>
    <row r="504" ht="15.75" customHeight="1">
      <c r="A504" s="1"/>
      <c r="F504" s="1"/>
      <c r="G504" s="1"/>
    </row>
    <row r="505" ht="15.75" customHeight="1">
      <c r="A505" s="1"/>
      <c r="F505" s="1"/>
      <c r="G505" s="1"/>
    </row>
    <row r="506" ht="15.75" customHeight="1">
      <c r="A506" s="1"/>
      <c r="F506" s="1"/>
      <c r="G506" s="1"/>
    </row>
    <row r="507" ht="15.75" customHeight="1">
      <c r="A507" s="1"/>
      <c r="F507" s="1"/>
      <c r="G507" s="1"/>
    </row>
    <row r="508" ht="15.75" customHeight="1">
      <c r="A508" s="1"/>
      <c r="F508" s="1"/>
      <c r="G508" s="1"/>
    </row>
    <row r="509" ht="15.75" customHeight="1">
      <c r="A509" s="1"/>
      <c r="F509" s="1"/>
      <c r="G509" s="1"/>
    </row>
    <row r="510" ht="15.75" customHeight="1">
      <c r="A510" s="1"/>
      <c r="F510" s="1"/>
      <c r="G510" s="1"/>
    </row>
    <row r="511" ht="15.75" customHeight="1">
      <c r="A511" s="1"/>
      <c r="F511" s="1"/>
      <c r="G511" s="1"/>
    </row>
    <row r="512" ht="15.75" customHeight="1">
      <c r="A512" s="1"/>
      <c r="F512" s="1"/>
      <c r="G512" s="1"/>
    </row>
    <row r="513" ht="15.75" customHeight="1">
      <c r="A513" s="1"/>
      <c r="F513" s="1"/>
      <c r="G513" s="1"/>
    </row>
    <row r="514" ht="15.75" customHeight="1">
      <c r="A514" s="1"/>
      <c r="F514" s="1"/>
      <c r="G514" s="1"/>
    </row>
    <row r="515" ht="15.75" customHeight="1">
      <c r="A515" s="1"/>
      <c r="F515" s="1"/>
      <c r="G515" s="1"/>
    </row>
    <row r="516" ht="15.75" customHeight="1">
      <c r="A516" s="1"/>
      <c r="F516" s="1"/>
      <c r="G516" s="1"/>
    </row>
    <row r="517" ht="15.75" customHeight="1">
      <c r="A517" s="1"/>
      <c r="F517" s="1"/>
      <c r="G517" s="1"/>
    </row>
    <row r="518" ht="15.75" customHeight="1">
      <c r="A518" s="1"/>
      <c r="F518" s="1"/>
      <c r="G518" s="1"/>
    </row>
    <row r="519" ht="15.75" customHeight="1">
      <c r="A519" s="1"/>
      <c r="F519" s="1"/>
      <c r="G519" s="1"/>
    </row>
    <row r="520" ht="15.75" customHeight="1">
      <c r="A520" s="1"/>
      <c r="F520" s="1"/>
      <c r="G520" s="1"/>
    </row>
    <row r="521" ht="15.75" customHeight="1">
      <c r="A521" s="1"/>
      <c r="F521" s="1"/>
      <c r="G521" s="1"/>
    </row>
    <row r="522" ht="15.75" customHeight="1">
      <c r="A522" s="1"/>
      <c r="F522" s="1"/>
      <c r="G522" s="1"/>
    </row>
    <row r="523" ht="15.75" customHeight="1">
      <c r="A523" s="1"/>
      <c r="F523" s="1"/>
      <c r="G523" s="1"/>
    </row>
    <row r="524" ht="15.75" customHeight="1">
      <c r="A524" s="1"/>
      <c r="F524" s="1"/>
      <c r="G524" s="1"/>
    </row>
    <row r="525" ht="15.75" customHeight="1">
      <c r="A525" s="1"/>
      <c r="F525" s="1"/>
      <c r="G525" s="1"/>
    </row>
    <row r="526" ht="15.75" customHeight="1">
      <c r="A526" s="1"/>
      <c r="F526" s="1"/>
      <c r="G526" s="1"/>
    </row>
    <row r="527" ht="15.75" customHeight="1">
      <c r="A527" s="1"/>
      <c r="F527" s="1"/>
      <c r="G527" s="1"/>
    </row>
    <row r="528" ht="15.75" customHeight="1">
      <c r="A528" s="1"/>
      <c r="F528" s="1"/>
      <c r="G528" s="1"/>
    </row>
    <row r="529" ht="15.75" customHeight="1">
      <c r="A529" s="1"/>
      <c r="F529" s="1"/>
      <c r="G529" s="1"/>
    </row>
    <row r="530" ht="15.75" customHeight="1">
      <c r="A530" s="1"/>
      <c r="F530" s="1"/>
      <c r="G530" s="1"/>
    </row>
    <row r="531" ht="15.75" customHeight="1">
      <c r="A531" s="1"/>
      <c r="F531" s="1"/>
      <c r="G531" s="1"/>
    </row>
    <row r="532" ht="15.75" customHeight="1">
      <c r="A532" s="1"/>
      <c r="F532" s="1"/>
      <c r="G532" s="1"/>
    </row>
    <row r="533" ht="15.75" customHeight="1">
      <c r="A533" s="1"/>
      <c r="F533" s="1"/>
      <c r="G533" s="1"/>
    </row>
    <row r="534" ht="15.75" customHeight="1">
      <c r="A534" s="1"/>
      <c r="F534" s="1"/>
      <c r="G534" s="1"/>
    </row>
    <row r="535" ht="15.75" customHeight="1">
      <c r="A535" s="1"/>
      <c r="F535" s="1"/>
      <c r="G535" s="1"/>
    </row>
    <row r="536" ht="15.75" customHeight="1">
      <c r="A536" s="1"/>
      <c r="F536" s="1"/>
      <c r="G536" s="1"/>
    </row>
    <row r="537" ht="15.75" customHeight="1">
      <c r="A537" s="1"/>
      <c r="F537" s="1"/>
      <c r="G537" s="1"/>
    </row>
    <row r="538" ht="15.75" customHeight="1">
      <c r="A538" s="1"/>
      <c r="F538" s="1"/>
      <c r="G538" s="1"/>
    </row>
    <row r="539" ht="15.75" customHeight="1">
      <c r="A539" s="1"/>
      <c r="F539" s="1"/>
      <c r="G539" s="1"/>
    </row>
    <row r="540" ht="15.75" customHeight="1">
      <c r="A540" s="1"/>
      <c r="F540" s="1"/>
      <c r="G540" s="1"/>
    </row>
    <row r="541" ht="15.75" customHeight="1">
      <c r="A541" s="1"/>
      <c r="F541" s="1"/>
      <c r="G541" s="1"/>
    </row>
    <row r="542" ht="15.75" customHeight="1">
      <c r="A542" s="1"/>
      <c r="F542" s="1"/>
      <c r="G542" s="1"/>
    </row>
    <row r="543" ht="15.75" customHeight="1">
      <c r="A543" s="1"/>
      <c r="F543" s="1"/>
      <c r="G543" s="1"/>
    </row>
    <row r="544" ht="15.75" customHeight="1">
      <c r="A544" s="1"/>
      <c r="F544" s="1"/>
      <c r="G544" s="1"/>
    </row>
    <row r="545" ht="15.75" customHeight="1">
      <c r="A545" s="1"/>
      <c r="F545" s="1"/>
      <c r="G545" s="1"/>
    </row>
    <row r="546" ht="15.75" customHeight="1">
      <c r="A546" s="1"/>
      <c r="F546" s="1"/>
      <c r="G546" s="1"/>
    </row>
    <row r="547" ht="15.75" customHeight="1">
      <c r="A547" s="1"/>
      <c r="F547" s="1"/>
      <c r="G547" s="1"/>
    </row>
    <row r="548" ht="15.75" customHeight="1">
      <c r="A548" s="1"/>
      <c r="F548" s="1"/>
      <c r="G548" s="1"/>
    </row>
    <row r="549" ht="15.75" customHeight="1">
      <c r="A549" s="1"/>
      <c r="F549" s="1"/>
      <c r="G549" s="1"/>
    </row>
    <row r="550" ht="15.75" customHeight="1">
      <c r="A550" s="1"/>
      <c r="F550" s="1"/>
      <c r="G550" s="1"/>
    </row>
    <row r="551" ht="15.75" customHeight="1">
      <c r="A551" s="1"/>
      <c r="F551" s="1"/>
      <c r="G551" s="1"/>
    </row>
    <row r="552" ht="15.75" customHeight="1">
      <c r="A552" s="1"/>
      <c r="F552" s="1"/>
      <c r="G552" s="1"/>
    </row>
    <row r="553" ht="15.75" customHeight="1">
      <c r="A553" s="1"/>
      <c r="F553" s="1"/>
      <c r="G553" s="1"/>
    </row>
    <row r="554" ht="15.75" customHeight="1">
      <c r="A554" s="1"/>
      <c r="F554" s="1"/>
      <c r="G554" s="1"/>
    </row>
    <row r="555" ht="15.75" customHeight="1">
      <c r="A555" s="1"/>
      <c r="F555" s="1"/>
      <c r="G555" s="1"/>
    </row>
    <row r="556" ht="15.75" customHeight="1">
      <c r="A556" s="1"/>
      <c r="F556" s="1"/>
      <c r="G556" s="1"/>
    </row>
    <row r="557" ht="15.75" customHeight="1">
      <c r="A557" s="1"/>
      <c r="F557" s="1"/>
      <c r="G557" s="1"/>
    </row>
    <row r="558" ht="15.75" customHeight="1">
      <c r="A558" s="1"/>
      <c r="F558" s="1"/>
      <c r="G558" s="1"/>
    </row>
    <row r="559" ht="15.75" customHeight="1">
      <c r="A559" s="1"/>
      <c r="F559" s="1"/>
      <c r="G559" s="1"/>
    </row>
    <row r="560" ht="15.75" customHeight="1">
      <c r="A560" s="1"/>
      <c r="F560" s="1"/>
      <c r="G560" s="1"/>
    </row>
    <row r="561" ht="15.75" customHeight="1">
      <c r="A561" s="1"/>
      <c r="F561" s="1"/>
      <c r="G561" s="1"/>
    </row>
    <row r="562" ht="15.75" customHeight="1">
      <c r="A562" s="1"/>
      <c r="F562" s="1"/>
      <c r="G562" s="1"/>
    </row>
    <row r="563" ht="15.75" customHeight="1">
      <c r="A563" s="1"/>
      <c r="F563" s="1"/>
      <c r="G563" s="1"/>
    </row>
    <row r="564" ht="15.75" customHeight="1">
      <c r="A564" s="1"/>
      <c r="F564" s="1"/>
      <c r="G564" s="1"/>
    </row>
    <row r="565" ht="15.75" customHeight="1">
      <c r="A565" s="1"/>
      <c r="F565" s="1"/>
      <c r="G565" s="1"/>
    </row>
    <row r="566" ht="15.75" customHeight="1">
      <c r="A566" s="1"/>
      <c r="F566" s="1"/>
      <c r="G566" s="1"/>
    </row>
    <row r="567" ht="15.75" customHeight="1">
      <c r="A567" s="1"/>
      <c r="F567" s="1"/>
      <c r="G567" s="1"/>
    </row>
    <row r="568" ht="15.75" customHeight="1">
      <c r="A568" s="1"/>
      <c r="F568" s="1"/>
      <c r="G568" s="1"/>
    </row>
    <row r="569" ht="15.75" customHeight="1">
      <c r="A569" s="1"/>
      <c r="F569" s="1"/>
      <c r="G569" s="1"/>
    </row>
    <row r="570" ht="15.75" customHeight="1">
      <c r="A570" s="1"/>
      <c r="F570" s="1"/>
      <c r="G570" s="1"/>
    </row>
    <row r="571" ht="15.75" customHeight="1">
      <c r="A571" s="1"/>
      <c r="F571" s="1"/>
      <c r="G571" s="1"/>
    </row>
    <row r="572" ht="15.75" customHeight="1">
      <c r="A572" s="1"/>
      <c r="F572" s="1"/>
      <c r="G572" s="1"/>
    </row>
    <row r="573" ht="15.75" customHeight="1">
      <c r="A573" s="1"/>
      <c r="F573" s="1"/>
      <c r="G573" s="1"/>
    </row>
    <row r="574" ht="15.75" customHeight="1">
      <c r="A574" s="1"/>
      <c r="F574" s="1"/>
      <c r="G574" s="1"/>
    </row>
    <row r="575" ht="15.75" customHeight="1">
      <c r="A575" s="1"/>
      <c r="F575" s="1"/>
      <c r="G575" s="1"/>
    </row>
    <row r="576" ht="15.75" customHeight="1">
      <c r="A576" s="1"/>
      <c r="F576" s="1"/>
      <c r="G576" s="1"/>
    </row>
    <row r="577" ht="15.75" customHeight="1">
      <c r="A577" s="1"/>
      <c r="F577" s="1"/>
      <c r="G577" s="1"/>
    </row>
    <row r="578" ht="15.75" customHeight="1">
      <c r="A578" s="1"/>
      <c r="F578" s="1"/>
      <c r="G578" s="1"/>
    </row>
    <row r="579" ht="15.75" customHeight="1">
      <c r="A579" s="1"/>
      <c r="F579" s="1"/>
      <c r="G579" s="1"/>
    </row>
    <row r="580" ht="15.75" customHeight="1">
      <c r="A580" s="1"/>
      <c r="F580" s="1"/>
      <c r="G580" s="1"/>
    </row>
    <row r="581" ht="15.75" customHeight="1">
      <c r="A581" s="1"/>
      <c r="F581" s="1"/>
      <c r="G581" s="1"/>
    </row>
    <row r="582" ht="15.75" customHeight="1">
      <c r="A582" s="1"/>
      <c r="F582" s="1"/>
      <c r="G582" s="1"/>
    </row>
    <row r="583" ht="15.75" customHeight="1">
      <c r="A583" s="1"/>
      <c r="F583" s="1"/>
      <c r="G583" s="1"/>
    </row>
    <row r="584" ht="15.75" customHeight="1">
      <c r="A584" s="1"/>
      <c r="F584" s="1"/>
      <c r="G584" s="1"/>
    </row>
    <row r="585" ht="15.75" customHeight="1">
      <c r="A585" s="1"/>
      <c r="F585" s="1"/>
      <c r="G585" s="1"/>
    </row>
    <row r="586" ht="15.75" customHeight="1">
      <c r="A586" s="1"/>
      <c r="F586" s="1"/>
      <c r="G586" s="1"/>
    </row>
    <row r="587" ht="15.75" customHeight="1">
      <c r="A587" s="1"/>
      <c r="F587" s="1"/>
      <c r="G587" s="1"/>
    </row>
    <row r="588" ht="15.75" customHeight="1">
      <c r="A588" s="1"/>
      <c r="F588" s="1"/>
      <c r="G588" s="1"/>
    </row>
    <row r="589" ht="15.75" customHeight="1">
      <c r="A589" s="1"/>
      <c r="F589" s="1"/>
      <c r="G589" s="1"/>
    </row>
    <row r="590" ht="15.75" customHeight="1">
      <c r="A590" s="1"/>
      <c r="F590" s="1"/>
      <c r="G590" s="1"/>
    </row>
    <row r="591" ht="15.75" customHeight="1">
      <c r="A591" s="1"/>
      <c r="F591" s="1"/>
      <c r="G591" s="1"/>
    </row>
    <row r="592" ht="15.75" customHeight="1">
      <c r="A592" s="1"/>
      <c r="F592" s="1"/>
      <c r="G592" s="1"/>
    </row>
    <row r="593" ht="15.75" customHeight="1">
      <c r="A593" s="1"/>
      <c r="F593" s="1"/>
      <c r="G593" s="1"/>
    </row>
    <row r="594" ht="15.75" customHeight="1">
      <c r="A594" s="1"/>
      <c r="F594" s="1"/>
      <c r="G594" s="1"/>
    </row>
    <row r="595" ht="15.75" customHeight="1">
      <c r="A595" s="1"/>
      <c r="F595" s="1"/>
      <c r="G595" s="1"/>
    </row>
    <row r="596" ht="15.75" customHeight="1">
      <c r="A596" s="1"/>
      <c r="F596" s="1"/>
      <c r="G596" s="1"/>
    </row>
    <row r="597" ht="15.75" customHeight="1">
      <c r="A597" s="1"/>
      <c r="F597" s="1"/>
      <c r="G597" s="1"/>
    </row>
    <row r="598" ht="15.75" customHeight="1">
      <c r="A598" s="1"/>
      <c r="F598" s="1"/>
      <c r="G598" s="1"/>
    </row>
    <row r="599" ht="15.75" customHeight="1">
      <c r="A599" s="1"/>
      <c r="F599" s="1"/>
      <c r="G599" s="1"/>
    </row>
    <row r="600" ht="15.75" customHeight="1">
      <c r="A600" s="1"/>
      <c r="F600" s="1"/>
      <c r="G600" s="1"/>
    </row>
    <row r="601" ht="15.75" customHeight="1">
      <c r="A601" s="1"/>
      <c r="F601" s="1"/>
      <c r="G601" s="1"/>
    </row>
    <row r="602" ht="15.75" customHeight="1">
      <c r="A602" s="1"/>
      <c r="F602" s="1"/>
      <c r="G602" s="1"/>
    </row>
    <row r="603" ht="15.75" customHeight="1">
      <c r="A603" s="1"/>
      <c r="F603" s="1"/>
      <c r="G603" s="1"/>
    </row>
    <row r="604" ht="15.75" customHeight="1">
      <c r="A604" s="1"/>
      <c r="F604" s="1"/>
      <c r="G604" s="1"/>
    </row>
    <row r="605" ht="15.75" customHeight="1">
      <c r="A605" s="1"/>
      <c r="F605" s="1"/>
      <c r="G605" s="1"/>
    </row>
    <row r="606" ht="15.75" customHeight="1">
      <c r="A606" s="1"/>
      <c r="F606" s="1"/>
      <c r="G606" s="1"/>
    </row>
    <row r="607" ht="15.75" customHeight="1">
      <c r="A607" s="1"/>
      <c r="F607" s="1"/>
      <c r="G607" s="1"/>
    </row>
    <row r="608" ht="15.75" customHeight="1">
      <c r="A608" s="1"/>
      <c r="F608" s="1"/>
      <c r="G608" s="1"/>
    </row>
    <row r="609" ht="15.75" customHeight="1">
      <c r="A609" s="1"/>
      <c r="F609" s="1"/>
      <c r="G609" s="1"/>
    </row>
    <row r="610" ht="15.75" customHeight="1">
      <c r="A610" s="1"/>
      <c r="F610" s="1"/>
      <c r="G610" s="1"/>
    </row>
    <row r="611" ht="15.75" customHeight="1">
      <c r="A611" s="1"/>
      <c r="F611" s="1"/>
      <c r="G611" s="1"/>
    </row>
    <row r="612" ht="15.75" customHeight="1">
      <c r="A612" s="1"/>
      <c r="F612" s="1"/>
      <c r="G612" s="1"/>
    </row>
    <row r="613" ht="15.75" customHeight="1">
      <c r="A613" s="1"/>
      <c r="F613" s="1"/>
      <c r="G613" s="1"/>
    </row>
    <row r="614" ht="15.75" customHeight="1">
      <c r="A614" s="1"/>
      <c r="F614" s="1"/>
      <c r="G614" s="1"/>
    </row>
    <row r="615" ht="15.75" customHeight="1">
      <c r="A615" s="1"/>
      <c r="F615" s="1"/>
      <c r="G615" s="1"/>
    </row>
    <row r="616" ht="15.75" customHeight="1">
      <c r="A616" s="1"/>
      <c r="F616" s="1"/>
      <c r="G616" s="1"/>
    </row>
    <row r="617" ht="15.75" customHeight="1">
      <c r="A617" s="1"/>
      <c r="F617" s="1"/>
      <c r="G617" s="1"/>
    </row>
    <row r="618" ht="15.75" customHeight="1">
      <c r="A618" s="1"/>
      <c r="F618" s="1"/>
      <c r="G618" s="1"/>
    </row>
    <row r="619" ht="15.75" customHeight="1">
      <c r="A619" s="1"/>
      <c r="F619" s="1"/>
      <c r="G619" s="1"/>
    </row>
    <row r="620" ht="15.75" customHeight="1">
      <c r="A620" s="1"/>
      <c r="F620" s="1"/>
      <c r="G620" s="1"/>
    </row>
    <row r="621" ht="15.75" customHeight="1">
      <c r="A621" s="1"/>
      <c r="F621" s="1"/>
      <c r="G621" s="1"/>
    </row>
    <row r="622" ht="15.75" customHeight="1">
      <c r="A622" s="1"/>
      <c r="F622" s="1"/>
      <c r="G622" s="1"/>
    </row>
    <row r="623" ht="15.75" customHeight="1">
      <c r="A623" s="1"/>
      <c r="F623" s="1"/>
      <c r="G623" s="1"/>
    </row>
    <row r="624" ht="15.75" customHeight="1">
      <c r="A624" s="1"/>
      <c r="F624" s="1"/>
      <c r="G624" s="1"/>
    </row>
    <row r="625" ht="15.75" customHeight="1">
      <c r="A625" s="1"/>
      <c r="F625" s="1"/>
      <c r="G625" s="1"/>
    </row>
    <row r="626" ht="15.75" customHeight="1">
      <c r="A626" s="1"/>
      <c r="F626" s="1"/>
      <c r="G626" s="1"/>
    </row>
    <row r="627" ht="15.75" customHeight="1">
      <c r="A627" s="1"/>
      <c r="F627" s="1"/>
      <c r="G627" s="1"/>
    </row>
    <row r="628" ht="15.75" customHeight="1">
      <c r="A628" s="1"/>
      <c r="F628" s="1"/>
      <c r="G628" s="1"/>
    </row>
    <row r="629" ht="15.75" customHeight="1">
      <c r="A629" s="1"/>
      <c r="F629" s="1"/>
      <c r="G629" s="1"/>
    </row>
    <row r="630" ht="15.75" customHeight="1">
      <c r="A630" s="1"/>
      <c r="F630" s="1"/>
      <c r="G630" s="1"/>
    </row>
    <row r="631" ht="15.75" customHeight="1">
      <c r="A631" s="1"/>
      <c r="F631" s="1"/>
      <c r="G631" s="1"/>
    </row>
    <row r="632" ht="15.75" customHeight="1">
      <c r="A632" s="1"/>
      <c r="F632" s="1"/>
      <c r="G632" s="1"/>
    </row>
    <row r="633" ht="15.75" customHeight="1">
      <c r="A633" s="1"/>
      <c r="F633" s="1"/>
      <c r="G633" s="1"/>
    </row>
    <row r="634" ht="15.75" customHeight="1">
      <c r="A634" s="1"/>
      <c r="F634" s="1"/>
      <c r="G634" s="1"/>
    </row>
    <row r="635" ht="15.75" customHeight="1">
      <c r="A635" s="1"/>
      <c r="F635" s="1"/>
      <c r="G635" s="1"/>
    </row>
    <row r="636" ht="15.75" customHeight="1">
      <c r="A636" s="1"/>
      <c r="F636" s="1"/>
      <c r="G636" s="1"/>
    </row>
    <row r="637" ht="15.75" customHeight="1">
      <c r="A637" s="1"/>
      <c r="F637" s="1"/>
      <c r="G637" s="1"/>
    </row>
    <row r="638" ht="15.75" customHeight="1">
      <c r="A638" s="1"/>
      <c r="F638" s="1"/>
      <c r="G638" s="1"/>
    </row>
    <row r="639" ht="15.75" customHeight="1">
      <c r="A639" s="1"/>
      <c r="F639" s="1"/>
      <c r="G639" s="1"/>
    </row>
    <row r="640" ht="15.75" customHeight="1">
      <c r="A640" s="1"/>
      <c r="F640" s="1"/>
      <c r="G640" s="1"/>
    </row>
    <row r="641" ht="15.75" customHeight="1">
      <c r="A641" s="1"/>
      <c r="F641" s="1"/>
      <c r="G641" s="1"/>
    </row>
    <row r="642" ht="15.75" customHeight="1">
      <c r="A642" s="1"/>
      <c r="F642" s="1"/>
      <c r="G642" s="1"/>
    </row>
    <row r="643" ht="15.75" customHeight="1">
      <c r="A643" s="1"/>
      <c r="F643" s="1"/>
      <c r="G643" s="1"/>
    </row>
    <row r="644" ht="15.75" customHeight="1">
      <c r="A644" s="1"/>
      <c r="F644" s="1"/>
      <c r="G644" s="1"/>
    </row>
    <row r="645" ht="15.75" customHeight="1">
      <c r="A645" s="1"/>
      <c r="F645" s="1"/>
      <c r="G645" s="1"/>
    </row>
    <row r="646" ht="15.75" customHeight="1">
      <c r="A646" s="1"/>
      <c r="F646" s="1"/>
      <c r="G646" s="1"/>
    </row>
    <row r="647" ht="15.75" customHeight="1">
      <c r="A647" s="1"/>
      <c r="F647" s="1"/>
      <c r="G647" s="1"/>
    </row>
    <row r="648" ht="15.75" customHeight="1">
      <c r="A648" s="1"/>
      <c r="F648" s="1"/>
      <c r="G648" s="1"/>
    </row>
    <row r="649" ht="15.75" customHeight="1">
      <c r="A649" s="1"/>
      <c r="F649" s="1"/>
      <c r="G649" s="1"/>
    </row>
    <row r="650" ht="15.75" customHeight="1">
      <c r="A650" s="1"/>
      <c r="F650" s="1"/>
      <c r="G650" s="1"/>
    </row>
    <row r="651" ht="15.75" customHeight="1">
      <c r="A651" s="1"/>
      <c r="F651" s="1"/>
      <c r="G651" s="1"/>
    </row>
    <row r="652" ht="15.75" customHeight="1">
      <c r="A652" s="1"/>
      <c r="F652" s="1"/>
      <c r="G652" s="1"/>
    </row>
    <row r="653" ht="15.75" customHeight="1">
      <c r="A653" s="1"/>
      <c r="F653" s="1"/>
      <c r="G653" s="1"/>
    </row>
    <row r="654" ht="15.75" customHeight="1">
      <c r="A654" s="1"/>
      <c r="F654" s="1"/>
      <c r="G654" s="1"/>
    </row>
    <row r="655" ht="15.75" customHeight="1">
      <c r="A655" s="1"/>
      <c r="F655" s="1"/>
      <c r="G655" s="1"/>
    </row>
    <row r="656" ht="15.75" customHeight="1">
      <c r="A656" s="1"/>
      <c r="F656" s="1"/>
      <c r="G656" s="1"/>
    </row>
    <row r="657" ht="15.75" customHeight="1">
      <c r="A657" s="1"/>
      <c r="F657" s="1"/>
      <c r="G657" s="1"/>
    </row>
    <row r="658" ht="15.75" customHeight="1">
      <c r="A658" s="1"/>
      <c r="F658" s="1"/>
      <c r="G658" s="1"/>
    </row>
    <row r="659" ht="15.75" customHeight="1">
      <c r="A659" s="1"/>
      <c r="F659" s="1"/>
      <c r="G659" s="1"/>
    </row>
    <row r="660" ht="15.75" customHeight="1">
      <c r="A660" s="1"/>
      <c r="F660" s="1"/>
      <c r="G660" s="1"/>
    </row>
    <row r="661" ht="15.75" customHeight="1">
      <c r="A661" s="1"/>
      <c r="F661" s="1"/>
      <c r="G661" s="1"/>
    </row>
    <row r="662" ht="15.75" customHeight="1">
      <c r="A662" s="1"/>
      <c r="F662" s="1"/>
      <c r="G662" s="1"/>
    </row>
    <row r="663" ht="15.75" customHeight="1">
      <c r="A663" s="1"/>
      <c r="F663" s="1"/>
      <c r="G663" s="1"/>
    </row>
    <row r="664" ht="15.75" customHeight="1">
      <c r="A664" s="1"/>
      <c r="F664" s="1"/>
      <c r="G664" s="1"/>
    </row>
    <row r="665" ht="15.75" customHeight="1">
      <c r="A665" s="1"/>
      <c r="F665" s="1"/>
      <c r="G665" s="1"/>
    </row>
    <row r="666" ht="15.75" customHeight="1">
      <c r="A666" s="1"/>
      <c r="F666" s="1"/>
      <c r="G666" s="1"/>
    </row>
    <row r="667" ht="15.75" customHeight="1">
      <c r="A667" s="1"/>
      <c r="F667" s="1"/>
      <c r="G667" s="1"/>
    </row>
    <row r="668" ht="15.75" customHeight="1">
      <c r="A668" s="1"/>
      <c r="F668" s="1"/>
      <c r="G668" s="1"/>
    </row>
    <row r="669" ht="15.75" customHeight="1">
      <c r="A669" s="1"/>
      <c r="F669" s="1"/>
      <c r="G669" s="1"/>
    </row>
    <row r="670" ht="15.75" customHeight="1">
      <c r="A670" s="1"/>
      <c r="F670" s="1"/>
      <c r="G670" s="1"/>
    </row>
    <row r="671" ht="15.75" customHeight="1">
      <c r="A671" s="1"/>
      <c r="F671" s="1"/>
      <c r="G671" s="1"/>
    </row>
    <row r="672" ht="15.75" customHeight="1">
      <c r="A672" s="1"/>
      <c r="F672" s="1"/>
      <c r="G672" s="1"/>
    </row>
    <row r="673" ht="15.75" customHeight="1">
      <c r="A673" s="1"/>
      <c r="F673" s="1"/>
      <c r="G673" s="1"/>
    </row>
    <row r="674" ht="15.75" customHeight="1">
      <c r="A674" s="1"/>
      <c r="F674" s="1"/>
      <c r="G674" s="1"/>
    </row>
    <row r="675" ht="15.75" customHeight="1">
      <c r="A675" s="1"/>
      <c r="F675" s="1"/>
      <c r="G675" s="1"/>
    </row>
    <row r="676" ht="15.75" customHeight="1">
      <c r="A676" s="1"/>
      <c r="F676" s="1"/>
      <c r="G676" s="1"/>
    </row>
    <row r="677" ht="15.75" customHeight="1">
      <c r="A677" s="1"/>
      <c r="F677" s="1"/>
      <c r="G677" s="1"/>
    </row>
    <row r="678" ht="15.75" customHeight="1">
      <c r="A678" s="1"/>
      <c r="F678" s="1"/>
      <c r="G678" s="1"/>
    </row>
    <row r="679" ht="15.75" customHeight="1">
      <c r="A679" s="1"/>
      <c r="F679" s="1"/>
      <c r="G679" s="1"/>
    </row>
    <row r="680" ht="15.75" customHeight="1">
      <c r="A680" s="1"/>
      <c r="F680" s="1"/>
      <c r="G680" s="1"/>
    </row>
    <row r="681" ht="15.75" customHeight="1">
      <c r="A681" s="1"/>
      <c r="F681" s="1"/>
      <c r="G681" s="1"/>
    </row>
    <row r="682" ht="15.75" customHeight="1">
      <c r="A682" s="1"/>
      <c r="F682" s="1"/>
      <c r="G682" s="1"/>
    </row>
    <row r="683" ht="15.75" customHeight="1">
      <c r="A683" s="1"/>
      <c r="F683" s="1"/>
      <c r="G683" s="1"/>
    </row>
    <row r="684" ht="15.75" customHeight="1">
      <c r="A684" s="1"/>
      <c r="F684" s="1"/>
      <c r="G684" s="1"/>
    </row>
    <row r="685" ht="15.75" customHeight="1">
      <c r="A685" s="1"/>
      <c r="F685" s="1"/>
      <c r="G685" s="1"/>
    </row>
    <row r="686" ht="15.75" customHeight="1">
      <c r="A686" s="1"/>
      <c r="F686" s="1"/>
      <c r="G686" s="1"/>
    </row>
    <row r="687" ht="15.75" customHeight="1">
      <c r="A687" s="1"/>
      <c r="F687" s="1"/>
      <c r="G687" s="1"/>
    </row>
    <row r="688" ht="15.75" customHeight="1">
      <c r="A688" s="1"/>
      <c r="F688" s="1"/>
      <c r="G688" s="1"/>
    </row>
    <row r="689" ht="15.75" customHeight="1">
      <c r="A689" s="1"/>
      <c r="F689" s="1"/>
      <c r="G689" s="1"/>
    </row>
    <row r="690" ht="15.75" customHeight="1">
      <c r="A690" s="1"/>
      <c r="F690" s="1"/>
      <c r="G690" s="1"/>
    </row>
    <row r="691" ht="15.75" customHeight="1">
      <c r="A691" s="1"/>
      <c r="F691" s="1"/>
      <c r="G691" s="1"/>
    </row>
    <row r="692" ht="15.75" customHeight="1">
      <c r="A692" s="1"/>
      <c r="F692" s="1"/>
      <c r="G692" s="1"/>
    </row>
    <row r="693" ht="15.75" customHeight="1">
      <c r="A693" s="1"/>
      <c r="F693" s="1"/>
      <c r="G693" s="1"/>
    </row>
    <row r="694" ht="15.75" customHeight="1">
      <c r="A694" s="1"/>
      <c r="F694" s="1"/>
      <c r="G694" s="1"/>
    </row>
    <row r="695" ht="15.75" customHeight="1">
      <c r="A695" s="1"/>
      <c r="F695" s="1"/>
      <c r="G695" s="1"/>
    </row>
    <row r="696" ht="15.75" customHeight="1">
      <c r="A696" s="1"/>
      <c r="F696" s="1"/>
      <c r="G696" s="1"/>
    </row>
    <row r="697" ht="15.75" customHeight="1">
      <c r="A697" s="1"/>
      <c r="F697" s="1"/>
      <c r="G697" s="1"/>
    </row>
    <row r="698" ht="15.75" customHeight="1">
      <c r="A698" s="1"/>
      <c r="F698" s="1"/>
      <c r="G698" s="1"/>
    </row>
    <row r="699" ht="15.75" customHeight="1">
      <c r="A699" s="1"/>
      <c r="F699" s="1"/>
      <c r="G699" s="1"/>
    </row>
    <row r="700" ht="15.75" customHeight="1">
      <c r="A700" s="1"/>
      <c r="F700" s="1"/>
      <c r="G700" s="1"/>
    </row>
    <row r="701" ht="15.75" customHeight="1">
      <c r="A701" s="1"/>
      <c r="F701" s="1"/>
      <c r="G701" s="1"/>
    </row>
    <row r="702" ht="15.75" customHeight="1">
      <c r="A702" s="1"/>
      <c r="F702" s="1"/>
      <c r="G702" s="1"/>
    </row>
    <row r="703" ht="15.75" customHeight="1">
      <c r="A703" s="1"/>
      <c r="F703" s="1"/>
      <c r="G703" s="1"/>
    </row>
    <row r="704" ht="15.75" customHeight="1">
      <c r="A704" s="1"/>
      <c r="F704" s="1"/>
      <c r="G704" s="1"/>
    </row>
    <row r="705" ht="15.75" customHeight="1">
      <c r="A705" s="1"/>
      <c r="F705" s="1"/>
      <c r="G705" s="1"/>
    </row>
    <row r="706" ht="15.75" customHeight="1">
      <c r="A706" s="1"/>
      <c r="F706" s="1"/>
      <c r="G706" s="1"/>
    </row>
    <row r="707" ht="15.75" customHeight="1">
      <c r="A707" s="1"/>
      <c r="F707" s="1"/>
      <c r="G707" s="1"/>
    </row>
    <row r="708" ht="15.75" customHeight="1">
      <c r="A708" s="1"/>
      <c r="F708" s="1"/>
      <c r="G708" s="1"/>
    </row>
    <row r="709" ht="15.75" customHeight="1">
      <c r="A709" s="1"/>
      <c r="F709" s="1"/>
      <c r="G709" s="1"/>
    </row>
    <row r="710" ht="15.75" customHeight="1">
      <c r="A710" s="1"/>
      <c r="F710" s="1"/>
      <c r="G710" s="1"/>
    </row>
    <row r="711" ht="15.75" customHeight="1">
      <c r="A711" s="1"/>
      <c r="F711" s="1"/>
      <c r="G711" s="1"/>
    </row>
    <row r="712" ht="15.75" customHeight="1">
      <c r="A712" s="1"/>
      <c r="F712" s="1"/>
      <c r="G712" s="1"/>
    </row>
    <row r="713" ht="15.75" customHeight="1">
      <c r="A713" s="1"/>
      <c r="F713" s="1"/>
      <c r="G713" s="1"/>
    </row>
    <row r="714" ht="15.75" customHeight="1">
      <c r="A714" s="1"/>
      <c r="F714" s="1"/>
      <c r="G714" s="1"/>
    </row>
    <row r="715" ht="15.75" customHeight="1">
      <c r="A715" s="1"/>
      <c r="F715" s="1"/>
      <c r="G715" s="1"/>
    </row>
    <row r="716" ht="15.75" customHeight="1">
      <c r="A716" s="1"/>
      <c r="F716" s="1"/>
      <c r="G716" s="1"/>
    </row>
    <row r="717" ht="15.75" customHeight="1">
      <c r="A717" s="1"/>
      <c r="F717" s="1"/>
      <c r="G717" s="1"/>
    </row>
    <row r="718" ht="15.75" customHeight="1">
      <c r="A718" s="1"/>
      <c r="F718" s="1"/>
      <c r="G718" s="1"/>
    </row>
    <row r="719" ht="15.75" customHeight="1">
      <c r="A719" s="1"/>
      <c r="F719" s="1"/>
      <c r="G719" s="1"/>
    </row>
    <row r="720" ht="15.75" customHeight="1">
      <c r="A720" s="1"/>
      <c r="F720" s="1"/>
      <c r="G720" s="1"/>
    </row>
    <row r="721" ht="15.75" customHeight="1">
      <c r="A721" s="1"/>
      <c r="F721" s="1"/>
      <c r="G721" s="1"/>
    </row>
    <row r="722" ht="15.75" customHeight="1">
      <c r="A722" s="1"/>
      <c r="F722" s="1"/>
      <c r="G722" s="1"/>
    </row>
    <row r="723" ht="15.75" customHeight="1">
      <c r="A723" s="1"/>
      <c r="F723" s="1"/>
      <c r="G723" s="1"/>
    </row>
    <row r="724" ht="15.75" customHeight="1">
      <c r="A724" s="1"/>
      <c r="F724" s="1"/>
      <c r="G724" s="1"/>
    </row>
    <row r="725" ht="15.75" customHeight="1">
      <c r="A725" s="1"/>
      <c r="F725" s="1"/>
      <c r="G725" s="1"/>
    </row>
    <row r="726" ht="15.75" customHeight="1">
      <c r="A726" s="1"/>
      <c r="F726" s="1"/>
      <c r="G726" s="1"/>
    </row>
    <row r="727" ht="15.75" customHeight="1">
      <c r="A727" s="1"/>
      <c r="F727" s="1"/>
      <c r="G727" s="1"/>
    </row>
    <row r="728" ht="15.75" customHeight="1">
      <c r="A728" s="1"/>
      <c r="F728" s="1"/>
      <c r="G728" s="1"/>
    </row>
    <row r="729" ht="15.75" customHeight="1">
      <c r="A729" s="1"/>
      <c r="F729" s="1"/>
      <c r="G729" s="1"/>
    </row>
    <row r="730" ht="15.75" customHeight="1">
      <c r="A730" s="1"/>
      <c r="F730" s="1"/>
      <c r="G730" s="1"/>
    </row>
    <row r="731" ht="15.75" customHeight="1">
      <c r="A731" s="1"/>
      <c r="F731" s="1"/>
      <c r="G731" s="1"/>
    </row>
    <row r="732" ht="15.75" customHeight="1">
      <c r="A732" s="1"/>
      <c r="F732" s="1"/>
      <c r="G732" s="1"/>
    </row>
    <row r="733" ht="15.75" customHeight="1">
      <c r="A733" s="1"/>
      <c r="F733" s="1"/>
      <c r="G733" s="1"/>
    </row>
    <row r="734" ht="15.75" customHeight="1">
      <c r="A734" s="1"/>
      <c r="F734" s="1"/>
      <c r="G734" s="1"/>
    </row>
    <row r="735" ht="15.75" customHeight="1">
      <c r="A735" s="1"/>
      <c r="F735" s="1"/>
      <c r="G735" s="1"/>
    </row>
    <row r="736" ht="15.75" customHeight="1">
      <c r="A736" s="1"/>
      <c r="F736" s="1"/>
      <c r="G736" s="1"/>
    </row>
    <row r="737" ht="15.75" customHeight="1">
      <c r="A737" s="1"/>
      <c r="F737" s="1"/>
      <c r="G737" s="1"/>
    </row>
    <row r="738" ht="15.75" customHeight="1">
      <c r="A738" s="1"/>
      <c r="F738" s="1"/>
      <c r="G738" s="1"/>
    </row>
    <row r="739" ht="15.75" customHeight="1">
      <c r="A739" s="1"/>
      <c r="F739" s="1"/>
      <c r="G739" s="1"/>
    </row>
    <row r="740" ht="15.75" customHeight="1">
      <c r="A740" s="1"/>
      <c r="F740" s="1"/>
      <c r="G740" s="1"/>
    </row>
    <row r="741" ht="15.75" customHeight="1">
      <c r="A741" s="1"/>
      <c r="F741" s="1"/>
      <c r="G741" s="1"/>
    </row>
    <row r="742" ht="15.75" customHeight="1">
      <c r="A742" s="1"/>
      <c r="F742" s="1"/>
      <c r="G742" s="1"/>
    </row>
    <row r="743" ht="15.75" customHeight="1">
      <c r="A743" s="1"/>
      <c r="F743" s="1"/>
      <c r="G743" s="1"/>
    </row>
    <row r="744" ht="15.75" customHeight="1">
      <c r="A744" s="1"/>
      <c r="F744" s="1"/>
      <c r="G744" s="1"/>
    </row>
    <row r="745" ht="15.75" customHeight="1">
      <c r="A745" s="1"/>
      <c r="F745" s="1"/>
      <c r="G745" s="1"/>
    </row>
    <row r="746" ht="15.75" customHeight="1">
      <c r="A746" s="1"/>
      <c r="F746" s="1"/>
      <c r="G746" s="1"/>
    </row>
    <row r="747" ht="15.75" customHeight="1">
      <c r="A747" s="1"/>
      <c r="F747" s="1"/>
      <c r="G747" s="1"/>
    </row>
    <row r="748" ht="15.75" customHeight="1">
      <c r="A748" s="1"/>
      <c r="F748" s="1"/>
      <c r="G748" s="1"/>
    </row>
    <row r="749" ht="15.75" customHeight="1">
      <c r="A749" s="1"/>
      <c r="F749" s="1"/>
      <c r="G749" s="1"/>
    </row>
    <row r="750" ht="15.75" customHeight="1">
      <c r="A750" s="1"/>
      <c r="F750" s="1"/>
      <c r="G750" s="1"/>
    </row>
    <row r="751" ht="15.75" customHeight="1">
      <c r="A751" s="1"/>
      <c r="F751" s="1"/>
      <c r="G751" s="1"/>
    </row>
    <row r="752" ht="15.75" customHeight="1">
      <c r="A752" s="1"/>
      <c r="F752" s="1"/>
      <c r="G752" s="1"/>
    </row>
    <row r="753" ht="15.75" customHeight="1">
      <c r="A753" s="1"/>
      <c r="F753" s="1"/>
      <c r="G753" s="1"/>
    </row>
    <row r="754" ht="15.75" customHeight="1">
      <c r="A754" s="1"/>
      <c r="F754" s="1"/>
      <c r="G754" s="1"/>
    </row>
    <row r="755" ht="15.75" customHeight="1">
      <c r="A755" s="1"/>
      <c r="F755" s="1"/>
      <c r="G755" s="1"/>
    </row>
    <row r="756" ht="15.75" customHeight="1">
      <c r="A756" s="1"/>
      <c r="F756" s="1"/>
      <c r="G756" s="1"/>
    </row>
    <row r="757" ht="15.75" customHeight="1">
      <c r="A757" s="1"/>
      <c r="F757" s="1"/>
      <c r="G757" s="1"/>
    </row>
    <row r="758" ht="15.75" customHeight="1">
      <c r="A758" s="1"/>
      <c r="F758" s="1"/>
      <c r="G758" s="1"/>
    </row>
    <row r="759" ht="15.75" customHeight="1">
      <c r="A759" s="1"/>
      <c r="F759" s="1"/>
      <c r="G759" s="1"/>
    </row>
    <row r="760" ht="15.75" customHeight="1">
      <c r="A760" s="1"/>
      <c r="F760" s="1"/>
      <c r="G760" s="1"/>
    </row>
    <row r="761" ht="15.75" customHeight="1">
      <c r="A761" s="1"/>
      <c r="F761" s="1"/>
      <c r="G761" s="1"/>
    </row>
    <row r="762" ht="15.75" customHeight="1">
      <c r="A762" s="1"/>
      <c r="F762" s="1"/>
      <c r="G762" s="1"/>
    </row>
    <row r="763" ht="15.75" customHeight="1">
      <c r="A763" s="1"/>
      <c r="F763" s="1"/>
      <c r="G763" s="1"/>
    </row>
    <row r="764" ht="15.75" customHeight="1">
      <c r="A764" s="1"/>
      <c r="F764" s="1"/>
      <c r="G764" s="1"/>
    </row>
    <row r="765" ht="15.75" customHeight="1">
      <c r="A765" s="1"/>
      <c r="F765" s="1"/>
      <c r="G765" s="1"/>
    </row>
    <row r="766" ht="15.75" customHeight="1">
      <c r="A766" s="1"/>
      <c r="F766" s="1"/>
      <c r="G766" s="1"/>
    </row>
    <row r="767" ht="15.75" customHeight="1">
      <c r="A767" s="1"/>
      <c r="F767" s="1"/>
      <c r="G767" s="1"/>
    </row>
    <row r="768" ht="15.75" customHeight="1">
      <c r="A768" s="1"/>
      <c r="F768" s="1"/>
      <c r="G768" s="1"/>
    </row>
    <row r="769" ht="15.75" customHeight="1">
      <c r="A769" s="1"/>
      <c r="F769" s="1"/>
      <c r="G769" s="1"/>
    </row>
    <row r="770" ht="15.75" customHeight="1">
      <c r="A770" s="1"/>
      <c r="F770" s="1"/>
      <c r="G770" s="1"/>
    </row>
    <row r="771" ht="15.75" customHeight="1">
      <c r="A771" s="1"/>
      <c r="F771" s="1"/>
      <c r="G771" s="1"/>
    </row>
    <row r="772" ht="15.75" customHeight="1">
      <c r="A772" s="1"/>
      <c r="F772" s="1"/>
      <c r="G772" s="1"/>
    </row>
    <row r="773" ht="15.75" customHeight="1">
      <c r="A773" s="1"/>
      <c r="F773" s="1"/>
      <c r="G773" s="1"/>
    </row>
    <row r="774" ht="15.75" customHeight="1">
      <c r="A774" s="1"/>
      <c r="F774" s="1"/>
      <c r="G774" s="1"/>
    </row>
    <row r="775" ht="15.75" customHeight="1">
      <c r="A775" s="1"/>
      <c r="F775" s="1"/>
      <c r="G775" s="1"/>
    </row>
    <row r="776" ht="15.75" customHeight="1">
      <c r="A776" s="1"/>
      <c r="F776" s="1"/>
      <c r="G776" s="1"/>
    </row>
    <row r="777" ht="15.75" customHeight="1">
      <c r="A777" s="1"/>
      <c r="F777" s="1"/>
      <c r="G777" s="1"/>
    </row>
    <row r="778" ht="15.75" customHeight="1">
      <c r="A778" s="1"/>
      <c r="F778" s="1"/>
      <c r="G778" s="1"/>
    </row>
    <row r="779" ht="15.75" customHeight="1">
      <c r="A779" s="1"/>
      <c r="F779" s="1"/>
      <c r="G779" s="1"/>
    </row>
    <row r="780" ht="15.75" customHeight="1">
      <c r="A780" s="1"/>
      <c r="F780" s="1"/>
      <c r="G780" s="1"/>
    </row>
    <row r="781" ht="15.75" customHeight="1">
      <c r="A781" s="1"/>
      <c r="F781" s="1"/>
      <c r="G781" s="1"/>
    </row>
    <row r="782" ht="15.75" customHeight="1">
      <c r="A782" s="1"/>
      <c r="F782" s="1"/>
      <c r="G782" s="1"/>
    </row>
    <row r="783" ht="15.75" customHeight="1">
      <c r="A783" s="1"/>
      <c r="F783" s="1"/>
      <c r="G783" s="1"/>
    </row>
    <row r="784" ht="15.75" customHeight="1">
      <c r="A784" s="1"/>
      <c r="F784" s="1"/>
      <c r="G784" s="1"/>
    </row>
    <row r="785" ht="15.75" customHeight="1">
      <c r="A785" s="1"/>
      <c r="F785" s="1"/>
      <c r="G785" s="1"/>
    </row>
    <row r="786" ht="15.75" customHeight="1">
      <c r="A786" s="1"/>
      <c r="F786" s="1"/>
      <c r="G786" s="1"/>
    </row>
    <row r="787" ht="15.75" customHeight="1">
      <c r="A787" s="1"/>
      <c r="F787" s="1"/>
      <c r="G787" s="1"/>
    </row>
    <row r="788" ht="15.75" customHeight="1">
      <c r="A788" s="1"/>
      <c r="F788" s="1"/>
      <c r="G788" s="1"/>
    </row>
    <row r="789" ht="15.75" customHeight="1">
      <c r="A789" s="1"/>
      <c r="F789" s="1"/>
      <c r="G789" s="1"/>
    </row>
    <row r="790" ht="15.75" customHeight="1">
      <c r="A790" s="1"/>
      <c r="F790" s="1"/>
      <c r="G790" s="1"/>
    </row>
    <row r="791" ht="15.75" customHeight="1">
      <c r="A791" s="1"/>
      <c r="F791" s="1"/>
      <c r="G791" s="1"/>
    </row>
    <row r="792" ht="15.75" customHeight="1">
      <c r="A792" s="1"/>
      <c r="F792" s="1"/>
      <c r="G792" s="1"/>
    </row>
    <row r="793" ht="15.75" customHeight="1">
      <c r="A793" s="1"/>
      <c r="F793" s="1"/>
      <c r="G793" s="1"/>
    </row>
    <row r="794" ht="15.75" customHeight="1">
      <c r="A794" s="1"/>
      <c r="F794" s="1"/>
      <c r="G794" s="1"/>
    </row>
    <row r="795" ht="15.75" customHeight="1">
      <c r="A795" s="1"/>
      <c r="F795" s="1"/>
      <c r="G795" s="1"/>
    </row>
    <row r="796" ht="15.75" customHeight="1">
      <c r="A796" s="1"/>
      <c r="F796" s="1"/>
      <c r="G796" s="1"/>
    </row>
    <row r="797" ht="15.75" customHeight="1">
      <c r="A797" s="1"/>
      <c r="F797" s="1"/>
      <c r="G797" s="1"/>
    </row>
    <row r="798" ht="15.75" customHeight="1">
      <c r="A798" s="1"/>
      <c r="F798" s="1"/>
      <c r="G798" s="1"/>
    </row>
    <row r="799" ht="15.75" customHeight="1">
      <c r="A799" s="1"/>
      <c r="F799" s="1"/>
      <c r="G799" s="1"/>
    </row>
    <row r="800" ht="15.75" customHeight="1">
      <c r="A800" s="1"/>
      <c r="F800" s="1"/>
      <c r="G800" s="1"/>
    </row>
    <row r="801" ht="15.75" customHeight="1">
      <c r="A801" s="1"/>
      <c r="F801" s="1"/>
      <c r="G801" s="1"/>
    </row>
    <row r="802" ht="15.75" customHeight="1">
      <c r="A802" s="1"/>
      <c r="F802" s="1"/>
      <c r="G802" s="1"/>
    </row>
    <row r="803" ht="15.75" customHeight="1">
      <c r="A803" s="1"/>
      <c r="F803" s="1"/>
      <c r="G803" s="1"/>
    </row>
    <row r="804" ht="15.75" customHeight="1">
      <c r="A804" s="1"/>
      <c r="F804" s="1"/>
      <c r="G804" s="1"/>
    </row>
    <row r="805" ht="15.75" customHeight="1">
      <c r="A805" s="1"/>
      <c r="F805" s="1"/>
      <c r="G805" s="1"/>
    </row>
    <row r="806" ht="15.75" customHeight="1">
      <c r="A806" s="1"/>
      <c r="F806" s="1"/>
      <c r="G806" s="1"/>
    </row>
    <row r="807" ht="15.75" customHeight="1">
      <c r="A807" s="1"/>
      <c r="F807" s="1"/>
      <c r="G807" s="1"/>
    </row>
    <row r="808" ht="15.75" customHeight="1">
      <c r="A808" s="1"/>
      <c r="F808" s="1"/>
      <c r="G808" s="1"/>
    </row>
    <row r="809" ht="15.75" customHeight="1">
      <c r="A809" s="1"/>
      <c r="F809" s="1"/>
      <c r="G809" s="1"/>
    </row>
    <row r="810" ht="15.75" customHeight="1">
      <c r="A810" s="1"/>
      <c r="F810" s="1"/>
      <c r="G810" s="1"/>
    </row>
    <row r="811" ht="15.75" customHeight="1">
      <c r="A811" s="1"/>
      <c r="F811" s="1"/>
      <c r="G811" s="1"/>
    </row>
    <row r="812" ht="15.75" customHeight="1">
      <c r="A812" s="1"/>
      <c r="F812" s="1"/>
      <c r="G812" s="1"/>
    </row>
    <row r="813" ht="15.75" customHeight="1">
      <c r="A813" s="1"/>
      <c r="F813" s="1"/>
      <c r="G813" s="1"/>
    </row>
    <row r="814" ht="15.75" customHeight="1">
      <c r="A814" s="1"/>
      <c r="F814" s="1"/>
      <c r="G814" s="1"/>
    </row>
    <row r="815" ht="15.75" customHeight="1">
      <c r="A815" s="1"/>
      <c r="F815" s="1"/>
      <c r="G815" s="1"/>
    </row>
    <row r="816" ht="15.75" customHeight="1">
      <c r="A816" s="1"/>
      <c r="F816" s="1"/>
      <c r="G816" s="1"/>
    </row>
    <row r="817" ht="15.75" customHeight="1">
      <c r="A817" s="1"/>
      <c r="F817" s="1"/>
      <c r="G817" s="1"/>
    </row>
    <row r="818" ht="15.75" customHeight="1">
      <c r="A818" s="1"/>
      <c r="F818" s="1"/>
      <c r="G818" s="1"/>
    </row>
    <row r="819" ht="15.75" customHeight="1">
      <c r="A819" s="1"/>
      <c r="F819" s="1"/>
      <c r="G819" s="1"/>
    </row>
    <row r="820" ht="15.75" customHeight="1">
      <c r="A820" s="1"/>
      <c r="F820" s="1"/>
      <c r="G820" s="1"/>
    </row>
    <row r="821" ht="15.75" customHeight="1">
      <c r="A821" s="1"/>
      <c r="F821" s="1"/>
      <c r="G821" s="1"/>
    </row>
    <row r="822" ht="15.75" customHeight="1">
      <c r="A822" s="1"/>
      <c r="F822" s="1"/>
      <c r="G822" s="1"/>
    </row>
    <row r="823" ht="15.75" customHeight="1">
      <c r="A823" s="1"/>
      <c r="F823" s="1"/>
      <c r="G823" s="1"/>
    </row>
    <row r="824" ht="15.75" customHeight="1">
      <c r="A824" s="1"/>
      <c r="F824" s="1"/>
      <c r="G824" s="1"/>
    </row>
    <row r="825" ht="15.75" customHeight="1">
      <c r="A825" s="1"/>
      <c r="F825" s="1"/>
      <c r="G825" s="1"/>
    </row>
    <row r="826" ht="15.75" customHeight="1">
      <c r="A826" s="1"/>
      <c r="F826" s="1"/>
      <c r="G826" s="1"/>
    </row>
    <row r="827" ht="15.75" customHeight="1">
      <c r="A827" s="1"/>
      <c r="F827" s="1"/>
      <c r="G827" s="1"/>
    </row>
    <row r="828" ht="15.75" customHeight="1">
      <c r="A828" s="1"/>
      <c r="F828" s="1"/>
      <c r="G828" s="1"/>
    </row>
    <row r="829" ht="15.75" customHeight="1">
      <c r="A829" s="1"/>
      <c r="F829" s="1"/>
      <c r="G829" s="1"/>
    </row>
    <row r="830" ht="15.75" customHeight="1">
      <c r="A830" s="1"/>
      <c r="F830" s="1"/>
      <c r="G830" s="1"/>
    </row>
    <row r="831" ht="15.75" customHeight="1">
      <c r="A831" s="1"/>
      <c r="F831" s="1"/>
      <c r="G831" s="1"/>
    </row>
    <row r="832" ht="15.75" customHeight="1">
      <c r="A832" s="1"/>
      <c r="F832" s="1"/>
      <c r="G832" s="1"/>
    </row>
    <row r="833" ht="15.75" customHeight="1">
      <c r="A833" s="1"/>
      <c r="F833" s="1"/>
      <c r="G833" s="1"/>
    </row>
    <row r="834" ht="15.75" customHeight="1">
      <c r="A834" s="1"/>
      <c r="F834" s="1"/>
      <c r="G834" s="1"/>
    </row>
    <row r="835" ht="15.75" customHeight="1">
      <c r="A835" s="1"/>
      <c r="F835" s="1"/>
      <c r="G835" s="1"/>
    </row>
    <row r="836" ht="15.75" customHeight="1">
      <c r="A836" s="1"/>
      <c r="F836" s="1"/>
      <c r="G836" s="1"/>
    </row>
    <row r="837" ht="15.75" customHeight="1">
      <c r="A837" s="1"/>
      <c r="F837" s="1"/>
      <c r="G837" s="1"/>
    </row>
    <row r="838" ht="15.75" customHeight="1">
      <c r="A838" s="1"/>
      <c r="F838" s="1"/>
      <c r="G838" s="1"/>
    </row>
    <row r="839" ht="15.75" customHeight="1">
      <c r="A839" s="1"/>
      <c r="F839" s="1"/>
      <c r="G839" s="1"/>
    </row>
    <row r="840" ht="15.75" customHeight="1">
      <c r="A840" s="1"/>
      <c r="F840" s="1"/>
      <c r="G840" s="1"/>
    </row>
    <row r="841" ht="15.75" customHeight="1">
      <c r="A841" s="1"/>
      <c r="F841" s="1"/>
      <c r="G841" s="1"/>
    </row>
    <row r="842" ht="15.75" customHeight="1">
      <c r="A842" s="1"/>
      <c r="F842" s="1"/>
      <c r="G842" s="1"/>
    </row>
    <row r="843" ht="15.75" customHeight="1">
      <c r="A843" s="1"/>
      <c r="F843" s="1"/>
      <c r="G843" s="1"/>
    </row>
    <row r="844" ht="15.75" customHeight="1">
      <c r="A844" s="1"/>
      <c r="F844" s="1"/>
      <c r="G844" s="1"/>
    </row>
    <row r="845" ht="15.75" customHeight="1">
      <c r="A845" s="1"/>
      <c r="F845" s="1"/>
      <c r="G845" s="1"/>
    </row>
    <row r="846" ht="15.75" customHeight="1">
      <c r="A846" s="1"/>
      <c r="F846" s="1"/>
      <c r="G846" s="1"/>
    </row>
    <row r="847" ht="15.75" customHeight="1">
      <c r="A847" s="1"/>
      <c r="F847" s="1"/>
      <c r="G847" s="1"/>
    </row>
    <row r="848" ht="15.75" customHeight="1">
      <c r="A848" s="1"/>
      <c r="F848" s="1"/>
      <c r="G848" s="1"/>
    </row>
    <row r="849" ht="15.75" customHeight="1">
      <c r="A849" s="1"/>
      <c r="F849" s="1"/>
      <c r="G849" s="1"/>
    </row>
    <row r="850" ht="15.75" customHeight="1">
      <c r="A850" s="1"/>
      <c r="F850" s="1"/>
      <c r="G850" s="1"/>
    </row>
    <row r="851" ht="15.75" customHeight="1">
      <c r="A851" s="1"/>
      <c r="F851" s="1"/>
      <c r="G851" s="1"/>
    </row>
    <row r="852" ht="15.75" customHeight="1">
      <c r="A852" s="1"/>
      <c r="F852" s="1"/>
      <c r="G852" s="1"/>
    </row>
    <row r="853" ht="15.75" customHeight="1">
      <c r="A853" s="1"/>
      <c r="F853" s="1"/>
      <c r="G853" s="1"/>
    </row>
    <row r="854" ht="15.75" customHeight="1">
      <c r="A854" s="1"/>
      <c r="F854" s="1"/>
      <c r="G854" s="1"/>
    </row>
    <row r="855" ht="15.75" customHeight="1">
      <c r="A855" s="1"/>
      <c r="F855" s="1"/>
      <c r="G855" s="1"/>
    </row>
    <row r="856" ht="15.75" customHeight="1">
      <c r="A856" s="1"/>
      <c r="F856" s="1"/>
      <c r="G856" s="1"/>
    </row>
    <row r="857" ht="15.75" customHeight="1">
      <c r="A857" s="1"/>
      <c r="F857" s="1"/>
      <c r="G857" s="1"/>
    </row>
    <row r="858" ht="15.75" customHeight="1">
      <c r="A858" s="1"/>
      <c r="F858" s="1"/>
      <c r="G858" s="1"/>
    </row>
    <row r="859" ht="15.75" customHeight="1">
      <c r="A859" s="1"/>
      <c r="F859" s="1"/>
      <c r="G859" s="1"/>
    </row>
    <row r="860" ht="15.75" customHeight="1">
      <c r="A860" s="1"/>
      <c r="F860" s="1"/>
      <c r="G860" s="1"/>
    </row>
    <row r="861" ht="15.75" customHeight="1">
      <c r="A861" s="1"/>
      <c r="F861" s="1"/>
      <c r="G861" s="1"/>
    </row>
    <row r="862" ht="15.75" customHeight="1">
      <c r="A862" s="1"/>
      <c r="F862" s="1"/>
      <c r="G862" s="1"/>
    </row>
    <row r="863" ht="15.75" customHeight="1">
      <c r="A863" s="1"/>
      <c r="F863" s="1"/>
      <c r="G863" s="1"/>
    </row>
    <row r="864" ht="15.75" customHeight="1">
      <c r="A864" s="1"/>
      <c r="F864" s="1"/>
      <c r="G864" s="1"/>
    </row>
    <row r="865" ht="15.75" customHeight="1">
      <c r="A865" s="1"/>
      <c r="F865" s="1"/>
      <c r="G865" s="1"/>
    </row>
    <row r="866" ht="15.75" customHeight="1">
      <c r="A866" s="1"/>
      <c r="F866" s="1"/>
      <c r="G866" s="1"/>
    </row>
    <row r="867" ht="15.75" customHeight="1">
      <c r="A867" s="1"/>
      <c r="F867" s="1"/>
      <c r="G867" s="1"/>
    </row>
    <row r="868" ht="15.75" customHeight="1">
      <c r="A868" s="1"/>
      <c r="F868" s="1"/>
      <c r="G868" s="1"/>
    </row>
    <row r="869" ht="15.75" customHeight="1">
      <c r="A869" s="1"/>
      <c r="F869" s="1"/>
      <c r="G869" s="1"/>
    </row>
    <row r="870" ht="15.75" customHeight="1">
      <c r="A870" s="1"/>
      <c r="F870" s="1"/>
      <c r="G870" s="1"/>
    </row>
    <row r="871" ht="15.75" customHeight="1">
      <c r="A871" s="1"/>
      <c r="F871" s="1"/>
      <c r="G871" s="1"/>
    </row>
    <row r="872" ht="15.75" customHeight="1">
      <c r="A872" s="1"/>
      <c r="F872" s="1"/>
      <c r="G872" s="1"/>
    </row>
    <row r="873" ht="15.75" customHeight="1">
      <c r="A873" s="1"/>
      <c r="F873" s="1"/>
      <c r="G873" s="1"/>
    </row>
    <row r="874" ht="15.75" customHeight="1">
      <c r="A874" s="1"/>
      <c r="F874" s="1"/>
      <c r="G874" s="1"/>
    </row>
    <row r="875" ht="15.75" customHeight="1">
      <c r="A875" s="1"/>
      <c r="F875" s="1"/>
      <c r="G875" s="1"/>
    </row>
    <row r="876" ht="15.75" customHeight="1">
      <c r="A876" s="1"/>
      <c r="F876" s="1"/>
      <c r="G876" s="1"/>
    </row>
    <row r="877" ht="15.75" customHeight="1">
      <c r="A877" s="1"/>
      <c r="F877" s="1"/>
      <c r="G877" s="1"/>
    </row>
    <row r="878" ht="15.75" customHeight="1">
      <c r="A878" s="1"/>
      <c r="F878" s="1"/>
      <c r="G878" s="1"/>
    </row>
    <row r="879" ht="15.75" customHeight="1">
      <c r="A879" s="1"/>
      <c r="F879" s="1"/>
      <c r="G879" s="1"/>
    </row>
    <row r="880" ht="15.75" customHeight="1">
      <c r="A880" s="1"/>
      <c r="F880" s="1"/>
      <c r="G880" s="1"/>
    </row>
    <row r="881" ht="15.75" customHeight="1">
      <c r="A881" s="1"/>
      <c r="F881" s="1"/>
      <c r="G881" s="1"/>
    </row>
    <row r="882" ht="15.75" customHeight="1">
      <c r="A882" s="1"/>
      <c r="F882" s="1"/>
      <c r="G882" s="1"/>
    </row>
    <row r="883" ht="15.75" customHeight="1">
      <c r="A883" s="1"/>
      <c r="F883" s="1"/>
      <c r="G883" s="1"/>
    </row>
    <row r="884" ht="15.75" customHeight="1">
      <c r="A884" s="1"/>
      <c r="F884" s="1"/>
      <c r="G884" s="1"/>
    </row>
    <row r="885" ht="15.75" customHeight="1">
      <c r="A885" s="1"/>
      <c r="F885" s="1"/>
      <c r="G885" s="1"/>
    </row>
    <row r="886" ht="15.75" customHeight="1">
      <c r="A886" s="1"/>
      <c r="F886" s="1"/>
      <c r="G886" s="1"/>
    </row>
    <row r="887" ht="15.75" customHeight="1">
      <c r="A887" s="1"/>
      <c r="F887" s="1"/>
      <c r="G887" s="1"/>
    </row>
    <row r="888" ht="15.75" customHeight="1">
      <c r="A888" s="1"/>
      <c r="F888" s="1"/>
      <c r="G888" s="1"/>
    </row>
    <row r="889" ht="15.75" customHeight="1">
      <c r="A889" s="1"/>
      <c r="F889" s="1"/>
      <c r="G889" s="1"/>
    </row>
    <row r="890" ht="15.75" customHeight="1">
      <c r="A890" s="1"/>
      <c r="F890" s="1"/>
      <c r="G890" s="1"/>
    </row>
    <row r="891" ht="15.75" customHeight="1">
      <c r="A891" s="1"/>
      <c r="F891" s="1"/>
      <c r="G891" s="1"/>
    </row>
    <row r="892" ht="15.75" customHeight="1">
      <c r="A892" s="1"/>
      <c r="F892" s="1"/>
      <c r="G892" s="1"/>
    </row>
    <row r="893" ht="15.75" customHeight="1">
      <c r="A893" s="1"/>
      <c r="F893" s="1"/>
      <c r="G893" s="1"/>
    </row>
    <row r="894" ht="15.75" customHeight="1">
      <c r="A894" s="1"/>
      <c r="F894" s="1"/>
      <c r="G894" s="1"/>
    </row>
    <row r="895" ht="15.75" customHeight="1">
      <c r="A895" s="1"/>
      <c r="F895" s="1"/>
      <c r="G895" s="1"/>
    </row>
    <row r="896" ht="15.75" customHeight="1">
      <c r="A896" s="1"/>
      <c r="F896" s="1"/>
      <c r="G896" s="1"/>
    </row>
    <row r="897" ht="15.75" customHeight="1">
      <c r="A897" s="1"/>
      <c r="F897" s="1"/>
      <c r="G897" s="1"/>
    </row>
    <row r="898" ht="15.75" customHeight="1">
      <c r="A898" s="1"/>
      <c r="F898" s="1"/>
      <c r="G898" s="1"/>
    </row>
    <row r="899" ht="15.75" customHeight="1">
      <c r="A899" s="1"/>
      <c r="F899" s="1"/>
      <c r="G899" s="1"/>
    </row>
    <row r="900" ht="15.75" customHeight="1">
      <c r="A900" s="1"/>
      <c r="F900" s="1"/>
      <c r="G900" s="1"/>
    </row>
    <row r="901" ht="15.75" customHeight="1">
      <c r="A901" s="1"/>
      <c r="F901" s="1"/>
      <c r="G901" s="1"/>
    </row>
    <row r="902" ht="15.75" customHeight="1">
      <c r="A902" s="1"/>
      <c r="F902" s="1"/>
      <c r="G902" s="1"/>
    </row>
    <row r="903" ht="15.75" customHeight="1">
      <c r="A903" s="1"/>
      <c r="F903" s="1"/>
      <c r="G903" s="1"/>
    </row>
    <row r="904" ht="15.75" customHeight="1">
      <c r="A904" s="1"/>
      <c r="F904" s="1"/>
      <c r="G904" s="1"/>
    </row>
    <row r="905" ht="15.75" customHeight="1">
      <c r="A905" s="1"/>
      <c r="F905" s="1"/>
      <c r="G905" s="1"/>
    </row>
    <row r="906" ht="15.75" customHeight="1">
      <c r="A906" s="1"/>
      <c r="F906" s="1"/>
      <c r="G906" s="1"/>
    </row>
    <row r="907" ht="15.75" customHeight="1">
      <c r="A907" s="1"/>
      <c r="F907" s="1"/>
      <c r="G907" s="1"/>
    </row>
    <row r="908" ht="15.75" customHeight="1">
      <c r="A908" s="1"/>
      <c r="F908" s="1"/>
      <c r="G908" s="1"/>
    </row>
    <row r="909" ht="15.75" customHeight="1">
      <c r="A909" s="1"/>
      <c r="F909" s="1"/>
      <c r="G909" s="1"/>
    </row>
    <row r="910" ht="15.75" customHeight="1">
      <c r="A910" s="1"/>
      <c r="F910" s="1"/>
      <c r="G910" s="1"/>
    </row>
    <row r="911" ht="15.75" customHeight="1">
      <c r="A911" s="1"/>
      <c r="F911" s="1"/>
      <c r="G911" s="1"/>
    </row>
    <row r="912" ht="15.75" customHeight="1">
      <c r="A912" s="1"/>
      <c r="F912" s="1"/>
      <c r="G912" s="1"/>
    </row>
    <row r="913" ht="15.75" customHeight="1">
      <c r="A913" s="1"/>
      <c r="F913" s="1"/>
      <c r="G913" s="1"/>
    </row>
    <row r="914" ht="15.75" customHeight="1">
      <c r="A914" s="1"/>
      <c r="F914" s="1"/>
      <c r="G914" s="1"/>
    </row>
    <row r="915" ht="15.75" customHeight="1">
      <c r="A915" s="1"/>
      <c r="F915" s="1"/>
      <c r="G915" s="1"/>
    </row>
    <row r="916" ht="15.75" customHeight="1">
      <c r="A916" s="1"/>
      <c r="F916" s="1"/>
      <c r="G916" s="1"/>
    </row>
    <row r="917" ht="15.75" customHeight="1">
      <c r="A917" s="1"/>
      <c r="F917" s="1"/>
      <c r="G917" s="1"/>
    </row>
    <row r="918" ht="15.75" customHeight="1">
      <c r="A918" s="1"/>
      <c r="F918" s="1"/>
      <c r="G918" s="1"/>
    </row>
    <row r="919" ht="15.75" customHeight="1">
      <c r="A919" s="1"/>
      <c r="F919" s="1"/>
      <c r="G919" s="1"/>
    </row>
    <row r="920" ht="15.75" customHeight="1">
      <c r="A920" s="1"/>
      <c r="F920" s="1"/>
      <c r="G920" s="1"/>
    </row>
    <row r="921" ht="15.75" customHeight="1">
      <c r="A921" s="1"/>
      <c r="F921" s="1"/>
      <c r="G921" s="1"/>
    </row>
    <row r="922" ht="15.75" customHeight="1">
      <c r="A922" s="1"/>
      <c r="F922" s="1"/>
      <c r="G922" s="1"/>
    </row>
    <row r="923" ht="15.75" customHeight="1">
      <c r="A923" s="1"/>
      <c r="F923" s="1"/>
      <c r="G923" s="1"/>
    </row>
    <row r="924" ht="15.75" customHeight="1">
      <c r="A924" s="1"/>
      <c r="F924" s="1"/>
      <c r="G924" s="1"/>
    </row>
    <row r="925" ht="15.75" customHeight="1">
      <c r="A925" s="1"/>
      <c r="F925" s="1"/>
      <c r="G925" s="1"/>
    </row>
    <row r="926" ht="15.75" customHeight="1">
      <c r="A926" s="1"/>
      <c r="F926" s="1"/>
      <c r="G926" s="1"/>
    </row>
    <row r="927" ht="15.75" customHeight="1">
      <c r="A927" s="1"/>
      <c r="F927" s="1"/>
      <c r="G927" s="1"/>
    </row>
    <row r="928" ht="15.75" customHeight="1">
      <c r="A928" s="1"/>
      <c r="F928" s="1"/>
      <c r="G928" s="1"/>
    </row>
    <row r="929" ht="15.75" customHeight="1">
      <c r="A929" s="1"/>
      <c r="F929" s="1"/>
      <c r="G929" s="1"/>
    </row>
    <row r="930" ht="15.75" customHeight="1">
      <c r="A930" s="1"/>
      <c r="F930" s="1"/>
      <c r="G930" s="1"/>
    </row>
    <row r="931" ht="15.75" customHeight="1">
      <c r="A931" s="1"/>
      <c r="F931" s="1"/>
      <c r="G931" s="1"/>
    </row>
    <row r="932" ht="15.75" customHeight="1">
      <c r="A932" s="1"/>
      <c r="F932" s="1"/>
      <c r="G932" s="1"/>
    </row>
    <row r="933" ht="15.75" customHeight="1">
      <c r="A933" s="1"/>
      <c r="F933" s="1"/>
      <c r="G933" s="1"/>
    </row>
    <row r="934" ht="15.75" customHeight="1">
      <c r="A934" s="1"/>
      <c r="F934" s="1"/>
      <c r="G934" s="1"/>
    </row>
    <row r="935" ht="15.75" customHeight="1">
      <c r="A935" s="1"/>
      <c r="F935" s="1"/>
      <c r="G935" s="1"/>
    </row>
    <row r="936" ht="15.75" customHeight="1">
      <c r="A936" s="1"/>
      <c r="F936" s="1"/>
      <c r="G936" s="1"/>
    </row>
    <row r="937" ht="15.75" customHeight="1">
      <c r="A937" s="1"/>
      <c r="F937" s="1"/>
      <c r="G937" s="1"/>
    </row>
    <row r="938" ht="15.75" customHeight="1">
      <c r="A938" s="1"/>
      <c r="F938" s="1"/>
      <c r="G938" s="1"/>
    </row>
    <row r="939" ht="15.75" customHeight="1">
      <c r="A939" s="1"/>
      <c r="F939" s="1"/>
      <c r="G939" s="1"/>
    </row>
    <row r="940" ht="15.75" customHeight="1">
      <c r="A940" s="1"/>
      <c r="F940" s="1"/>
      <c r="G940" s="1"/>
    </row>
    <row r="941" ht="15.75" customHeight="1">
      <c r="A941" s="1"/>
      <c r="F941" s="1"/>
      <c r="G941" s="1"/>
    </row>
    <row r="942" ht="15.75" customHeight="1">
      <c r="A942" s="1"/>
      <c r="F942" s="1"/>
      <c r="G942" s="1"/>
    </row>
    <row r="943" ht="15.75" customHeight="1">
      <c r="A943" s="1"/>
      <c r="F943" s="1"/>
      <c r="G943" s="1"/>
    </row>
    <row r="944" ht="15.75" customHeight="1">
      <c r="A944" s="1"/>
      <c r="F944" s="1"/>
      <c r="G944" s="1"/>
    </row>
    <row r="945" ht="15.75" customHeight="1">
      <c r="A945" s="1"/>
      <c r="F945" s="1"/>
      <c r="G945" s="1"/>
    </row>
    <row r="946" ht="15.75" customHeight="1">
      <c r="A946" s="1"/>
      <c r="F946" s="1"/>
      <c r="G946" s="1"/>
    </row>
    <row r="947" ht="15.75" customHeight="1">
      <c r="A947" s="1"/>
      <c r="F947" s="1"/>
      <c r="G947" s="1"/>
    </row>
    <row r="948" ht="15.75" customHeight="1">
      <c r="A948" s="1"/>
      <c r="F948" s="1"/>
      <c r="G948" s="1"/>
    </row>
    <row r="949" ht="15.75" customHeight="1">
      <c r="A949" s="1"/>
      <c r="F949" s="1"/>
      <c r="G949" s="1"/>
    </row>
    <row r="950" ht="15.75" customHeight="1">
      <c r="A950" s="1"/>
      <c r="F950" s="1"/>
      <c r="G950" s="1"/>
    </row>
    <row r="951" ht="15.75" customHeight="1">
      <c r="A951" s="1"/>
      <c r="F951" s="1"/>
      <c r="G951" s="1"/>
    </row>
    <row r="952" ht="15.75" customHeight="1">
      <c r="A952" s="1"/>
      <c r="F952" s="1"/>
      <c r="G952" s="1"/>
    </row>
    <row r="953" ht="15.75" customHeight="1">
      <c r="A953" s="1"/>
      <c r="F953" s="1"/>
      <c r="G953" s="1"/>
    </row>
    <row r="954" ht="15.75" customHeight="1">
      <c r="A954" s="1"/>
      <c r="F954" s="1"/>
      <c r="G954" s="1"/>
    </row>
    <row r="955" ht="15.75" customHeight="1">
      <c r="A955" s="1"/>
      <c r="F955" s="1"/>
      <c r="G955" s="1"/>
    </row>
    <row r="956" ht="15.75" customHeight="1">
      <c r="A956" s="1"/>
      <c r="F956" s="1"/>
      <c r="G956" s="1"/>
    </row>
    <row r="957" ht="15.75" customHeight="1">
      <c r="A957" s="1"/>
      <c r="F957" s="1"/>
      <c r="G957" s="1"/>
    </row>
    <row r="958" ht="15.75" customHeight="1">
      <c r="A958" s="1"/>
      <c r="F958" s="1"/>
      <c r="G958" s="1"/>
    </row>
    <row r="959" ht="15.75" customHeight="1">
      <c r="A959" s="1"/>
      <c r="F959" s="1"/>
      <c r="G959" s="1"/>
    </row>
    <row r="960" ht="15.75" customHeight="1">
      <c r="A960" s="1"/>
      <c r="F960" s="1"/>
      <c r="G960" s="1"/>
    </row>
    <row r="961" ht="15.75" customHeight="1">
      <c r="A961" s="1"/>
      <c r="F961" s="1"/>
      <c r="G961" s="1"/>
    </row>
    <row r="962" ht="15.75" customHeight="1">
      <c r="A962" s="1"/>
      <c r="F962" s="1"/>
      <c r="G962" s="1"/>
    </row>
    <row r="963" ht="15.75" customHeight="1">
      <c r="A963" s="1"/>
      <c r="F963" s="1"/>
      <c r="G963" s="1"/>
    </row>
    <row r="964" ht="15.75" customHeight="1">
      <c r="A964" s="1"/>
      <c r="F964" s="1"/>
      <c r="G964" s="1"/>
    </row>
    <row r="965" ht="15.75" customHeight="1">
      <c r="A965" s="1"/>
      <c r="F965" s="1"/>
      <c r="G965" s="1"/>
    </row>
    <row r="966" ht="15.75" customHeight="1">
      <c r="A966" s="1"/>
      <c r="F966" s="1"/>
      <c r="G966" s="1"/>
    </row>
    <row r="967" ht="15.75" customHeight="1">
      <c r="A967" s="1"/>
      <c r="F967" s="1"/>
      <c r="G967" s="1"/>
    </row>
    <row r="968" ht="15.75" customHeight="1">
      <c r="A968" s="1"/>
      <c r="F968" s="1"/>
      <c r="G968" s="1"/>
    </row>
    <row r="969" ht="15.75" customHeight="1">
      <c r="A969" s="1"/>
      <c r="F969" s="1"/>
      <c r="G969" s="1"/>
    </row>
    <row r="970" ht="15.75" customHeight="1">
      <c r="A970" s="1"/>
      <c r="F970" s="1"/>
      <c r="G970" s="1"/>
    </row>
    <row r="971" ht="15.75" customHeight="1">
      <c r="A971" s="1"/>
      <c r="F971" s="1"/>
      <c r="G971" s="1"/>
    </row>
    <row r="972" ht="15.75" customHeight="1">
      <c r="A972" s="1"/>
      <c r="F972" s="1"/>
      <c r="G972" s="1"/>
    </row>
    <row r="973" ht="15.75" customHeight="1">
      <c r="A973" s="1"/>
      <c r="F973" s="1"/>
      <c r="G973" s="1"/>
    </row>
    <row r="974" ht="15.75" customHeight="1">
      <c r="A974" s="1"/>
      <c r="F974" s="1"/>
      <c r="G974" s="1"/>
    </row>
    <row r="975" ht="15.75" customHeight="1">
      <c r="A975" s="1"/>
      <c r="F975" s="1"/>
      <c r="G975" s="1"/>
    </row>
    <row r="976" ht="15.75" customHeight="1">
      <c r="A976" s="1"/>
      <c r="F976" s="1"/>
      <c r="G976" s="1"/>
    </row>
    <row r="977" ht="15.75" customHeight="1">
      <c r="A977" s="1"/>
      <c r="F977" s="1"/>
      <c r="G977" s="1"/>
    </row>
    <row r="978" ht="15.75" customHeight="1">
      <c r="A978" s="1"/>
      <c r="F978" s="1"/>
      <c r="G978" s="1"/>
    </row>
    <row r="979" ht="15.75" customHeight="1">
      <c r="A979" s="1"/>
      <c r="F979" s="1"/>
      <c r="G979" s="1"/>
    </row>
  </sheetData>
  <mergeCells count="6">
    <mergeCell ref="A3:J3"/>
    <mergeCell ref="A4:J4"/>
    <mergeCell ref="A5:J5"/>
    <mergeCell ref="B6:D6"/>
    <mergeCell ref="E6:E7"/>
    <mergeCell ref="G6:G7"/>
  </mergeCells>
  <printOptions/>
  <pageMargins bottom="0.75" footer="0.0" header="0.0" left="0.25" right="0.25" top="0.75"/>
  <pageSetup paperSize="9" orientation="landscape"/>
  <headerFooter>
    <oddHeader>&amp;C </oddHeader>
    <oddFooter>&amp;RFQ-1/ PSBM/0063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7.0"/>
    <col customWidth="1" min="3" max="3" width="20.14"/>
    <col customWidth="1" min="4" max="4" width="11.57"/>
    <col customWidth="1" min="5" max="5" width="19.29"/>
    <col customWidth="1" min="6" max="6" width="21.14"/>
    <col customWidth="1" min="7" max="126" width="17.29"/>
  </cols>
  <sheetData>
    <row r="1">
      <c r="A1" s="76" t="s">
        <v>302</v>
      </c>
    </row>
    <row r="2" ht="18.75" hidden="1" customHeight="1">
      <c r="A2" s="77" t="s">
        <v>303</v>
      </c>
      <c r="B2" s="78"/>
      <c r="C2" s="79"/>
      <c r="D2" s="80"/>
      <c r="E2" s="80"/>
      <c r="F2" s="81"/>
    </row>
    <row r="3" ht="18.75" hidden="1" customHeight="1">
      <c r="A3" s="82" t="s">
        <v>304</v>
      </c>
      <c r="B3" s="11"/>
      <c r="C3" s="83" t="s">
        <v>305</v>
      </c>
      <c r="D3" s="10"/>
      <c r="E3" s="10"/>
      <c r="F3" s="84"/>
    </row>
    <row r="4" ht="19.5" hidden="1" customHeight="1">
      <c r="A4" s="85" t="s">
        <v>306</v>
      </c>
      <c r="B4" s="86"/>
      <c r="C4" s="87">
        <v>42298.0</v>
      </c>
      <c r="D4" s="88"/>
      <c r="E4" s="88"/>
      <c r="F4" s="89"/>
    </row>
    <row r="5" ht="15.0" hidden="1" customHeight="1">
      <c r="A5" s="90"/>
      <c r="B5" s="90"/>
      <c r="C5" s="90"/>
      <c r="D5" s="91"/>
      <c r="E5" s="90"/>
      <c r="F5" s="90"/>
      <c r="G5" s="92" t="str">
        <f>'Proyeksi Penerimaan'!I7</f>
        <v>Bulan ke 1</v>
      </c>
      <c r="H5" s="92" t="str">
        <f>'Proyeksi Penerimaan'!J7</f>
        <v>Bulan ke 2</v>
      </c>
      <c r="I5" s="92" t="str">
        <f>'Proyeksi Penerimaan'!K7</f>
        <v>Bulan ke 3</v>
      </c>
      <c r="J5" s="92" t="str">
        <f>'Proyeksi Penerimaan'!L7</f>
        <v>Bulan ke 4</v>
      </c>
      <c r="K5" s="92" t="str">
        <f>'Proyeksi Penerimaan'!M7</f>
        <v>Bulan ke 5</v>
      </c>
      <c r="L5" s="92" t="str">
        <f>'Proyeksi Penerimaan'!N7</f>
        <v>Bulan ke 6</v>
      </c>
      <c r="M5" s="92" t="str">
        <f>'Proyeksi Penerimaan'!O7</f>
        <v>Bulan ke 7</v>
      </c>
      <c r="N5" s="92" t="str">
        <f>'Proyeksi Penerimaan'!P7</f>
        <v>Bulan ke 8</v>
      </c>
      <c r="O5" s="92" t="str">
        <f>'Proyeksi Penerimaan'!Q7</f>
        <v>Bulan ke 9</v>
      </c>
      <c r="P5" s="92" t="str">
        <f>'Proyeksi Penerimaan'!R7</f>
        <v>Bulan ke 10</v>
      </c>
      <c r="Q5" s="92" t="str">
        <f>'Proyeksi Penerimaan'!S7</f>
        <v>Bulan ke 11</v>
      </c>
      <c r="R5" s="92" t="str">
        <f>'Proyeksi Penerimaan'!T7</f>
        <v>Bulan ke 12</v>
      </c>
      <c r="S5" s="92" t="str">
        <f>'Proyeksi Penerimaan'!U7</f>
        <v>Bulan ke 13</v>
      </c>
      <c r="T5" s="92" t="str">
        <f>'Proyeksi Penerimaan'!V7</f>
        <v>Bulan ke 14</v>
      </c>
      <c r="U5" s="92" t="str">
        <f>'Proyeksi Penerimaan'!W7</f>
        <v>Bulan ke 15</v>
      </c>
      <c r="V5" s="92" t="str">
        <f>'Proyeksi Penerimaan'!X7</f>
        <v>Bulan ke 16</v>
      </c>
      <c r="W5" s="92" t="str">
        <f>'Proyeksi Penerimaan'!Y7</f>
        <v>Bulan ke 17</v>
      </c>
      <c r="X5" s="92" t="str">
        <f>'Proyeksi Penerimaan'!Z7</f>
        <v>Bulan ke 18</v>
      </c>
      <c r="Y5" s="92" t="str">
        <f>'Proyeksi Penerimaan'!AA7</f>
        <v>Bulan ke 19</v>
      </c>
      <c r="Z5" s="92" t="str">
        <f>'Proyeksi Penerimaan'!AB7</f>
        <v>Bulan ke 20</v>
      </c>
      <c r="AA5" s="92" t="str">
        <f>'Proyeksi Penerimaan'!AC7</f>
        <v>Bulan ke 21</v>
      </c>
      <c r="AB5" s="92" t="str">
        <f>'Proyeksi Penerimaan'!AD7</f>
        <v>Bulan ke 22</v>
      </c>
      <c r="AC5" s="92" t="str">
        <f>'Proyeksi Penerimaan'!AE7</f>
        <v>Bulan ke 23</v>
      </c>
      <c r="AD5" s="92" t="str">
        <f>'Proyeksi Penerimaan'!AF7</f>
        <v>Bulan ke 24</v>
      </c>
      <c r="AE5" s="92" t="str">
        <f>'Proyeksi Penerimaan'!AG7</f>
        <v>Bulan ke 25</v>
      </c>
      <c r="AF5" s="92" t="str">
        <f>'Proyeksi Penerimaan'!AH7</f>
        <v>Bulan ke 26</v>
      </c>
      <c r="AG5" s="92" t="str">
        <f>'Proyeksi Penerimaan'!AI7</f>
        <v>Bulan ke 27</v>
      </c>
      <c r="AH5" s="92" t="str">
        <f>'Proyeksi Penerimaan'!AJ7</f>
        <v>Bulan ke 28</v>
      </c>
      <c r="AI5" s="92" t="str">
        <f>'Proyeksi Penerimaan'!AK7</f>
        <v>Bulan ke 29</v>
      </c>
      <c r="AJ5" s="92" t="str">
        <f>'Proyeksi Penerimaan'!AL7</f>
        <v>Bulan ke 30</v>
      </c>
      <c r="AK5" s="92" t="str">
        <f>'Proyeksi Penerimaan'!AM7</f>
        <v>Bulan ke 31</v>
      </c>
      <c r="AL5" s="92" t="str">
        <f>'Proyeksi Penerimaan'!AN7</f>
        <v>Bulan ke 32</v>
      </c>
      <c r="AM5" s="92" t="str">
        <f>'Proyeksi Penerimaan'!AO7</f>
        <v>Bulan ke 33</v>
      </c>
      <c r="AN5" s="92" t="str">
        <f>'Proyeksi Penerimaan'!AP7</f>
        <v>Bulan ke 34</v>
      </c>
      <c r="AO5" s="92" t="str">
        <f>'Proyeksi Penerimaan'!AQ7</f>
        <v>Bulan ke 35</v>
      </c>
      <c r="AP5" s="92" t="str">
        <f>'Proyeksi Penerimaan'!AR7</f>
        <v>Bulan ke 36</v>
      </c>
      <c r="AQ5" s="92" t="str">
        <f>'Proyeksi Penerimaan'!AS7</f>
        <v>Bulan ke 37</v>
      </c>
      <c r="AR5" s="92" t="str">
        <f>'Proyeksi Penerimaan'!AT7</f>
        <v>Bulan ke 38</v>
      </c>
      <c r="AS5" s="92" t="str">
        <f>'Proyeksi Penerimaan'!AU7</f>
        <v>Bulan ke 39</v>
      </c>
      <c r="AT5" s="92" t="str">
        <f>'Proyeksi Penerimaan'!AV7</f>
        <v>Bulan ke 40</v>
      </c>
      <c r="AU5" s="92" t="str">
        <f>'Proyeksi Penerimaan'!AW7</f>
        <v>Bulan ke 41</v>
      </c>
      <c r="AV5" s="92" t="str">
        <f>'Proyeksi Penerimaan'!AX7</f>
        <v>Bulan ke 42</v>
      </c>
      <c r="AW5" s="92" t="str">
        <f>'Proyeksi Penerimaan'!AY7</f>
        <v>Bulan ke 43</v>
      </c>
      <c r="AX5" s="92" t="str">
        <f>'Proyeksi Penerimaan'!AZ7</f>
        <v>Bulan ke 44</v>
      </c>
      <c r="AY5" s="92" t="str">
        <f>'Proyeksi Penerimaan'!BA7</f>
        <v>Bulan ke 45</v>
      </c>
      <c r="AZ5" s="92" t="str">
        <f>'Proyeksi Penerimaan'!BB7</f>
        <v>Bulan ke 46</v>
      </c>
      <c r="BA5" s="92" t="str">
        <f>'Proyeksi Penerimaan'!BC7</f>
        <v>Bulan ke 47</v>
      </c>
      <c r="BB5" s="92" t="str">
        <f>'Proyeksi Penerimaan'!BD7</f>
        <v>Bulan ke 48</v>
      </c>
    </row>
    <row r="6">
      <c r="A6" s="93"/>
      <c r="B6" s="93"/>
      <c r="C6" s="94"/>
      <c r="D6" s="95"/>
      <c r="E6" s="94"/>
      <c r="F6" s="9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</row>
    <row r="7">
      <c r="A7" s="93" t="s">
        <v>307</v>
      </c>
      <c r="B7" s="93" t="s">
        <v>308</v>
      </c>
      <c r="C7" s="94" t="s">
        <v>309</v>
      </c>
      <c r="D7" s="95">
        <v>60.0</v>
      </c>
      <c r="E7" s="94" t="s">
        <v>310</v>
      </c>
      <c r="F7" s="95">
        <f>C11*(D7/100)</f>
        <v>1260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</row>
    <row r="8">
      <c r="A8" s="96" t="s">
        <v>4</v>
      </c>
      <c r="B8" s="96" t="s">
        <v>311</v>
      </c>
      <c r="C8" s="96" t="s">
        <v>312</v>
      </c>
      <c r="D8" s="96" t="s">
        <v>313</v>
      </c>
      <c r="E8" s="96" t="s">
        <v>314</v>
      </c>
      <c r="F8" s="96" t="s">
        <v>315</v>
      </c>
      <c r="G8" s="97">
        <v>1.0</v>
      </c>
      <c r="H8" s="98">
        <f t="shared" ref="H8:DV8" si="1">G8+1</f>
        <v>2</v>
      </c>
      <c r="I8" s="98">
        <f t="shared" si="1"/>
        <v>3</v>
      </c>
      <c r="J8" s="98">
        <f t="shared" si="1"/>
        <v>4</v>
      </c>
      <c r="K8" s="98">
        <f t="shared" si="1"/>
        <v>5</v>
      </c>
      <c r="L8" s="98">
        <f t="shared" si="1"/>
        <v>6</v>
      </c>
      <c r="M8" s="98">
        <f t="shared" si="1"/>
        <v>7</v>
      </c>
      <c r="N8" s="98">
        <f t="shared" si="1"/>
        <v>8</v>
      </c>
      <c r="O8" s="98">
        <f t="shared" si="1"/>
        <v>9</v>
      </c>
      <c r="P8" s="98">
        <f t="shared" si="1"/>
        <v>10</v>
      </c>
      <c r="Q8" s="98">
        <f t="shared" si="1"/>
        <v>11</v>
      </c>
      <c r="R8" s="98">
        <f t="shared" si="1"/>
        <v>12</v>
      </c>
      <c r="S8" s="98">
        <f t="shared" si="1"/>
        <v>13</v>
      </c>
      <c r="T8" s="98">
        <f t="shared" si="1"/>
        <v>14</v>
      </c>
      <c r="U8" s="98">
        <f t="shared" si="1"/>
        <v>15</v>
      </c>
      <c r="V8" s="98">
        <f t="shared" si="1"/>
        <v>16</v>
      </c>
      <c r="W8" s="98">
        <f t="shared" si="1"/>
        <v>17</v>
      </c>
      <c r="X8" s="98">
        <f t="shared" si="1"/>
        <v>18</v>
      </c>
      <c r="Y8" s="98">
        <f t="shared" si="1"/>
        <v>19</v>
      </c>
      <c r="Z8" s="98">
        <f t="shared" si="1"/>
        <v>20</v>
      </c>
      <c r="AA8" s="98">
        <f t="shared" si="1"/>
        <v>21</v>
      </c>
      <c r="AB8" s="98">
        <f t="shared" si="1"/>
        <v>22</v>
      </c>
      <c r="AC8" s="98">
        <f t="shared" si="1"/>
        <v>23</v>
      </c>
      <c r="AD8" s="98">
        <f t="shared" si="1"/>
        <v>24</v>
      </c>
      <c r="AE8" s="98">
        <f t="shared" si="1"/>
        <v>25</v>
      </c>
      <c r="AF8" s="98">
        <f t="shared" si="1"/>
        <v>26</v>
      </c>
      <c r="AG8" s="98">
        <f t="shared" si="1"/>
        <v>27</v>
      </c>
      <c r="AH8" s="98">
        <f t="shared" si="1"/>
        <v>28</v>
      </c>
      <c r="AI8" s="98">
        <f t="shared" si="1"/>
        <v>29</v>
      </c>
      <c r="AJ8" s="98">
        <f t="shared" si="1"/>
        <v>30</v>
      </c>
      <c r="AK8" s="98">
        <f t="shared" si="1"/>
        <v>31</v>
      </c>
      <c r="AL8" s="98">
        <f t="shared" si="1"/>
        <v>32</v>
      </c>
      <c r="AM8" s="98">
        <f t="shared" si="1"/>
        <v>33</v>
      </c>
      <c r="AN8" s="98">
        <f t="shared" si="1"/>
        <v>34</v>
      </c>
      <c r="AO8" s="98">
        <f t="shared" si="1"/>
        <v>35</v>
      </c>
      <c r="AP8" s="98">
        <f t="shared" si="1"/>
        <v>36</v>
      </c>
      <c r="AQ8" s="98">
        <f t="shared" si="1"/>
        <v>37</v>
      </c>
      <c r="AR8" s="98">
        <f t="shared" si="1"/>
        <v>38</v>
      </c>
      <c r="AS8" s="98">
        <f t="shared" si="1"/>
        <v>39</v>
      </c>
      <c r="AT8" s="98">
        <f t="shared" si="1"/>
        <v>40</v>
      </c>
      <c r="AU8" s="98">
        <f t="shared" si="1"/>
        <v>41</v>
      </c>
      <c r="AV8" s="98">
        <f t="shared" si="1"/>
        <v>42</v>
      </c>
      <c r="AW8" s="98">
        <f t="shared" si="1"/>
        <v>43</v>
      </c>
      <c r="AX8" s="98">
        <f t="shared" si="1"/>
        <v>44</v>
      </c>
      <c r="AY8" s="98">
        <f t="shared" si="1"/>
        <v>45</v>
      </c>
      <c r="AZ8" s="98">
        <f t="shared" si="1"/>
        <v>46</v>
      </c>
      <c r="BA8" s="98">
        <f t="shared" si="1"/>
        <v>47</v>
      </c>
      <c r="BB8" s="98">
        <f t="shared" si="1"/>
        <v>48</v>
      </c>
      <c r="BC8" s="98">
        <f t="shared" si="1"/>
        <v>49</v>
      </c>
      <c r="BD8" s="98">
        <f t="shared" si="1"/>
        <v>50</v>
      </c>
      <c r="BE8" s="98">
        <f t="shared" si="1"/>
        <v>51</v>
      </c>
      <c r="BF8" s="98">
        <f t="shared" si="1"/>
        <v>52</v>
      </c>
      <c r="BG8" s="98">
        <f t="shared" si="1"/>
        <v>53</v>
      </c>
      <c r="BH8" s="98">
        <f t="shared" si="1"/>
        <v>54</v>
      </c>
      <c r="BI8" s="98">
        <f t="shared" si="1"/>
        <v>55</v>
      </c>
      <c r="BJ8" s="98">
        <f t="shared" si="1"/>
        <v>56</v>
      </c>
      <c r="BK8" s="98">
        <f t="shared" si="1"/>
        <v>57</v>
      </c>
      <c r="BL8" s="98">
        <f t="shared" si="1"/>
        <v>58</v>
      </c>
      <c r="BM8" s="98">
        <f t="shared" si="1"/>
        <v>59</v>
      </c>
      <c r="BN8" s="98">
        <f t="shared" si="1"/>
        <v>60</v>
      </c>
      <c r="BO8" s="98">
        <f t="shared" si="1"/>
        <v>61</v>
      </c>
      <c r="BP8" s="98">
        <f t="shared" si="1"/>
        <v>62</v>
      </c>
      <c r="BQ8" s="98">
        <f t="shared" si="1"/>
        <v>63</v>
      </c>
      <c r="BR8" s="98">
        <f t="shared" si="1"/>
        <v>64</v>
      </c>
      <c r="BS8" s="98">
        <f t="shared" si="1"/>
        <v>65</v>
      </c>
      <c r="BT8" s="98">
        <f t="shared" si="1"/>
        <v>66</v>
      </c>
      <c r="BU8" s="98">
        <f t="shared" si="1"/>
        <v>67</v>
      </c>
      <c r="BV8" s="98">
        <f t="shared" si="1"/>
        <v>68</v>
      </c>
      <c r="BW8" s="98">
        <f t="shared" si="1"/>
        <v>69</v>
      </c>
      <c r="BX8" s="98">
        <f t="shared" si="1"/>
        <v>70</v>
      </c>
      <c r="BY8" s="98">
        <f t="shared" si="1"/>
        <v>71</v>
      </c>
      <c r="BZ8" s="98">
        <f t="shared" si="1"/>
        <v>72</v>
      </c>
      <c r="CA8" s="98">
        <f t="shared" si="1"/>
        <v>73</v>
      </c>
      <c r="CB8" s="98">
        <f t="shared" si="1"/>
        <v>74</v>
      </c>
      <c r="CC8" s="98">
        <f t="shared" si="1"/>
        <v>75</v>
      </c>
      <c r="CD8" s="98">
        <f t="shared" si="1"/>
        <v>76</v>
      </c>
      <c r="CE8" s="98">
        <f t="shared" si="1"/>
        <v>77</v>
      </c>
      <c r="CF8" s="98">
        <f t="shared" si="1"/>
        <v>78</v>
      </c>
      <c r="CG8" s="98">
        <f t="shared" si="1"/>
        <v>79</v>
      </c>
      <c r="CH8" s="98">
        <f t="shared" si="1"/>
        <v>80</v>
      </c>
      <c r="CI8" s="98">
        <f t="shared" si="1"/>
        <v>81</v>
      </c>
      <c r="CJ8" s="98">
        <f t="shared" si="1"/>
        <v>82</v>
      </c>
      <c r="CK8" s="98">
        <f t="shared" si="1"/>
        <v>83</v>
      </c>
      <c r="CL8" s="98">
        <f t="shared" si="1"/>
        <v>84</v>
      </c>
      <c r="CM8" s="98">
        <f t="shared" si="1"/>
        <v>85</v>
      </c>
      <c r="CN8" s="98">
        <f t="shared" si="1"/>
        <v>86</v>
      </c>
      <c r="CO8" s="98">
        <f t="shared" si="1"/>
        <v>87</v>
      </c>
      <c r="CP8" s="98">
        <f t="shared" si="1"/>
        <v>88</v>
      </c>
      <c r="CQ8" s="98">
        <f t="shared" si="1"/>
        <v>89</v>
      </c>
      <c r="CR8" s="98">
        <f t="shared" si="1"/>
        <v>90</v>
      </c>
      <c r="CS8" s="98">
        <f t="shared" si="1"/>
        <v>91</v>
      </c>
      <c r="CT8" s="98">
        <f t="shared" si="1"/>
        <v>92</v>
      </c>
      <c r="CU8" s="98">
        <f t="shared" si="1"/>
        <v>93</v>
      </c>
      <c r="CV8" s="98">
        <f t="shared" si="1"/>
        <v>94</v>
      </c>
      <c r="CW8" s="98">
        <f t="shared" si="1"/>
        <v>95</v>
      </c>
      <c r="CX8" s="98">
        <f t="shared" si="1"/>
        <v>96</v>
      </c>
      <c r="CY8" s="98">
        <f t="shared" si="1"/>
        <v>97</v>
      </c>
      <c r="CZ8" s="98">
        <f t="shared" si="1"/>
        <v>98</v>
      </c>
      <c r="DA8" s="98">
        <f t="shared" si="1"/>
        <v>99</v>
      </c>
      <c r="DB8" s="98">
        <f t="shared" si="1"/>
        <v>100</v>
      </c>
      <c r="DC8" s="98">
        <f t="shared" si="1"/>
        <v>101</v>
      </c>
      <c r="DD8" s="98">
        <f t="shared" si="1"/>
        <v>102</v>
      </c>
      <c r="DE8" s="98">
        <f t="shared" si="1"/>
        <v>103</v>
      </c>
      <c r="DF8" s="98">
        <f t="shared" si="1"/>
        <v>104</v>
      </c>
      <c r="DG8" s="98">
        <f t="shared" si="1"/>
        <v>105</v>
      </c>
      <c r="DH8" s="98">
        <f t="shared" si="1"/>
        <v>106</v>
      </c>
      <c r="DI8" s="98">
        <f t="shared" si="1"/>
        <v>107</v>
      </c>
      <c r="DJ8" s="98">
        <f t="shared" si="1"/>
        <v>108</v>
      </c>
      <c r="DK8" s="98">
        <f t="shared" si="1"/>
        <v>109</v>
      </c>
      <c r="DL8" s="98">
        <f t="shared" si="1"/>
        <v>110</v>
      </c>
      <c r="DM8" s="98">
        <f t="shared" si="1"/>
        <v>111</v>
      </c>
      <c r="DN8" s="98">
        <f t="shared" si="1"/>
        <v>112</v>
      </c>
      <c r="DO8" s="98">
        <f t="shared" si="1"/>
        <v>113</v>
      </c>
      <c r="DP8" s="98">
        <f t="shared" si="1"/>
        <v>114</v>
      </c>
      <c r="DQ8" s="98">
        <f t="shared" si="1"/>
        <v>115</v>
      </c>
      <c r="DR8" s="98">
        <f t="shared" si="1"/>
        <v>116</v>
      </c>
      <c r="DS8" s="98">
        <f t="shared" si="1"/>
        <v>117</v>
      </c>
      <c r="DT8" s="98">
        <f t="shared" si="1"/>
        <v>118</v>
      </c>
      <c r="DU8" s="98">
        <f t="shared" si="1"/>
        <v>119</v>
      </c>
      <c r="DV8" s="98">
        <f t="shared" si="1"/>
        <v>120</v>
      </c>
    </row>
    <row r="9">
      <c r="A9" s="99"/>
      <c r="B9" s="99"/>
      <c r="C9" s="99"/>
      <c r="D9" s="99"/>
      <c r="E9" s="99"/>
      <c r="F9" s="99"/>
      <c r="G9" s="100" t="s">
        <v>15</v>
      </c>
      <c r="H9" s="101" t="s">
        <v>16</v>
      </c>
      <c r="I9" s="101" t="s">
        <v>17</v>
      </c>
      <c r="J9" s="101" t="s">
        <v>18</v>
      </c>
      <c r="K9" s="101" t="s">
        <v>19</v>
      </c>
      <c r="L9" s="101" t="s">
        <v>20</v>
      </c>
      <c r="M9" s="101" t="s">
        <v>21</v>
      </c>
      <c r="N9" s="101" t="s">
        <v>22</v>
      </c>
      <c r="O9" s="101" t="s">
        <v>23</v>
      </c>
      <c r="P9" s="101" t="s">
        <v>24</v>
      </c>
      <c r="Q9" s="101" t="s">
        <v>25</v>
      </c>
      <c r="R9" s="101" t="s">
        <v>26</v>
      </c>
      <c r="S9" s="101" t="s">
        <v>27</v>
      </c>
      <c r="T9" s="101" t="s">
        <v>28</v>
      </c>
      <c r="U9" s="101" t="s">
        <v>29</v>
      </c>
      <c r="V9" s="101" t="s">
        <v>30</v>
      </c>
      <c r="W9" s="101" t="s">
        <v>31</v>
      </c>
      <c r="X9" s="101" t="s">
        <v>32</v>
      </c>
      <c r="Y9" s="101" t="s">
        <v>33</v>
      </c>
      <c r="Z9" s="101" t="s">
        <v>34</v>
      </c>
      <c r="AA9" s="101" t="s">
        <v>35</v>
      </c>
      <c r="AB9" s="101" t="s">
        <v>36</v>
      </c>
      <c r="AC9" s="101" t="s">
        <v>37</v>
      </c>
      <c r="AD9" s="101" t="s">
        <v>38</v>
      </c>
      <c r="AE9" s="101" t="s">
        <v>39</v>
      </c>
      <c r="AF9" s="101" t="s">
        <v>40</v>
      </c>
      <c r="AG9" s="101" t="s">
        <v>41</v>
      </c>
      <c r="AH9" s="101" t="s">
        <v>42</v>
      </c>
      <c r="AI9" s="101" t="s">
        <v>43</v>
      </c>
      <c r="AJ9" s="101" t="s">
        <v>44</v>
      </c>
      <c r="AK9" s="101" t="s">
        <v>45</v>
      </c>
      <c r="AL9" s="101" t="s">
        <v>46</v>
      </c>
      <c r="AM9" s="101" t="s">
        <v>47</v>
      </c>
      <c r="AN9" s="101" t="s">
        <v>48</v>
      </c>
      <c r="AO9" s="101" t="s">
        <v>49</v>
      </c>
      <c r="AP9" s="101" t="s">
        <v>50</v>
      </c>
      <c r="AQ9" s="101" t="s">
        <v>51</v>
      </c>
      <c r="AR9" s="101" t="s">
        <v>52</v>
      </c>
      <c r="AS9" s="101" t="s">
        <v>53</v>
      </c>
      <c r="AT9" s="101" t="s">
        <v>54</v>
      </c>
      <c r="AU9" s="101" t="s">
        <v>55</v>
      </c>
      <c r="AV9" s="101" t="s">
        <v>56</v>
      </c>
      <c r="AW9" s="101" t="s">
        <v>57</v>
      </c>
      <c r="AX9" s="101" t="s">
        <v>58</v>
      </c>
      <c r="AY9" s="101" t="s">
        <v>59</v>
      </c>
      <c r="AZ9" s="101" t="s">
        <v>60</v>
      </c>
      <c r="BA9" s="101" t="s">
        <v>61</v>
      </c>
      <c r="BB9" s="101" t="s">
        <v>62</v>
      </c>
      <c r="BC9" s="101" t="s">
        <v>63</v>
      </c>
      <c r="BD9" s="101" t="s">
        <v>64</v>
      </c>
      <c r="BE9" s="101" t="s">
        <v>65</v>
      </c>
      <c r="BF9" s="101" t="s">
        <v>66</v>
      </c>
      <c r="BG9" s="101" t="s">
        <v>67</v>
      </c>
      <c r="BH9" s="101" t="s">
        <v>68</v>
      </c>
      <c r="BI9" s="101" t="s">
        <v>69</v>
      </c>
      <c r="BJ9" s="101" t="s">
        <v>70</v>
      </c>
      <c r="BK9" s="101" t="s">
        <v>71</v>
      </c>
      <c r="BL9" s="101" t="s">
        <v>72</v>
      </c>
      <c r="BM9" s="101" t="s">
        <v>73</v>
      </c>
      <c r="BN9" s="101" t="s">
        <v>74</v>
      </c>
      <c r="BO9" s="101" t="s">
        <v>75</v>
      </c>
      <c r="BP9" s="101" t="s">
        <v>76</v>
      </c>
      <c r="BQ9" s="101" t="s">
        <v>77</v>
      </c>
      <c r="BR9" s="101" t="s">
        <v>78</v>
      </c>
      <c r="BS9" s="101" t="s">
        <v>79</v>
      </c>
      <c r="BT9" s="101" t="s">
        <v>80</v>
      </c>
      <c r="BU9" s="101" t="s">
        <v>81</v>
      </c>
      <c r="BV9" s="101" t="s">
        <v>82</v>
      </c>
      <c r="BW9" s="101" t="s">
        <v>83</v>
      </c>
      <c r="BX9" s="101" t="s">
        <v>84</v>
      </c>
      <c r="BY9" s="101" t="s">
        <v>85</v>
      </c>
      <c r="BZ9" s="101" t="s">
        <v>86</v>
      </c>
      <c r="CA9" s="101" t="s">
        <v>87</v>
      </c>
      <c r="CB9" s="101" t="s">
        <v>88</v>
      </c>
      <c r="CC9" s="101" t="s">
        <v>89</v>
      </c>
      <c r="CD9" s="101" t="s">
        <v>90</v>
      </c>
      <c r="CE9" s="101" t="s">
        <v>91</v>
      </c>
      <c r="CF9" s="101" t="s">
        <v>92</v>
      </c>
      <c r="CG9" s="101" t="s">
        <v>93</v>
      </c>
      <c r="CH9" s="101" t="s">
        <v>94</v>
      </c>
      <c r="CI9" s="101" t="s">
        <v>95</v>
      </c>
      <c r="CJ9" s="101" t="s">
        <v>96</v>
      </c>
      <c r="CK9" s="101" t="s">
        <v>97</v>
      </c>
      <c r="CL9" s="101" t="s">
        <v>98</v>
      </c>
      <c r="CM9" s="101" t="s">
        <v>99</v>
      </c>
      <c r="CN9" s="101" t="s">
        <v>100</v>
      </c>
      <c r="CO9" s="101" t="s">
        <v>101</v>
      </c>
      <c r="CP9" s="101" t="s">
        <v>102</v>
      </c>
      <c r="CQ9" s="101" t="s">
        <v>103</v>
      </c>
      <c r="CR9" s="101" t="s">
        <v>104</v>
      </c>
      <c r="CS9" s="101" t="s">
        <v>105</v>
      </c>
      <c r="CT9" s="101" t="s">
        <v>106</v>
      </c>
      <c r="CU9" s="101" t="s">
        <v>107</v>
      </c>
      <c r="CV9" s="101" t="s">
        <v>108</v>
      </c>
      <c r="CW9" s="101" t="s">
        <v>109</v>
      </c>
      <c r="CX9" s="101" t="s">
        <v>110</v>
      </c>
      <c r="CY9" s="101" t="s">
        <v>111</v>
      </c>
      <c r="CZ9" s="101" t="s">
        <v>112</v>
      </c>
      <c r="DA9" s="101" t="s">
        <v>113</v>
      </c>
      <c r="DB9" s="101" t="s">
        <v>114</v>
      </c>
      <c r="DC9" s="101" t="s">
        <v>115</v>
      </c>
      <c r="DD9" s="101" t="s">
        <v>116</v>
      </c>
      <c r="DE9" s="101" t="s">
        <v>117</v>
      </c>
      <c r="DF9" s="101" t="s">
        <v>118</v>
      </c>
      <c r="DG9" s="101" t="s">
        <v>119</v>
      </c>
      <c r="DH9" s="101" t="s">
        <v>120</v>
      </c>
      <c r="DI9" s="101" t="s">
        <v>121</v>
      </c>
      <c r="DJ9" s="101" t="s">
        <v>122</v>
      </c>
      <c r="DK9" s="101" t="s">
        <v>123</v>
      </c>
      <c r="DL9" s="101" t="s">
        <v>124</v>
      </c>
      <c r="DM9" s="101" t="s">
        <v>125</v>
      </c>
      <c r="DN9" s="101" t="s">
        <v>126</v>
      </c>
      <c r="DO9" s="101" t="s">
        <v>127</v>
      </c>
      <c r="DP9" s="101" t="s">
        <v>128</v>
      </c>
      <c r="DQ9" s="101" t="s">
        <v>129</v>
      </c>
      <c r="DR9" s="101" t="s">
        <v>130</v>
      </c>
      <c r="DS9" s="101" t="s">
        <v>131</v>
      </c>
      <c r="DT9" s="101" t="s">
        <v>132</v>
      </c>
      <c r="DU9" s="101" t="s">
        <v>133</v>
      </c>
      <c r="DV9" s="101" t="s">
        <v>134</v>
      </c>
    </row>
    <row r="10">
      <c r="A10" s="102" t="s">
        <v>316</v>
      </c>
      <c r="B10" s="10"/>
      <c r="C10" s="10"/>
      <c r="D10" s="10"/>
      <c r="E10" s="10"/>
      <c r="F10" s="10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</row>
    <row r="11">
      <c r="A11" s="103">
        <v>1.0</v>
      </c>
      <c r="B11" s="104" t="s">
        <v>317</v>
      </c>
      <c r="C11" s="105">
        <v>2100.0</v>
      </c>
      <c r="D11" s="106" t="s">
        <v>318</v>
      </c>
      <c r="E11" s="106">
        <v>650000.0</v>
      </c>
      <c r="F11" s="106">
        <f t="shared" ref="F11:F13" si="2">C11*E11</f>
        <v>1365000000</v>
      </c>
      <c r="G11" s="107"/>
      <c r="H11" s="107"/>
      <c r="I11" s="107"/>
      <c r="J11" s="107"/>
      <c r="K11" s="107"/>
      <c r="L11" s="107">
        <f>F11/20</f>
        <v>68250000</v>
      </c>
      <c r="M11" s="107"/>
      <c r="N11" s="107"/>
      <c r="O11" s="107"/>
      <c r="P11" s="107"/>
      <c r="Q11" s="107"/>
      <c r="R11" s="107">
        <f>L11</f>
        <v>68250000</v>
      </c>
      <c r="S11" s="107"/>
      <c r="T11" s="107"/>
      <c r="U11" s="107"/>
      <c r="V11" s="107"/>
      <c r="W11" s="107"/>
      <c r="X11" s="107">
        <f>R11</f>
        <v>68250000</v>
      </c>
      <c r="Y11" s="107"/>
      <c r="Z11" s="107"/>
      <c r="AA11" s="107"/>
      <c r="AB11" s="107"/>
      <c r="AC11" s="107"/>
      <c r="AD11" s="107">
        <f>X11</f>
        <v>68250000</v>
      </c>
      <c r="AE11" s="107"/>
      <c r="AF11" s="104"/>
      <c r="AG11" s="22"/>
      <c r="AH11" s="22"/>
      <c r="AI11" s="22"/>
      <c r="AJ11" s="107">
        <f>AD11</f>
        <v>68250000</v>
      </c>
      <c r="AK11" s="22"/>
      <c r="AL11" s="22"/>
      <c r="AM11" s="22"/>
      <c r="AN11" s="22"/>
      <c r="AO11" s="22"/>
      <c r="AP11" s="107">
        <f>AJ11</f>
        <v>68250000</v>
      </c>
      <c r="AQ11" s="22"/>
      <c r="AR11" s="22"/>
      <c r="AS11" s="22"/>
      <c r="AT11" s="22"/>
      <c r="AU11" s="104"/>
      <c r="AV11" s="107">
        <f>AP11</f>
        <v>68250000</v>
      </c>
      <c r="AW11" s="22"/>
      <c r="AX11" s="22"/>
      <c r="AY11" s="22"/>
      <c r="AZ11" s="22"/>
      <c r="BA11" s="22"/>
      <c r="BB11" s="107">
        <f>AV11</f>
        <v>68250000</v>
      </c>
      <c r="BC11" s="22"/>
      <c r="BD11" s="22"/>
      <c r="BE11" s="22"/>
      <c r="BF11" s="107"/>
      <c r="BG11" s="22"/>
      <c r="BH11" s="107">
        <f>BB11</f>
        <v>68250000</v>
      </c>
      <c r="BI11" s="22"/>
      <c r="BJ11" s="22"/>
      <c r="BK11" s="22"/>
      <c r="BL11" s="22"/>
      <c r="BM11" s="107"/>
      <c r="BN11" s="107">
        <f>AV11</f>
        <v>68250000</v>
      </c>
      <c r="BO11" s="107"/>
      <c r="BP11" s="107"/>
      <c r="BQ11" s="107"/>
      <c r="BR11" s="107"/>
      <c r="BS11" s="107"/>
      <c r="BT11" s="107">
        <f>AV11</f>
        <v>68250000</v>
      </c>
      <c r="BU11" s="107"/>
      <c r="BV11" s="107"/>
      <c r="BW11" s="107"/>
      <c r="BX11" s="107"/>
      <c r="BY11" s="107" t="str">
        <f>BS11</f>
        <v/>
      </c>
      <c r="BZ11" s="107">
        <f>AV11</f>
        <v>68250000</v>
      </c>
      <c r="CA11" s="107"/>
      <c r="CB11" s="107"/>
      <c r="CC11" s="107"/>
      <c r="CD11" s="107"/>
      <c r="CE11" s="107"/>
      <c r="CF11" s="107">
        <f>AV11</f>
        <v>68250000</v>
      </c>
      <c r="CG11" s="104"/>
      <c r="CH11" s="22"/>
      <c r="CI11" s="22"/>
      <c r="CJ11" s="22"/>
      <c r="CK11" s="107"/>
      <c r="CL11" s="107">
        <f>AV11</f>
        <v>68250000</v>
      </c>
      <c r="CM11" s="22"/>
      <c r="CN11" s="22"/>
      <c r="CO11" s="22"/>
      <c r="CP11" s="22"/>
      <c r="CQ11" s="107"/>
      <c r="CR11" s="107">
        <f>AV11</f>
        <v>68250000</v>
      </c>
      <c r="CS11" s="22"/>
      <c r="CT11" s="22"/>
      <c r="CU11" s="22"/>
      <c r="CV11" s="104"/>
      <c r="CW11" s="107"/>
      <c r="CX11" s="107">
        <f>AV11</f>
        <v>68250000</v>
      </c>
      <c r="CY11" s="22"/>
      <c r="CZ11" s="22"/>
      <c r="DA11" s="22"/>
      <c r="DB11" s="22"/>
      <c r="DC11" s="107"/>
      <c r="DD11" s="107">
        <f>AV11</f>
        <v>68250000</v>
      </c>
      <c r="DE11" s="22"/>
      <c r="DF11" s="22"/>
      <c r="DG11" s="22"/>
      <c r="DH11" s="22"/>
      <c r="DI11" s="22"/>
      <c r="DJ11" s="107">
        <f>AV11</f>
        <v>68250000</v>
      </c>
      <c r="DK11" s="22"/>
      <c r="DL11" s="22"/>
      <c r="DM11" s="22"/>
      <c r="DN11" s="22"/>
      <c r="DO11" s="22"/>
      <c r="DP11" s="107">
        <f>AV11</f>
        <v>68250000</v>
      </c>
      <c r="DQ11" s="22"/>
      <c r="DR11" s="22"/>
      <c r="DS11" s="22"/>
      <c r="DT11" s="22"/>
      <c r="DU11" s="22"/>
      <c r="DV11" s="107">
        <f>AV11</f>
        <v>68250000</v>
      </c>
    </row>
    <row r="12">
      <c r="A12" s="103">
        <v>2.0</v>
      </c>
      <c r="B12" s="104" t="s">
        <v>319</v>
      </c>
      <c r="C12" s="105">
        <v>3.0</v>
      </c>
      <c r="D12" s="106" t="s">
        <v>320</v>
      </c>
      <c r="E12" s="104">
        <v>2.5E7</v>
      </c>
      <c r="F12" s="104">
        <f t="shared" si="2"/>
        <v>75000000</v>
      </c>
      <c r="G12" s="107">
        <v>2.5E7</v>
      </c>
      <c r="H12" s="107"/>
      <c r="I12" s="107">
        <v>2.5E7</v>
      </c>
      <c r="J12" s="107"/>
      <c r="K12" s="107">
        <v>2.5E7</v>
      </c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</row>
    <row r="13">
      <c r="A13" s="103">
        <v>3.0</v>
      </c>
      <c r="B13" s="104" t="s">
        <v>321</v>
      </c>
      <c r="C13" s="105">
        <v>0.0</v>
      </c>
      <c r="D13" s="106" t="s">
        <v>322</v>
      </c>
      <c r="E13" s="104"/>
      <c r="F13" s="104">
        <f t="shared" si="2"/>
        <v>0</v>
      </c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</row>
    <row r="14">
      <c r="A14" s="108"/>
      <c r="B14" s="109" t="s">
        <v>323</v>
      </c>
      <c r="C14" s="110"/>
      <c r="D14" s="111"/>
      <c r="E14" s="112"/>
      <c r="F14" s="112">
        <f t="shared" ref="F14:DV14" si="3">SUM(F11:F13)</f>
        <v>1440000000</v>
      </c>
      <c r="G14" s="113">
        <f t="shared" si="3"/>
        <v>25000000</v>
      </c>
      <c r="H14" s="113">
        <f t="shared" si="3"/>
        <v>0</v>
      </c>
      <c r="I14" s="113">
        <f t="shared" si="3"/>
        <v>25000000</v>
      </c>
      <c r="J14" s="113">
        <f t="shared" si="3"/>
        <v>0</v>
      </c>
      <c r="K14" s="113">
        <f t="shared" si="3"/>
        <v>25000000</v>
      </c>
      <c r="L14" s="113">
        <f t="shared" si="3"/>
        <v>68250000</v>
      </c>
      <c r="M14" s="113">
        <f t="shared" si="3"/>
        <v>0</v>
      </c>
      <c r="N14" s="113">
        <f t="shared" si="3"/>
        <v>0</v>
      </c>
      <c r="O14" s="113">
        <f t="shared" si="3"/>
        <v>0</v>
      </c>
      <c r="P14" s="113">
        <f t="shared" si="3"/>
        <v>0</v>
      </c>
      <c r="Q14" s="113">
        <f t="shared" si="3"/>
        <v>0</v>
      </c>
      <c r="R14" s="113">
        <f t="shared" si="3"/>
        <v>68250000</v>
      </c>
      <c r="S14" s="113">
        <f t="shared" si="3"/>
        <v>0</v>
      </c>
      <c r="T14" s="113">
        <f t="shared" si="3"/>
        <v>0</v>
      </c>
      <c r="U14" s="113">
        <f t="shared" si="3"/>
        <v>0</v>
      </c>
      <c r="V14" s="113">
        <f t="shared" si="3"/>
        <v>0</v>
      </c>
      <c r="W14" s="113">
        <f t="shared" si="3"/>
        <v>0</v>
      </c>
      <c r="X14" s="113">
        <f t="shared" si="3"/>
        <v>68250000</v>
      </c>
      <c r="Y14" s="113">
        <f t="shared" si="3"/>
        <v>0</v>
      </c>
      <c r="Z14" s="113">
        <f t="shared" si="3"/>
        <v>0</v>
      </c>
      <c r="AA14" s="113">
        <f t="shared" si="3"/>
        <v>0</v>
      </c>
      <c r="AB14" s="113">
        <f t="shared" si="3"/>
        <v>0</v>
      </c>
      <c r="AC14" s="113">
        <f t="shared" si="3"/>
        <v>0</v>
      </c>
      <c r="AD14" s="113">
        <f t="shared" si="3"/>
        <v>68250000</v>
      </c>
      <c r="AE14" s="113">
        <f t="shared" si="3"/>
        <v>0</v>
      </c>
      <c r="AF14" s="113">
        <f t="shared" si="3"/>
        <v>0</v>
      </c>
      <c r="AG14" s="113">
        <f t="shared" si="3"/>
        <v>0</v>
      </c>
      <c r="AH14" s="113">
        <f t="shared" si="3"/>
        <v>0</v>
      </c>
      <c r="AI14" s="113">
        <f t="shared" si="3"/>
        <v>0</v>
      </c>
      <c r="AJ14" s="113">
        <f t="shared" si="3"/>
        <v>68250000</v>
      </c>
      <c r="AK14" s="113">
        <f t="shared" si="3"/>
        <v>0</v>
      </c>
      <c r="AL14" s="113">
        <f t="shared" si="3"/>
        <v>0</v>
      </c>
      <c r="AM14" s="113">
        <f t="shared" si="3"/>
        <v>0</v>
      </c>
      <c r="AN14" s="113">
        <f t="shared" si="3"/>
        <v>0</v>
      </c>
      <c r="AO14" s="113">
        <f t="shared" si="3"/>
        <v>0</v>
      </c>
      <c r="AP14" s="113">
        <f t="shared" si="3"/>
        <v>68250000</v>
      </c>
      <c r="AQ14" s="113">
        <f t="shared" si="3"/>
        <v>0</v>
      </c>
      <c r="AR14" s="113">
        <f t="shared" si="3"/>
        <v>0</v>
      </c>
      <c r="AS14" s="113">
        <f t="shared" si="3"/>
        <v>0</v>
      </c>
      <c r="AT14" s="113">
        <f t="shared" si="3"/>
        <v>0</v>
      </c>
      <c r="AU14" s="113">
        <f t="shared" si="3"/>
        <v>0</v>
      </c>
      <c r="AV14" s="113">
        <f t="shared" si="3"/>
        <v>68250000</v>
      </c>
      <c r="AW14" s="113">
        <f t="shared" si="3"/>
        <v>0</v>
      </c>
      <c r="AX14" s="113">
        <f t="shared" si="3"/>
        <v>0</v>
      </c>
      <c r="AY14" s="113">
        <f t="shared" si="3"/>
        <v>0</v>
      </c>
      <c r="AZ14" s="113">
        <f t="shared" si="3"/>
        <v>0</v>
      </c>
      <c r="BA14" s="113">
        <f t="shared" si="3"/>
        <v>0</v>
      </c>
      <c r="BB14" s="113">
        <f t="shared" si="3"/>
        <v>68250000</v>
      </c>
      <c r="BC14" s="113">
        <f t="shared" si="3"/>
        <v>0</v>
      </c>
      <c r="BD14" s="113">
        <f t="shared" si="3"/>
        <v>0</v>
      </c>
      <c r="BE14" s="113">
        <f t="shared" si="3"/>
        <v>0</v>
      </c>
      <c r="BF14" s="113">
        <f t="shared" si="3"/>
        <v>0</v>
      </c>
      <c r="BG14" s="113">
        <f t="shared" si="3"/>
        <v>0</v>
      </c>
      <c r="BH14" s="113">
        <f t="shared" si="3"/>
        <v>68250000</v>
      </c>
      <c r="BI14" s="113">
        <f t="shared" si="3"/>
        <v>0</v>
      </c>
      <c r="BJ14" s="113">
        <f t="shared" si="3"/>
        <v>0</v>
      </c>
      <c r="BK14" s="113">
        <f t="shared" si="3"/>
        <v>0</v>
      </c>
      <c r="BL14" s="113">
        <f t="shared" si="3"/>
        <v>0</v>
      </c>
      <c r="BM14" s="113">
        <f t="shared" si="3"/>
        <v>0</v>
      </c>
      <c r="BN14" s="113">
        <f t="shared" si="3"/>
        <v>68250000</v>
      </c>
      <c r="BO14" s="113">
        <f t="shared" si="3"/>
        <v>0</v>
      </c>
      <c r="BP14" s="113">
        <f t="shared" si="3"/>
        <v>0</v>
      </c>
      <c r="BQ14" s="113">
        <f t="shared" si="3"/>
        <v>0</v>
      </c>
      <c r="BR14" s="113">
        <f t="shared" si="3"/>
        <v>0</v>
      </c>
      <c r="BS14" s="113">
        <f t="shared" si="3"/>
        <v>0</v>
      </c>
      <c r="BT14" s="113">
        <f t="shared" si="3"/>
        <v>68250000</v>
      </c>
      <c r="BU14" s="113">
        <f t="shared" si="3"/>
        <v>0</v>
      </c>
      <c r="BV14" s="113">
        <f t="shared" si="3"/>
        <v>0</v>
      </c>
      <c r="BW14" s="113">
        <f t="shared" si="3"/>
        <v>0</v>
      </c>
      <c r="BX14" s="113">
        <f t="shared" si="3"/>
        <v>0</v>
      </c>
      <c r="BY14" s="113">
        <f t="shared" si="3"/>
        <v>0</v>
      </c>
      <c r="BZ14" s="113">
        <f t="shared" si="3"/>
        <v>68250000</v>
      </c>
      <c r="CA14" s="113">
        <f t="shared" si="3"/>
        <v>0</v>
      </c>
      <c r="CB14" s="113">
        <f t="shared" si="3"/>
        <v>0</v>
      </c>
      <c r="CC14" s="113">
        <f t="shared" si="3"/>
        <v>0</v>
      </c>
      <c r="CD14" s="113">
        <f t="shared" si="3"/>
        <v>0</v>
      </c>
      <c r="CE14" s="113">
        <f t="shared" si="3"/>
        <v>0</v>
      </c>
      <c r="CF14" s="113">
        <f t="shared" si="3"/>
        <v>68250000</v>
      </c>
      <c r="CG14" s="113">
        <f t="shared" si="3"/>
        <v>0</v>
      </c>
      <c r="CH14" s="113">
        <f t="shared" si="3"/>
        <v>0</v>
      </c>
      <c r="CI14" s="113">
        <f t="shared" si="3"/>
        <v>0</v>
      </c>
      <c r="CJ14" s="113">
        <f t="shared" si="3"/>
        <v>0</v>
      </c>
      <c r="CK14" s="113">
        <f t="shared" si="3"/>
        <v>0</v>
      </c>
      <c r="CL14" s="113">
        <f t="shared" si="3"/>
        <v>68250000</v>
      </c>
      <c r="CM14" s="113">
        <f t="shared" si="3"/>
        <v>0</v>
      </c>
      <c r="CN14" s="113">
        <f t="shared" si="3"/>
        <v>0</v>
      </c>
      <c r="CO14" s="113">
        <f t="shared" si="3"/>
        <v>0</v>
      </c>
      <c r="CP14" s="113">
        <f t="shared" si="3"/>
        <v>0</v>
      </c>
      <c r="CQ14" s="113">
        <f t="shared" si="3"/>
        <v>0</v>
      </c>
      <c r="CR14" s="113">
        <f t="shared" si="3"/>
        <v>68250000</v>
      </c>
      <c r="CS14" s="113">
        <f t="shared" si="3"/>
        <v>0</v>
      </c>
      <c r="CT14" s="113">
        <f t="shared" si="3"/>
        <v>0</v>
      </c>
      <c r="CU14" s="113">
        <f t="shared" si="3"/>
        <v>0</v>
      </c>
      <c r="CV14" s="113">
        <f t="shared" si="3"/>
        <v>0</v>
      </c>
      <c r="CW14" s="113">
        <f t="shared" si="3"/>
        <v>0</v>
      </c>
      <c r="CX14" s="113">
        <f t="shared" si="3"/>
        <v>68250000</v>
      </c>
      <c r="CY14" s="113">
        <f t="shared" si="3"/>
        <v>0</v>
      </c>
      <c r="CZ14" s="113">
        <f t="shared" si="3"/>
        <v>0</v>
      </c>
      <c r="DA14" s="113">
        <f t="shared" si="3"/>
        <v>0</v>
      </c>
      <c r="DB14" s="113">
        <f t="shared" si="3"/>
        <v>0</v>
      </c>
      <c r="DC14" s="113">
        <f t="shared" si="3"/>
        <v>0</v>
      </c>
      <c r="DD14" s="113">
        <f t="shared" si="3"/>
        <v>68250000</v>
      </c>
      <c r="DE14" s="113">
        <f t="shared" si="3"/>
        <v>0</v>
      </c>
      <c r="DF14" s="113">
        <f t="shared" si="3"/>
        <v>0</v>
      </c>
      <c r="DG14" s="113">
        <f t="shared" si="3"/>
        <v>0</v>
      </c>
      <c r="DH14" s="113">
        <f t="shared" si="3"/>
        <v>0</v>
      </c>
      <c r="DI14" s="113">
        <f t="shared" si="3"/>
        <v>0</v>
      </c>
      <c r="DJ14" s="113">
        <f t="shared" si="3"/>
        <v>68250000</v>
      </c>
      <c r="DK14" s="113">
        <f t="shared" si="3"/>
        <v>0</v>
      </c>
      <c r="DL14" s="113">
        <f t="shared" si="3"/>
        <v>0</v>
      </c>
      <c r="DM14" s="113">
        <f t="shared" si="3"/>
        <v>0</v>
      </c>
      <c r="DN14" s="113">
        <f t="shared" si="3"/>
        <v>0</v>
      </c>
      <c r="DO14" s="113">
        <f t="shared" si="3"/>
        <v>0</v>
      </c>
      <c r="DP14" s="113">
        <f t="shared" si="3"/>
        <v>68250000</v>
      </c>
      <c r="DQ14" s="113">
        <f t="shared" si="3"/>
        <v>0</v>
      </c>
      <c r="DR14" s="113">
        <f t="shared" si="3"/>
        <v>0</v>
      </c>
      <c r="DS14" s="113">
        <f t="shared" si="3"/>
        <v>0</v>
      </c>
      <c r="DT14" s="113">
        <f t="shared" si="3"/>
        <v>0</v>
      </c>
      <c r="DU14" s="113">
        <f t="shared" si="3"/>
        <v>0</v>
      </c>
      <c r="DV14" s="113">
        <f t="shared" si="3"/>
        <v>68250000</v>
      </c>
    </row>
    <row r="15">
      <c r="A15" s="102" t="s">
        <v>324</v>
      </c>
      <c r="B15" s="10"/>
      <c r="C15" s="10"/>
      <c r="D15" s="10"/>
      <c r="E15" s="10"/>
      <c r="F15" s="10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</row>
    <row r="16">
      <c r="A16" s="103">
        <v>1.0</v>
      </c>
      <c r="B16" s="104" t="s">
        <v>325</v>
      </c>
      <c r="C16" s="105">
        <v>4.0</v>
      </c>
      <c r="D16" s="114" t="s">
        <v>326</v>
      </c>
      <c r="E16" s="106">
        <v>60000.0</v>
      </c>
      <c r="F16" s="104">
        <f t="shared" ref="F16:F22" si="4">C16*E16</f>
        <v>240000</v>
      </c>
      <c r="G16" s="107">
        <f t="shared" ref="G16:G22" si="5">F16</f>
        <v>240000</v>
      </c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</row>
    <row r="17">
      <c r="A17" s="103">
        <v>2.0</v>
      </c>
      <c r="B17" s="104" t="s">
        <v>327</v>
      </c>
      <c r="C17" s="105">
        <v>1.0</v>
      </c>
      <c r="D17" s="114" t="s">
        <v>320</v>
      </c>
      <c r="E17" s="106">
        <v>2500000.0</v>
      </c>
      <c r="F17" s="104">
        <f t="shared" si="4"/>
        <v>2500000</v>
      </c>
      <c r="G17" s="107">
        <f t="shared" si="5"/>
        <v>2500000</v>
      </c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</row>
    <row r="18">
      <c r="A18" s="103">
        <v>3.0</v>
      </c>
      <c r="B18" s="104" t="s">
        <v>328</v>
      </c>
      <c r="C18" s="105">
        <v>1.0</v>
      </c>
      <c r="D18" s="114" t="s">
        <v>320</v>
      </c>
      <c r="E18" s="106">
        <v>1500000.0</v>
      </c>
      <c r="F18" s="104">
        <f t="shared" si="4"/>
        <v>1500000</v>
      </c>
      <c r="G18" s="107">
        <f t="shared" si="5"/>
        <v>1500000</v>
      </c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</row>
    <row r="19">
      <c r="A19" s="103">
        <v>4.0</v>
      </c>
      <c r="B19" s="104" t="s">
        <v>329</v>
      </c>
      <c r="C19" s="105">
        <v>1.0</v>
      </c>
      <c r="D19" s="114" t="s">
        <v>320</v>
      </c>
      <c r="E19" s="106">
        <v>1500000.0</v>
      </c>
      <c r="F19" s="104">
        <f t="shared" si="4"/>
        <v>1500000</v>
      </c>
      <c r="G19" s="107">
        <f t="shared" si="5"/>
        <v>1500000</v>
      </c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</row>
    <row r="20">
      <c r="A20" s="103">
        <v>5.0</v>
      </c>
      <c r="B20" s="104" t="s">
        <v>330</v>
      </c>
      <c r="C20" s="105">
        <v>1.0</v>
      </c>
      <c r="D20" s="114" t="s">
        <v>320</v>
      </c>
      <c r="E20" s="106">
        <v>1500000.0</v>
      </c>
      <c r="F20" s="104">
        <f t="shared" si="4"/>
        <v>1500000</v>
      </c>
      <c r="G20" s="107">
        <f t="shared" si="5"/>
        <v>1500000</v>
      </c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</row>
    <row r="21">
      <c r="A21" s="103">
        <v>6.0</v>
      </c>
      <c r="B21" s="104" t="s">
        <v>331</v>
      </c>
      <c r="C21" s="105">
        <v>1.0</v>
      </c>
      <c r="D21" s="114" t="s">
        <v>320</v>
      </c>
      <c r="E21" s="106">
        <v>1500000.0</v>
      </c>
      <c r="F21" s="104">
        <f t="shared" si="4"/>
        <v>1500000</v>
      </c>
      <c r="G21" s="107">
        <f t="shared" si="5"/>
        <v>1500000</v>
      </c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</row>
    <row r="22" ht="15.75" customHeight="1">
      <c r="A22" s="103">
        <v>7.0</v>
      </c>
      <c r="B22" s="104" t="s">
        <v>332</v>
      </c>
      <c r="C22" s="105">
        <v>1.0</v>
      </c>
      <c r="D22" s="114" t="s">
        <v>320</v>
      </c>
      <c r="E22" s="106">
        <v>2000000.0</v>
      </c>
      <c r="F22" s="104">
        <f t="shared" si="4"/>
        <v>2000000</v>
      </c>
      <c r="G22" s="107">
        <f t="shared" si="5"/>
        <v>2000000</v>
      </c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</row>
    <row r="23" ht="15.75" customHeight="1">
      <c r="A23" s="108"/>
      <c r="B23" s="109" t="s">
        <v>333</v>
      </c>
      <c r="C23" s="110"/>
      <c r="D23" s="111"/>
      <c r="E23" s="112"/>
      <c r="F23" s="112">
        <f t="shared" ref="F23:BB23" si="6">SUM(F16:F22)</f>
        <v>10740000</v>
      </c>
      <c r="G23" s="115">
        <f t="shared" si="6"/>
        <v>10740000</v>
      </c>
      <c r="H23" s="113">
        <f t="shared" si="6"/>
        <v>0</v>
      </c>
      <c r="I23" s="113">
        <f t="shared" si="6"/>
        <v>0</v>
      </c>
      <c r="J23" s="113">
        <f t="shared" si="6"/>
        <v>0</v>
      </c>
      <c r="K23" s="113">
        <f t="shared" si="6"/>
        <v>0</v>
      </c>
      <c r="L23" s="113">
        <f t="shared" si="6"/>
        <v>0</v>
      </c>
      <c r="M23" s="113">
        <f t="shared" si="6"/>
        <v>0</v>
      </c>
      <c r="N23" s="113">
        <f t="shared" si="6"/>
        <v>0</v>
      </c>
      <c r="O23" s="113">
        <f t="shared" si="6"/>
        <v>0</v>
      </c>
      <c r="P23" s="113">
        <f t="shared" si="6"/>
        <v>0</v>
      </c>
      <c r="Q23" s="113">
        <f t="shared" si="6"/>
        <v>0</v>
      </c>
      <c r="R23" s="113">
        <f t="shared" si="6"/>
        <v>0</v>
      </c>
      <c r="S23" s="113">
        <f t="shared" si="6"/>
        <v>0</v>
      </c>
      <c r="T23" s="113">
        <f t="shared" si="6"/>
        <v>0</v>
      </c>
      <c r="U23" s="113">
        <f t="shared" si="6"/>
        <v>0</v>
      </c>
      <c r="V23" s="113">
        <f t="shared" si="6"/>
        <v>0</v>
      </c>
      <c r="W23" s="113">
        <f t="shared" si="6"/>
        <v>0</v>
      </c>
      <c r="X23" s="113">
        <f t="shared" si="6"/>
        <v>0</v>
      </c>
      <c r="Y23" s="113">
        <f t="shared" si="6"/>
        <v>0</v>
      </c>
      <c r="Z23" s="113">
        <f t="shared" si="6"/>
        <v>0</v>
      </c>
      <c r="AA23" s="113">
        <f t="shared" si="6"/>
        <v>0</v>
      </c>
      <c r="AB23" s="113">
        <f t="shared" si="6"/>
        <v>0</v>
      </c>
      <c r="AC23" s="113">
        <f t="shared" si="6"/>
        <v>0</v>
      </c>
      <c r="AD23" s="113">
        <f t="shared" si="6"/>
        <v>0</v>
      </c>
      <c r="AE23" s="113">
        <f t="shared" si="6"/>
        <v>0</v>
      </c>
      <c r="AF23" s="113">
        <f t="shared" si="6"/>
        <v>0</v>
      </c>
      <c r="AG23" s="113">
        <f t="shared" si="6"/>
        <v>0</v>
      </c>
      <c r="AH23" s="113">
        <f t="shared" si="6"/>
        <v>0</v>
      </c>
      <c r="AI23" s="113">
        <f t="shared" si="6"/>
        <v>0</v>
      </c>
      <c r="AJ23" s="113">
        <f t="shared" si="6"/>
        <v>0</v>
      </c>
      <c r="AK23" s="113">
        <f t="shared" si="6"/>
        <v>0</v>
      </c>
      <c r="AL23" s="113">
        <f t="shared" si="6"/>
        <v>0</v>
      </c>
      <c r="AM23" s="113">
        <f t="shared" si="6"/>
        <v>0</v>
      </c>
      <c r="AN23" s="113">
        <f t="shared" si="6"/>
        <v>0</v>
      </c>
      <c r="AO23" s="113">
        <f t="shared" si="6"/>
        <v>0</v>
      </c>
      <c r="AP23" s="113">
        <f t="shared" si="6"/>
        <v>0</v>
      </c>
      <c r="AQ23" s="113">
        <f t="shared" si="6"/>
        <v>0</v>
      </c>
      <c r="AR23" s="113">
        <f t="shared" si="6"/>
        <v>0</v>
      </c>
      <c r="AS23" s="113">
        <f t="shared" si="6"/>
        <v>0</v>
      </c>
      <c r="AT23" s="113">
        <f t="shared" si="6"/>
        <v>0</v>
      </c>
      <c r="AU23" s="113">
        <f t="shared" si="6"/>
        <v>0</v>
      </c>
      <c r="AV23" s="113">
        <f t="shared" si="6"/>
        <v>0</v>
      </c>
      <c r="AW23" s="113">
        <f t="shared" si="6"/>
        <v>0</v>
      </c>
      <c r="AX23" s="113">
        <f t="shared" si="6"/>
        <v>0</v>
      </c>
      <c r="AY23" s="113">
        <f t="shared" si="6"/>
        <v>0</v>
      </c>
      <c r="AZ23" s="113">
        <f t="shared" si="6"/>
        <v>0</v>
      </c>
      <c r="BA23" s="113">
        <f t="shared" si="6"/>
        <v>0</v>
      </c>
      <c r="BB23" s="113">
        <f t="shared" si="6"/>
        <v>0</v>
      </c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</row>
    <row r="24" ht="15.75" customHeight="1">
      <c r="A24" s="102" t="s">
        <v>334</v>
      </c>
      <c r="B24" s="10"/>
      <c r="C24" s="10"/>
      <c r="D24" s="10"/>
      <c r="E24" s="10"/>
      <c r="F24" s="11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</row>
    <row r="25" ht="15.75" customHeight="1">
      <c r="A25" s="103">
        <v>1.0</v>
      </c>
      <c r="B25" s="104" t="s">
        <v>335</v>
      </c>
      <c r="C25" s="105">
        <f>C11</f>
        <v>2100</v>
      </c>
      <c r="D25" s="114" t="s">
        <v>318</v>
      </c>
      <c r="E25" s="106">
        <v>500.0</v>
      </c>
      <c r="F25" s="104">
        <f t="shared" ref="F25:F26" si="7">C25*E25</f>
        <v>1050000</v>
      </c>
      <c r="G25" s="107">
        <f t="shared" ref="G25:G26" si="8">F25</f>
        <v>1050000</v>
      </c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</row>
    <row r="26" ht="15.75" customHeight="1">
      <c r="A26" s="103">
        <v>2.0</v>
      </c>
      <c r="B26" s="104" t="s">
        <v>336</v>
      </c>
      <c r="C26" s="105">
        <v>1.0</v>
      </c>
      <c r="D26" s="114" t="s">
        <v>320</v>
      </c>
      <c r="E26" s="106">
        <v>1000000.0</v>
      </c>
      <c r="F26" s="104">
        <f t="shared" si="7"/>
        <v>1000000</v>
      </c>
      <c r="G26" s="107">
        <f t="shared" si="8"/>
        <v>1000000</v>
      </c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</row>
    <row r="27" ht="15.75" customHeight="1">
      <c r="A27" s="108"/>
      <c r="B27" s="109" t="s">
        <v>337</v>
      </c>
      <c r="C27" s="110"/>
      <c r="D27" s="117"/>
      <c r="E27" s="111"/>
      <c r="F27" s="112">
        <f t="shared" ref="F27:BB27" si="9">SUM(F25:F26)</f>
        <v>2050000</v>
      </c>
      <c r="G27" s="115">
        <f t="shared" si="9"/>
        <v>2050000</v>
      </c>
      <c r="H27" s="113">
        <f t="shared" si="9"/>
        <v>0</v>
      </c>
      <c r="I27" s="113">
        <f t="shared" si="9"/>
        <v>0</v>
      </c>
      <c r="J27" s="113">
        <f t="shared" si="9"/>
        <v>0</v>
      </c>
      <c r="K27" s="113">
        <f t="shared" si="9"/>
        <v>0</v>
      </c>
      <c r="L27" s="113">
        <f t="shared" si="9"/>
        <v>0</v>
      </c>
      <c r="M27" s="113">
        <f t="shared" si="9"/>
        <v>0</v>
      </c>
      <c r="N27" s="113">
        <f t="shared" si="9"/>
        <v>0</v>
      </c>
      <c r="O27" s="113">
        <f t="shared" si="9"/>
        <v>0</v>
      </c>
      <c r="P27" s="113">
        <f t="shared" si="9"/>
        <v>0</v>
      </c>
      <c r="Q27" s="113">
        <f t="shared" si="9"/>
        <v>0</v>
      </c>
      <c r="R27" s="113">
        <f t="shared" si="9"/>
        <v>0</v>
      </c>
      <c r="S27" s="113">
        <f t="shared" si="9"/>
        <v>0</v>
      </c>
      <c r="T27" s="113">
        <f t="shared" si="9"/>
        <v>0</v>
      </c>
      <c r="U27" s="113">
        <f t="shared" si="9"/>
        <v>0</v>
      </c>
      <c r="V27" s="113">
        <f t="shared" si="9"/>
        <v>0</v>
      </c>
      <c r="W27" s="113">
        <f t="shared" si="9"/>
        <v>0</v>
      </c>
      <c r="X27" s="113">
        <f t="shared" si="9"/>
        <v>0</v>
      </c>
      <c r="Y27" s="113">
        <f t="shared" si="9"/>
        <v>0</v>
      </c>
      <c r="Z27" s="113">
        <f t="shared" si="9"/>
        <v>0</v>
      </c>
      <c r="AA27" s="113">
        <f t="shared" si="9"/>
        <v>0</v>
      </c>
      <c r="AB27" s="113">
        <f t="shared" si="9"/>
        <v>0</v>
      </c>
      <c r="AC27" s="113">
        <f t="shared" si="9"/>
        <v>0</v>
      </c>
      <c r="AD27" s="113">
        <f t="shared" si="9"/>
        <v>0</v>
      </c>
      <c r="AE27" s="113">
        <f t="shared" si="9"/>
        <v>0</v>
      </c>
      <c r="AF27" s="113">
        <f t="shared" si="9"/>
        <v>0</v>
      </c>
      <c r="AG27" s="113">
        <f t="shared" si="9"/>
        <v>0</v>
      </c>
      <c r="AH27" s="113">
        <f t="shared" si="9"/>
        <v>0</v>
      </c>
      <c r="AI27" s="113">
        <f t="shared" si="9"/>
        <v>0</v>
      </c>
      <c r="AJ27" s="113">
        <f t="shared" si="9"/>
        <v>0</v>
      </c>
      <c r="AK27" s="113">
        <f t="shared" si="9"/>
        <v>0</v>
      </c>
      <c r="AL27" s="113">
        <f t="shared" si="9"/>
        <v>0</v>
      </c>
      <c r="AM27" s="113">
        <f t="shared" si="9"/>
        <v>0</v>
      </c>
      <c r="AN27" s="113">
        <f t="shared" si="9"/>
        <v>0</v>
      </c>
      <c r="AO27" s="113">
        <f t="shared" si="9"/>
        <v>0</v>
      </c>
      <c r="AP27" s="113">
        <f t="shared" si="9"/>
        <v>0</v>
      </c>
      <c r="AQ27" s="113">
        <f t="shared" si="9"/>
        <v>0</v>
      </c>
      <c r="AR27" s="113">
        <f t="shared" si="9"/>
        <v>0</v>
      </c>
      <c r="AS27" s="113">
        <f t="shared" si="9"/>
        <v>0</v>
      </c>
      <c r="AT27" s="113">
        <f t="shared" si="9"/>
        <v>0</v>
      </c>
      <c r="AU27" s="113">
        <f t="shared" si="9"/>
        <v>0</v>
      </c>
      <c r="AV27" s="113">
        <f t="shared" si="9"/>
        <v>0</v>
      </c>
      <c r="AW27" s="113">
        <f t="shared" si="9"/>
        <v>0</v>
      </c>
      <c r="AX27" s="113">
        <f t="shared" si="9"/>
        <v>0</v>
      </c>
      <c r="AY27" s="113">
        <f t="shared" si="9"/>
        <v>0</v>
      </c>
      <c r="AZ27" s="113">
        <f t="shared" si="9"/>
        <v>0</v>
      </c>
      <c r="BA27" s="113">
        <f t="shared" si="9"/>
        <v>0</v>
      </c>
      <c r="BB27" s="113">
        <f t="shared" si="9"/>
        <v>0</v>
      </c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/>
      <c r="DU27" s="116"/>
      <c r="DV27" s="116"/>
    </row>
    <row r="28" ht="15.75" customHeight="1">
      <c r="A28" s="102" t="s">
        <v>338</v>
      </c>
      <c r="B28" s="10"/>
      <c r="C28" s="10"/>
      <c r="D28" s="10"/>
      <c r="E28" s="10"/>
      <c r="F28" s="11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</row>
    <row r="29" ht="15.75" customHeight="1">
      <c r="A29" s="103">
        <v>1.0</v>
      </c>
      <c r="B29" s="104" t="s">
        <v>339</v>
      </c>
      <c r="C29" s="105">
        <v>4.0</v>
      </c>
      <c r="D29" s="114" t="s">
        <v>320</v>
      </c>
      <c r="E29" s="118">
        <f>442800*1.25</f>
        <v>553500</v>
      </c>
      <c r="F29" s="104">
        <f>E29*C29</f>
        <v>2214000</v>
      </c>
      <c r="G29" s="107"/>
      <c r="H29" s="107"/>
      <c r="I29" s="107"/>
      <c r="J29" s="107"/>
      <c r="K29" s="107">
        <f>E29</f>
        <v>553500</v>
      </c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>
        <f>E29</f>
        <v>553500</v>
      </c>
      <c r="X29" s="107"/>
      <c r="Y29" s="107"/>
      <c r="Z29" s="107"/>
      <c r="AA29" s="107"/>
      <c r="AB29" s="107"/>
      <c r="AC29" s="107"/>
      <c r="AD29" s="107"/>
      <c r="AE29" s="22"/>
      <c r="AF29" s="22"/>
      <c r="AG29" s="22"/>
      <c r="AH29" s="22"/>
      <c r="AI29" s="104">
        <f>E29</f>
        <v>553500</v>
      </c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104">
        <f>E29</f>
        <v>553500</v>
      </c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</row>
    <row r="30" ht="15.75" customHeight="1">
      <c r="A30" s="103">
        <v>2.0</v>
      </c>
      <c r="B30" s="104" t="s">
        <v>340</v>
      </c>
      <c r="C30" s="105">
        <v>1.0</v>
      </c>
      <c r="D30" s="105">
        <v>0.0</v>
      </c>
      <c r="E30" s="106">
        <f>(F11-60000000)*0</f>
        <v>0</v>
      </c>
      <c r="F30" s="104">
        <f t="shared" ref="F30:F31" si="10">C30*E30</f>
        <v>0</v>
      </c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</row>
    <row r="31" ht="15.75" customHeight="1">
      <c r="A31" s="103">
        <v>3.0</v>
      </c>
      <c r="B31" s="104" t="s">
        <v>341</v>
      </c>
      <c r="C31" s="105">
        <v>0.0</v>
      </c>
      <c r="D31" s="105">
        <v>0.0</v>
      </c>
      <c r="E31" s="106">
        <v>0.0</v>
      </c>
      <c r="F31" s="104">
        <f t="shared" si="10"/>
        <v>0</v>
      </c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</row>
    <row r="32" ht="15.75" customHeight="1">
      <c r="A32" s="108"/>
      <c r="B32" s="109" t="s">
        <v>342</v>
      </c>
      <c r="C32" s="110"/>
      <c r="D32" s="111"/>
      <c r="E32" s="112"/>
      <c r="F32" s="112">
        <f t="shared" ref="F32:BB32" si="11">SUM(F29:F31)</f>
        <v>2214000</v>
      </c>
      <c r="G32" s="115">
        <f t="shared" si="11"/>
        <v>0</v>
      </c>
      <c r="H32" s="113">
        <f t="shared" si="11"/>
        <v>0</v>
      </c>
      <c r="I32" s="113">
        <f t="shared" si="11"/>
        <v>0</v>
      </c>
      <c r="J32" s="113">
        <f t="shared" si="11"/>
        <v>0</v>
      </c>
      <c r="K32" s="113">
        <f t="shared" si="11"/>
        <v>553500</v>
      </c>
      <c r="L32" s="113">
        <f t="shared" si="11"/>
        <v>0</v>
      </c>
      <c r="M32" s="113">
        <f t="shared" si="11"/>
        <v>0</v>
      </c>
      <c r="N32" s="113">
        <f t="shared" si="11"/>
        <v>0</v>
      </c>
      <c r="O32" s="113">
        <f t="shared" si="11"/>
        <v>0</v>
      </c>
      <c r="P32" s="113">
        <f t="shared" si="11"/>
        <v>0</v>
      </c>
      <c r="Q32" s="113">
        <f t="shared" si="11"/>
        <v>0</v>
      </c>
      <c r="R32" s="113">
        <f t="shared" si="11"/>
        <v>0</v>
      </c>
      <c r="S32" s="113">
        <f t="shared" si="11"/>
        <v>0</v>
      </c>
      <c r="T32" s="113">
        <f t="shared" si="11"/>
        <v>0</v>
      </c>
      <c r="U32" s="113">
        <f t="shared" si="11"/>
        <v>0</v>
      </c>
      <c r="V32" s="113">
        <f t="shared" si="11"/>
        <v>0</v>
      </c>
      <c r="W32" s="113">
        <f t="shared" si="11"/>
        <v>553500</v>
      </c>
      <c r="X32" s="113">
        <f t="shared" si="11"/>
        <v>0</v>
      </c>
      <c r="Y32" s="113">
        <f t="shared" si="11"/>
        <v>0</v>
      </c>
      <c r="Z32" s="113">
        <f t="shared" si="11"/>
        <v>0</v>
      </c>
      <c r="AA32" s="113">
        <f t="shared" si="11"/>
        <v>0</v>
      </c>
      <c r="AB32" s="113">
        <f t="shared" si="11"/>
        <v>0</v>
      </c>
      <c r="AC32" s="113">
        <f t="shared" si="11"/>
        <v>0</v>
      </c>
      <c r="AD32" s="113">
        <f t="shared" si="11"/>
        <v>0</v>
      </c>
      <c r="AE32" s="113">
        <f t="shared" si="11"/>
        <v>0</v>
      </c>
      <c r="AF32" s="113">
        <f t="shared" si="11"/>
        <v>0</v>
      </c>
      <c r="AG32" s="113">
        <f t="shared" si="11"/>
        <v>0</v>
      </c>
      <c r="AH32" s="113">
        <f t="shared" si="11"/>
        <v>0</v>
      </c>
      <c r="AI32" s="113">
        <f t="shared" si="11"/>
        <v>553500</v>
      </c>
      <c r="AJ32" s="113">
        <f t="shared" si="11"/>
        <v>0</v>
      </c>
      <c r="AK32" s="113">
        <f t="shared" si="11"/>
        <v>0</v>
      </c>
      <c r="AL32" s="113">
        <f t="shared" si="11"/>
        <v>0</v>
      </c>
      <c r="AM32" s="113">
        <f t="shared" si="11"/>
        <v>0</v>
      </c>
      <c r="AN32" s="113">
        <f t="shared" si="11"/>
        <v>0</v>
      </c>
      <c r="AO32" s="113">
        <f t="shared" si="11"/>
        <v>0</v>
      </c>
      <c r="AP32" s="113">
        <f t="shared" si="11"/>
        <v>0</v>
      </c>
      <c r="AQ32" s="113">
        <f t="shared" si="11"/>
        <v>0</v>
      </c>
      <c r="AR32" s="113">
        <f t="shared" si="11"/>
        <v>0</v>
      </c>
      <c r="AS32" s="113">
        <f t="shared" si="11"/>
        <v>0</v>
      </c>
      <c r="AT32" s="113">
        <f t="shared" si="11"/>
        <v>0</v>
      </c>
      <c r="AU32" s="113">
        <f t="shared" si="11"/>
        <v>553500</v>
      </c>
      <c r="AV32" s="113">
        <f t="shared" si="11"/>
        <v>0</v>
      </c>
      <c r="AW32" s="113">
        <f t="shared" si="11"/>
        <v>0</v>
      </c>
      <c r="AX32" s="113">
        <f t="shared" si="11"/>
        <v>0</v>
      </c>
      <c r="AY32" s="113">
        <f t="shared" si="11"/>
        <v>0</v>
      </c>
      <c r="AZ32" s="113">
        <f t="shared" si="11"/>
        <v>0</v>
      </c>
      <c r="BA32" s="113">
        <f t="shared" si="11"/>
        <v>0</v>
      </c>
      <c r="BB32" s="113">
        <f t="shared" si="11"/>
        <v>0</v>
      </c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16"/>
      <c r="CS32" s="116"/>
      <c r="CT32" s="116"/>
      <c r="CU32" s="116"/>
      <c r="CV32" s="116"/>
      <c r="CW32" s="116"/>
      <c r="CX32" s="116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6"/>
      <c r="DK32" s="116"/>
      <c r="DL32" s="116"/>
      <c r="DM32" s="116"/>
      <c r="DN32" s="116"/>
      <c r="DO32" s="116"/>
      <c r="DP32" s="116"/>
      <c r="DQ32" s="116"/>
      <c r="DR32" s="116"/>
      <c r="DS32" s="116"/>
      <c r="DT32" s="116"/>
      <c r="DU32" s="116"/>
      <c r="DV32" s="116"/>
    </row>
    <row r="33" ht="15.75" customHeight="1">
      <c r="A33" s="103"/>
      <c r="B33" s="119" t="s">
        <v>343</v>
      </c>
      <c r="C33" s="120"/>
      <c r="D33" s="121"/>
      <c r="E33" s="122"/>
      <c r="F33" s="123">
        <f>F14+F23+F27+F32</f>
        <v>1455004000</v>
      </c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</row>
    <row r="34" ht="15.75" customHeight="1">
      <c r="A34" s="125"/>
      <c r="B34" s="126" t="s">
        <v>344</v>
      </c>
      <c r="C34" s="127"/>
      <c r="D34" s="128"/>
      <c r="E34" s="129" t="s">
        <v>345</v>
      </c>
      <c r="F34" s="130">
        <f>F33/F7</f>
        <v>1154765.079</v>
      </c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</row>
    <row r="35" ht="15.75" customHeight="1">
      <c r="A35" s="91"/>
      <c r="B35" s="90"/>
      <c r="C35" s="131"/>
      <c r="D35" s="132"/>
      <c r="E35" s="90"/>
      <c r="F35" s="90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</row>
    <row r="36" ht="15.75" customHeight="1">
      <c r="A36" s="133" t="s">
        <v>346</v>
      </c>
      <c r="B36" s="93" t="s">
        <v>347</v>
      </c>
      <c r="C36" s="134"/>
      <c r="D36" s="132"/>
      <c r="E36" s="90"/>
      <c r="F36" s="90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</row>
    <row r="37" ht="15.75" customHeight="1">
      <c r="A37" s="96" t="s">
        <v>4</v>
      </c>
      <c r="B37" s="96" t="s">
        <v>311</v>
      </c>
      <c r="C37" s="96" t="s">
        <v>312</v>
      </c>
      <c r="D37" s="96" t="s">
        <v>313</v>
      </c>
      <c r="E37" s="96" t="s">
        <v>314</v>
      </c>
      <c r="F37" s="96" t="s">
        <v>315</v>
      </c>
      <c r="G37" s="97">
        <v>1.0</v>
      </c>
      <c r="H37" s="98">
        <f t="shared" ref="H37:DV37" si="12">G37+1</f>
        <v>2</v>
      </c>
      <c r="I37" s="98">
        <f t="shared" si="12"/>
        <v>3</v>
      </c>
      <c r="J37" s="98">
        <f t="shared" si="12"/>
        <v>4</v>
      </c>
      <c r="K37" s="98">
        <f t="shared" si="12"/>
        <v>5</v>
      </c>
      <c r="L37" s="98">
        <f t="shared" si="12"/>
        <v>6</v>
      </c>
      <c r="M37" s="98">
        <f t="shared" si="12"/>
        <v>7</v>
      </c>
      <c r="N37" s="98">
        <f t="shared" si="12"/>
        <v>8</v>
      </c>
      <c r="O37" s="98">
        <f t="shared" si="12"/>
        <v>9</v>
      </c>
      <c r="P37" s="98">
        <f t="shared" si="12"/>
        <v>10</v>
      </c>
      <c r="Q37" s="98">
        <f t="shared" si="12"/>
        <v>11</v>
      </c>
      <c r="R37" s="98">
        <f t="shared" si="12"/>
        <v>12</v>
      </c>
      <c r="S37" s="98">
        <f t="shared" si="12"/>
        <v>13</v>
      </c>
      <c r="T37" s="98">
        <f t="shared" si="12"/>
        <v>14</v>
      </c>
      <c r="U37" s="98">
        <f t="shared" si="12"/>
        <v>15</v>
      </c>
      <c r="V37" s="98">
        <f t="shared" si="12"/>
        <v>16</v>
      </c>
      <c r="W37" s="98">
        <f t="shared" si="12"/>
        <v>17</v>
      </c>
      <c r="X37" s="98">
        <f t="shared" si="12"/>
        <v>18</v>
      </c>
      <c r="Y37" s="98">
        <f t="shared" si="12"/>
        <v>19</v>
      </c>
      <c r="Z37" s="98">
        <f t="shared" si="12"/>
        <v>20</v>
      </c>
      <c r="AA37" s="98">
        <f t="shared" si="12"/>
        <v>21</v>
      </c>
      <c r="AB37" s="98">
        <f t="shared" si="12"/>
        <v>22</v>
      </c>
      <c r="AC37" s="98">
        <f t="shared" si="12"/>
        <v>23</v>
      </c>
      <c r="AD37" s="98">
        <f t="shared" si="12"/>
        <v>24</v>
      </c>
      <c r="AE37" s="98">
        <f t="shared" si="12"/>
        <v>25</v>
      </c>
      <c r="AF37" s="98">
        <f t="shared" si="12"/>
        <v>26</v>
      </c>
      <c r="AG37" s="98">
        <f t="shared" si="12"/>
        <v>27</v>
      </c>
      <c r="AH37" s="98">
        <f t="shared" si="12"/>
        <v>28</v>
      </c>
      <c r="AI37" s="98">
        <f t="shared" si="12"/>
        <v>29</v>
      </c>
      <c r="AJ37" s="98">
        <f t="shared" si="12"/>
        <v>30</v>
      </c>
      <c r="AK37" s="98">
        <f t="shared" si="12"/>
        <v>31</v>
      </c>
      <c r="AL37" s="98">
        <f t="shared" si="12"/>
        <v>32</v>
      </c>
      <c r="AM37" s="98">
        <f t="shared" si="12"/>
        <v>33</v>
      </c>
      <c r="AN37" s="98">
        <f t="shared" si="12"/>
        <v>34</v>
      </c>
      <c r="AO37" s="98">
        <f t="shared" si="12"/>
        <v>35</v>
      </c>
      <c r="AP37" s="98">
        <f t="shared" si="12"/>
        <v>36</v>
      </c>
      <c r="AQ37" s="98">
        <f t="shared" si="12"/>
        <v>37</v>
      </c>
      <c r="AR37" s="98">
        <f t="shared" si="12"/>
        <v>38</v>
      </c>
      <c r="AS37" s="98">
        <f t="shared" si="12"/>
        <v>39</v>
      </c>
      <c r="AT37" s="98">
        <f t="shared" si="12"/>
        <v>40</v>
      </c>
      <c r="AU37" s="98">
        <f t="shared" si="12"/>
        <v>41</v>
      </c>
      <c r="AV37" s="98">
        <f t="shared" si="12"/>
        <v>42</v>
      </c>
      <c r="AW37" s="98">
        <f t="shared" si="12"/>
        <v>43</v>
      </c>
      <c r="AX37" s="98">
        <f t="shared" si="12"/>
        <v>44</v>
      </c>
      <c r="AY37" s="98">
        <f t="shared" si="12"/>
        <v>45</v>
      </c>
      <c r="AZ37" s="98">
        <f t="shared" si="12"/>
        <v>46</v>
      </c>
      <c r="BA37" s="98">
        <f t="shared" si="12"/>
        <v>47</v>
      </c>
      <c r="BB37" s="98">
        <f t="shared" si="12"/>
        <v>48</v>
      </c>
      <c r="BC37" s="98">
        <f t="shared" si="12"/>
        <v>49</v>
      </c>
      <c r="BD37" s="98">
        <f t="shared" si="12"/>
        <v>50</v>
      </c>
      <c r="BE37" s="98">
        <f t="shared" si="12"/>
        <v>51</v>
      </c>
      <c r="BF37" s="98">
        <f t="shared" si="12"/>
        <v>52</v>
      </c>
      <c r="BG37" s="98">
        <f t="shared" si="12"/>
        <v>53</v>
      </c>
      <c r="BH37" s="98">
        <f t="shared" si="12"/>
        <v>54</v>
      </c>
      <c r="BI37" s="98">
        <f t="shared" si="12"/>
        <v>55</v>
      </c>
      <c r="BJ37" s="98">
        <f t="shared" si="12"/>
        <v>56</v>
      </c>
      <c r="BK37" s="98">
        <f t="shared" si="12"/>
        <v>57</v>
      </c>
      <c r="BL37" s="98">
        <f t="shared" si="12"/>
        <v>58</v>
      </c>
      <c r="BM37" s="98">
        <f t="shared" si="12"/>
        <v>59</v>
      </c>
      <c r="BN37" s="98">
        <f t="shared" si="12"/>
        <v>60</v>
      </c>
      <c r="BO37" s="98">
        <f t="shared" si="12"/>
        <v>61</v>
      </c>
      <c r="BP37" s="98">
        <f t="shared" si="12"/>
        <v>62</v>
      </c>
      <c r="BQ37" s="98">
        <f t="shared" si="12"/>
        <v>63</v>
      </c>
      <c r="BR37" s="98">
        <f t="shared" si="12"/>
        <v>64</v>
      </c>
      <c r="BS37" s="98">
        <f t="shared" si="12"/>
        <v>65</v>
      </c>
      <c r="BT37" s="98">
        <f t="shared" si="12"/>
        <v>66</v>
      </c>
      <c r="BU37" s="98">
        <f t="shared" si="12"/>
        <v>67</v>
      </c>
      <c r="BV37" s="98">
        <f t="shared" si="12"/>
        <v>68</v>
      </c>
      <c r="BW37" s="98">
        <f t="shared" si="12"/>
        <v>69</v>
      </c>
      <c r="BX37" s="98">
        <f t="shared" si="12"/>
        <v>70</v>
      </c>
      <c r="BY37" s="98">
        <f t="shared" si="12"/>
        <v>71</v>
      </c>
      <c r="BZ37" s="98">
        <f t="shared" si="12"/>
        <v>72</v>
      </c>
      <c r="CA37" s="98">
        <f t="shared" si="12"/>
        <v>73</v>
      </c>
      <c r="CB37" s="98">
        <f t="shared" si="12"/>
        <v>74</v>
      </c>
      <c r="CC37" s="98">
        <f t="shared" si="12"/>
        <v>75</v>
      </c>
      <c r="CD37" s="98">
        <f t="shared" si="12"/>
        <v>76</v>
      </c>
      <c r="CE37" s="98">
        <f t="shared" si="12"/>
        <v>77</v>
      </c>
      <c r="CF37" s="98">
        <f t="shared" si="12"/>
        <v>78</v>
      </c>
      <c r="CG37" s="98">
        <f t="shared" si="12"/>
        <v>79</v>
      </c>
      <c r="CH37" s="98">
        <f t="shared" si="12"/>
        <v>80</v>
      </c>
      <c r="CI37" s="98">
        <f t="shared" si="12"/>
        <v>81</v>
      </c>
      <c r="CJ37" s="98">
        <f t="shared" si="12"/>
        <v>82</v>
      </c>
      <c r="CK37" s="98">
        <f t="shared" si="12"/>
        <v>83</v>
      </c>
      <c r="CL37" s="98">
        <f t="shared" si="12"/>
        <v>84</v>
      </c>
      <c r="CM37" s="98">
        <f t="shared" si="12"/>
        <v>85</v>
      </c>
      <c r="CN37" s="98">
        <f t="shared" si="12"/>
        <v>86</v>
      </c>
      <c r="CO37" s="98">
        <f t="shared" si="12"/>
        <v>87</v>
      </c>
      <c r="CP37" s="98">
        <f t="shared" si="12"/>
        <v>88</v>
      </c>
      <c r="CQ37" s="98">
        <f t="shared" si="12"/>
        <v>89</v>
      </c>
      <c r="CR37" s="98">
        <f t="shared" si="12"/>
        <v>90</v>
      </c>
      <c r="CS37" s="98">
        <f t="shared" si="12"/>
        <v>91</v>
      </c>
      <c r="CT37" s="98">
        <f t="shared" si="12"/>
        <v>92</v>
      </c>
      <c r="CU37" s="98">
        <f t="shared" si="12"/>
        <v>93</v>
      </c>
      <c r="CV37" s="98">
        <f t="shared" si="12"/>
        <v>94</v>
      </c>
      <c r="CW37" s="98">
        <f t="shared" si="12"/>
        <v>95</v>
      </c>
      <c r="CX37" s="98">
        <f t="shared" si="12"/>
        <v>96</v>
      </c>
      <c r="CY37" s="98">
        <f t="shared" si="12"/>
        <v>97</v>
      </c>
      <c r="CZ37" s="98">
        <f t="shared" si="12"/>
        <v>98</v>
      </c>
      <c r="DA37" s="98">
        <f t="shared" si="12"/>
        <v>99</v>
      </c>
      <c r="DB37" s="98">
        <f t="shared" si="12"/>
        <v>100</v>
      </c>
      <c r="DC37" s="98">
        <f t="shared" si="12"/>
        <v>101</v>
      </c>
      <c r="DD37" s="98">
        <f t="shared" si="12"/>
        <v>102</v>
      </c>
      <c r="DE37" s="98">
        <f t="shared" si="12"/>
        <v>103</v>
      </c>
      <c r="DF37" s="98">
        <f t="shared" si="12"/>
        <v>104</v>
      </c>
      <c r="DG37" s="98">
        <f t="shared" si="12"/>
        <v>105</v>
      </c>
      <c r="DH37" s="98">
        <f t="shared" si="12"/>
        <v>106</v>
      </c>
      <c r="DI37" s="98">
        <f t="shared" si="12"/>
        <v>107</v>
      </c>
      <c r="DJ37" s="98">
        <f t="shared" si="12"/>
        <v>108</v>
      </c>
      <c r="DK37" s="98">
        <f t="shared" si="12"/>
        <v>109</v>
      </c>
      <c r="DL37" s="98">
        <f t="shared" si="12"/>
        <v>110</v>
      </c>
      <c r="DM37" s="98">
        <f t="shared" si="12"/>
        <v>111</v>
      </c>
      <c r="DN37" s="98">
        <f t="shared" si="12"/>
        <v>112</v>
      </c>
      <c r="DO37" s="98">
        <f t="shared" si="12"/>
        <v>113</v>
      </c>
      <c r="DP37" s="98">
        <f t="shared" si="12"/>
        <v>114</v>
      </c>
      <c r="DQ37" s="98">
        <f t="shared" si="12"/>
        <v>115</v>
      </c>
      <c r="DR37" s="98">
        <f t="shared" si="12"/>
        <v>116</v>
      </c>
      <c r="DS37" s="98">
        <f t="shared" si="12"/>
        <v>117</v>
      </c>
      <c r="DT37" s="98">
        <f t="shared" si="12"/>
        <v>118</v>
      </c>
      <c r="DU37" s="98">
        <f t="shared" si="12"/>
        <v>119</v>
      </c>
      <c r="DV37" s="98">
        <f t="shared" si="12"/>
        <v>120</v>
      </c>
    </row>
    <row r="38" ht="15.75" customHeight="1">
      <c r="A38" s="99"/>
      <c r="B38" s="99"/>
      <c r="C38" s="99"/>
      <c r="D38" s="99"/>
      <c r="E38" s="99"/>
      <c r="F38" s="99"/>
      <c r="G38" s="100" t="s">
        <v>15</v>
      </c>
      <c r="H38" s="101" t="s">
        <v>16</v>
      </c>
      <c r="I38" s="101" t="s">
        <v>17</v>
      </c>
      <c r="J38" s="101" t="s">
        <v>18</v>
      </c>
      <c r="K38" s="101" t="s">
        <v>19</v>
      </c>
      <c r="L38" s="101" t="s">
        <v>20</v>
      </c>
      <c r="M38" s="101" t="s">
        <v>21</v>
      </c>
      <c r="N38" s="101" t="s">
        <v>22</v>
      </c>
      <c r="O38" s="101" t="s">
        <v>23</v>
      </c>
      <c r="P38" s="101" t="s">
        <v>24</v>
      </c>
      <c r="Q38" s="101" t="s">
        <v>25</v>
      </c>
      <c r="R38" s="101" t="s">
        <v>26</v>
      </c>
      <c r="S38" s="101" t="s">
        <v>27</v>
      </c>
      <c r="T38" s="101" t="s">
        <v>28</v>
      </c>
      <c r="U38" s="101" t="s">
        <v>29</v>
      </c>
      <c r="V38" s="101" t="s">
        <v>30</v>
      </c>
      <c r="W38" s="101" t="s">
        <v>31</v>
      </c>
      <c r="X38" s="101" t="s">
        <v>32</v>
      </c>
      <c r="Y38" s="101" t="s">
        <v>33</v>
      </c>
      <c r="Z38" s="101" t="s">
        <v>34</v>
      </c>
      <c r="AA38" s="101" t="s">
        <v>35</v>
      </c>
      <c r="AB38" s="101" t="s">
        <v>36</v>
      </c>
      <c r="AC38" s="101" t="s">
        <v>37</v>
      </c>
      <c r="AD38" s="101" t="s">
        <v>38</v>
      </c>
      <c r="AE38" s="101" t="s">
        <v>39</v>
      </c>
      <c r="AF38" s="101" t="s">
        <v>40</v>
      </c>
      <c r="AG38" s="101" t="s">
        <v>41</v>
      </c>
      <c r="AH38" s="101" t="s">
        <v>42</v>
      </c>
      <c r="AI38" s="101" t="s">
        <v>43</v>
      </c>
      <c r="AJ38" s="101" t="s">
        <v>44</v>
      </c>
      <c r="AK38" s="101" t="s">
        <v>45</v>
      </c>
      <c r="AL38" s="101" t="s">
        <v>46</v>
      </c>
      <c r="AM38" s="101" t="s">
        <v>47</v>
      </c>
      <c r="AN38" s="101" t="s">
        <v>48</v>
      </c>
      <c r="AO38" s="101" t="s">
        <v>49</v>
      </c>
      <c r="AP38" s="101" t="s">
        <v>50</v>
      </c>
      <c r="AQ38" s="101" t="s">
        <v>51</v>
      </c>
      <c r="AR38" s="101" t="s">
        <v>52</v>
      </c>
      <c r="AS38" s="101" t="s">
        <v>53</v>
      </c>
      <c r="AT38" s="101" t="s">
        <v>54</v>
      </c>
      <c r="AU38" s="101" t="s">
        <v>55</v>
      </c>
      <c r="AV38" s="101" t="s">
        <v>56</v>
      </c>
      <c r="AW38" s="101" t="s">
        <v>57</v>
      </c>
      <c r="AX38" s="101" t="s">
        <v>58</v>
      </c>
      <c r="AY38" s="101" t="s">
        <v>59</v>
      </c>
      <c r="AZ38" s="101" t="s">
        <v>60</v>
      </c>
      <c r="BA38" s="101" t="s">
        <v>61</v>
      </c>
      <c r="BB38" s="101" t="s">
        <v>62</v>
      </c>
      <c r="BC38" s="101" t="s">
        <v>63</v>
      </c>
      <c r="BD38" s="101" t="s">
        <v>64</v>
      </c>
      <c r="BE38" s="101" t="s">
        <v>65</v>
      </c>
      <c r="BF38" s="101" t="s">
        <v>66</v>
      </c>
      <c r="BG38" s="101" t="s">
        <v>67</v>
      </c>
      <c r="BH38" s="101" t="s">
        <v>68</v>
      </c>
      <c r="BI38" s="101" t="s">
        <v>69</v>
      </c>
      <c r="BJ38" s="101" t="s">
        <v>70</v>
      </c>
      <c r="BK38" s="101" t="s">
        <v>71</v>
      </c>
      <c r="BL38" s="101" t="s">
        <v>72</v>
      </c>
      <c r="BM38" s="101" t="s">
        <v>73</v>
      </c>
      <c r="BN38" s="101" t="s">
        <v>74</v>
      </c>
      <c r="BO38" s="101" t="s">
        <v>75</v>
      </c>
      <c r="BP38" s="101" t="s">
        <v>76</v>
      </c>
      <c r="BQ38" s="101" t="s">
        <v>77</v>
      </c>
      <c r="BR38" s="101" t="s">
        <v>78</v>
      </c>
      <c r="BS38" s="101" t="s">
        <v>79</v>
      </c>
      <c r="BT38" s="101" t="s">
        <v>80</v>
      </c>
      <c r="BU38" s="101" t="s">
        <v>81</v>
      </c>
      <c r="BV38" s="101" t="s">
        <v>82</v>
      </c>
      <c r="BW38" s="101" t="s">
        <v>83</v>
      </c>
      <c r="BX38" s="101" t="s">
        <v>84</v>
      </c>
      <c r="BY38" s="101" t="s">
        <v>85</v>
      </c>
      <c r="BZ38" s="101" t="s">
        <v>86</v>
      </c>
      <c r="CA38" s="101" t="s">
        <v>87</v>
      </c>
      <c r="CB38" s="101" t="s">
        <v>88</v>
      </c>
      <c r="CC38" s="101" t="s">
        <v>89</v>
      </c>
      <c r="CD38" s="101" t="s">
        <v>90</v>
      </c>
      <c r="CE38" s="101" t="s">
        <v>91</v>
      </c>
      <c r="CF38" s="101" t="s">
        <v>92</v>
      </c>
      <c r="CG38" s="101" t="s">
        <v>93</v>
      </c>
      <c r="CH38" s="101" t="s">
        <v>94</v>
      </c>
      <c r="CI38" s="101" t="s">
        <v>95</v>
      </c>
      <c r="CJ38" s="101" t="s">
        <v>96</v>
      </c>
      <c r="CK38" s="101" t="s">
        <v>97</v>
      </c>
      <c r="CL38" s="101" t="s">
        <v>98</v>
      </c>
      <c r="CM38" s="101" t="s">
        <v>99</v>
      </c>
      <c r="CN38" s="101" t="s">
        <v>100</v>
      </c>
      <c r="CO38" s="101" t="s">
        <v>101</v>
      </c>
      <c r="CP38" s="101" t="s">
        <v>102</v>
      </c>
      <c r="CQ38" s="101" t="s">
        <v>103</v>
      </c>
      <c r="CR38" s="101" t="s">
        <v>104</v>
      </c>
      <c r="CS38" s="101" t="s">
        <v>105</v>
      </c>
      <c r="CT38" s="101" t="s">
        <v>106</v>
      </c>
      <c r="CU38" s="101" t="s">
        <v>107</v>
      </c>
      <c r="CV38" s="101" t="s">
        <v>108</v>
      </c>
      <c r="CW38" s="101" t="s">
        <v>109</v>
      </c>
      <c r="CX38" s="101" t="s">
        <v>110</v>
      </c>
      <c r="CY38" s="101" t="s">
        <v>111</v>
      </c>
      <c r="CZ38" s="101" t="s">
        <v>112</v>
      </c>
      <c r="DA38" s="101" t="s">
        <v>113</v>
      </c>
      <c r="DB38" s="101" t="s">
        <v>114</v>
      </c>
      <c r="DC38" s="101" t="s">
        <v>115</v>
      </c>
      <c r="DD38" s="101" t="s">
        <v>116</v>
      </c>
      <c r="DE38" s="101" t="s">
        <v>117</v>
      </c>
      <c r="DF38" s="101" t="s">
        <v>118</v>
      </c>
      <c r="DG38" s="101" t="s">
        <v>119</v>
      </c>
      <c r="DH38" s="101" t="s">
        <v>120</v>
      </c>
      <c r="DI38" s="101" t="s">
        <v>121</v>
      </c>
      <c r="DJ38" s="101" t="s">
        <v>122</v>
      </c>
      <c r="DK38" s="101" t="s">
        <v>123</v>
      </c>
      <c r="DL38" s="101" t="s">
        <v>124</v>
      </c>
      <c r="DM38" s="101" t="s">
        <v>125</v>
      </c>
      <c r="DN38" s="101" t="s">
        <v>126</v>
      </c>
      <c r="DO38" s="101" t="s">
        <v>127</v>
      </c>
      <c r="DP38" s="101" t="s">
        <v>128</v>
      </c>
      <c r="DQ38" s="101" t="s">
        <v>129</v>
      </c>
      <c r="DR38" s="101" t="s">
        <v>130</v>
      </c>
      <c r="DS38" s="101" t="s">
        <v>131</v>
      </c>
      <c r="DT38" s="101" t="s">
        <v>132</v>
      </c>
      <c r="DU38" s="101" t="s">
        <v>133</v>
      </c>
      <c r="DV38" s="101" t="s">
        <v>134</v>
      </c>
    </row>
    <row r="39" ht="15.75" customHeight="1">
      <c r="A39" s="103">
        <v>1.0</v>
      </c>
      <c r="B39" s="104" t="s">
        <v>348</v>
      </c>
      <c r="C39" s="114">
        <v>1.0</v>
      </c>
      <c r="D39" s="114" t="s">
        <v>320</v>
      </c>
      <c r="E39" s="104">
        <v>5000000.0</v>
      </c>
      <c r="F39" s="104">
        <f>C39*E39</f>
        <v>5000000</v>
      </c>
      <c r="G39" s="107">
        <f>F39</f>
        <v>5000000</v>
      </c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</row>
    <row r="40" ht="15.75" customHeight="1">
      <c r="A40" s="103">
        <v>2.0</v>
      </c>
      <c r="B40" s="104" t="s">
        <v>349</v>
      </c>
      <c r="C40" s="114">
        <v>1.0</v>
      </c>
      <c r="D40" s="114" t="s">
        <v>350</v>
      </c>
      <c r="E40" s="104">
        <v>500000.0</v>
      </c>
      <c r="F40" s="104">
        <f>E40*C40</f>
        <v>500000</v>
      </c>
      <c r="G40" s="107"/>
      <c r="H40" s="107">
        <f>F40</f>
        <v>500000</v>
      </c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</row>
    <row r="41" ht="15.75" customHeight="1">
      <c r="A41" s="103">
        <v>3.0</v>
      </c>
      <c r="B41" s="104" t="s">
        <v>351</v>
      </c>
      <c r="C41" s="114">
        <v>0.0</v>
      </c>
      <c r="D41" s="114" t="s">
        <v>352</v>
      </c>
      <c r="E41" s="104">
        <v>1750000.0</v>
      </c>
      <c r="F41" s="104">
        <f>C41*E41</f>
        <v>0</v>
      </c>
      <c r="G41" s="107"/>
      <c r="H41" s="107"/>
      <c r="I41" s="107">
        <f>F41</f>
        <v>0</v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</row>
    <row r="42" ht="15.75" customHeight="1">
      <c r="A42" s="103">
        <v>4.0</v>
      </c>
      <c r="B42" s="104" t="s">
        <v>353</v>
      </c>
      <c r="C42" s="135">
        <v>0.0</v>
      </c>
      <c r="D42" s="114" t="s">
        <v>345</v>
      </c>
      <c r="E42" s="105">
        <f>C11</f>
        <v>2100</v>
      </c>
      <c r="F42" s="105">
        <f>E42*C42</f>
        <v>0</v>
      </c>
      <c r="G42" s="107"/>
      <c r="H42" s="107"/>
      <c r="I42" s="107"/>
      <c r="J42" s="107">
        <f>F42</f>
        <v>0</v>
      </c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</row>
    <row r="43" ht="15.75" customHeight="1">
      <c r="A43" s="103">
        <v>5.0</v>
      </c>
      <c r="B43" s="104" t="s">
        <v>354</v>
      </c>
      <c r="C43" s="114">
        <v>1.0</v>
      </c>
      <c r="D43" s="114" t="s">
        <v>320</v>
      </c>
      <c r="E43" s="105">
        <v>1.0E7</v>
      </c>
      <c r="F43" s="105">
        <f>C43*E43</f>
        <v>10000000</v>
      </c>
      <c r="G43" s="107"/>
      <c r="H43" s="107"/>
      <c r="I43" s="107"/>
      <c r="J43" s="107"/>
      <c r="K43" s="107">
        <f>F43</f>
        <v>10000000</v>
      </c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</row>
    <row r="44" ht="15.75" customHeight="1">
      <c r="A44" s="136"/>
      <c r="B44" s="137" t="s">
        <v>355</v>
      </c>
      <c r="C44" s="138"/>
      <c r="D44" s="138"/>
      <c r="E44" s="137"/>
      <c r="F44" s="139">
        <f t="shared" ref="F44:BB44" si="13">SUM(F39:F43)</f>
        <v>15500000</v>
      </c>
      <c r="G44" s="140">
        <f t="shared" si="13"/>
        <v>5000000</v>
      </c>
      <c r="H44" s="140">
        <f t="shared" si="13"/>
        <v>500000</v>
      </c>
      <c r="I44" s="140">
        <f t="shared" si="13"/>
        <v>0</v>
      </c>
      <c r="J44" s="140">
        <f t="shared" si="13"/>
        <v>0</v>
      </c>
      <c r="K44" s="140">
        <f t="shared" si="13"/>
        <v>10000000</v>
      </c>
      <c r="L44" s="140">
        <f t="shared" si="13"/>
        <v>0</v>
      </c>
      <c r="M44" s="140">
        <f t="shared" si="13"/>
        <v>0</v>
      </c>
      <c r="N44" s="140">
        <f t="shared" si="13"/>
        <v>0</v>
      </c>
      <c r="O44" s="140">
        <f t="shared" si="13"/>
        <v>0</v>
      </c>
      <c r="P44" s="140">
        <f t="shared" si="13"/>
        <v>0</v>
      </c>
      <c r="Q44" s="140">
        <f t="shared" si="13"/>
        <v>0</v>
      </c>
      <c r="R44" s="140">
        <f t="shared" si="13"/>
        <v>0</v>
      </c>
      <c r="S44" s="140">
        <f t="shared" si="13"/>
        <v>0</v>
      </c>
      <c r="T44" s="140">
        <f t="shared" si="13"/>
        <v>0</v>
      </c>
      <c r="U44" s="140">
        <f t="shared" si="13"/>
        <v>0</v>
      </c>
      <c r="V44" s="140">
        <f t="shared" si="13"/>
        <v>0</v>
      </c>
      <c r="W44" s="140">
        <f t="shared" si="13"/>
        <v>0</v>
      </c>
      <c r="X44" s="140">
        <f t="shared" si="13"/>
        <v>0</v>
      </c>
      <c r="Y44" s="140">
        <f t="shared" si="13"/>
        <v>0</v>
      </c>
      <c r="Z44" s="140">
        <f t="shared" si="13"/>
        <v>0</v>
      </c>
      <c r="AA44" s="140">
        <f t="shared" si="13"/>
        <v>0</v>
      </c>
      <c r="AB44" s="140">
        <f t="shared" si="13"/>
        <v>0</v>
      </c>
      <c r="AC44" s="140">
        <f t="shared" si="13"/>
        <v>0</v>
      </c>
      <c r="AD44" s="140">
        <f t="shared" si="13"/>
        <v>0</v>
      </c>
      <c r="AE44" s="140">
        <f t="shared" si="13"/>
        <v>0</v>
      </c>
      <c r="AF44" s="140">
        <f t="shared" si="13"/>
        <v>0</v>
      </c>
      <c r="AG44" s="140">
        <f t="shared" si="13"/>
        <v>0</v>
      </c>
      <c r="AH44" s="140">
        <f t="shared" si="13"/>
        <v>0</v>
      </c>
      <c r="AI44" s="140">
        <f t="shared" si="13"/>
        <v>0</v>
      </c>
      <c r="AJ44" s="140">
        <f t="shared" si="13"/>
        <v>0</v>
      </c>
      <c r="AK44" s="140">
        <f t="shared" si="13"/>
        <v>0</v>
      </c>
      <c r="AL44" s="140">
        <f t="shared" si="13"/>
        <v>0</v>
      </c>
      <c r="AM44" s="140">
        <f t="shared" si="13"/>
        <v>0</v>
      </c>
      <c r="AN44" s="140">
        <f t="shared" si="13"/>
        <v>0</v>
      </c>
      <c r="AO44" s="140">
        <f t="shared" si="13"/>
        <v>0</v>
      </c>
      <c r="AP44" s="140">
        <f t="shared" si="13"/>
        <v>0</v>
      </c>
      <c r="AQ44" s="140">
        <f t="shared" si="13"/>
        <v>0</v>
      </c>
      <c r="AR44" s="140">
        <f t="shared" si="13"/>
        <v>0</v>
      </c>
      <c r="AS44" s="140">
        <f t="shared" si="13"/>
        <v>0</v>
      </c>
      <c r="AT44" s="140">
        <f t="shared" si="13"/>
        <v>0</v>
      </c>
      <c r="AU44" s="140">
        <f t="shared" si="13"/>
        <v>0</v>
      </c>
      <c r="AV44" s="140">
        <f t="shared" si="13"/>
        <v>0</v>
      </c>
      <c r="AW44" s="140">
        <f t="shared" si="13"/>
        <v>0</v>
      </c>
      <c r="AX44" s="140">
        <f t="shared" si="13"/>
        <v>0</v>
      </c>
      <c r="AY44" s="140">
        <f t="shared" si="13"/>
        <v>0</v>
      </c>
      <c r="AZ44" s="140">
        <f t="shared" si="13"/>
        <v>0</v>
      </c>
      <c r="BA44" s="140">
        <f t="shared" si="13"/>
        <v>0</v>
      </c>
      <c r="BB44" s="140">
        <f t="shared" si="13"/>
        <v>0</v>
      </c>
      <c r="BC44" s="141"/>
      <c r="BD44" s="141"/>
      <c r="BE44" s="141"/>
      <c r="BF44" s="141"/>
      <c r="BG44" s="141"/>
      <c r="BH44" s="141"/>
      <c r="BI44" s="141"/>
      <c r="BJ44" s="141"/>
      <c r="BK44" s="141"/>
      <c r="BL44" s="141"/>
      <c r="BM44" s="141"/>
      <c r="BN44" s="141"/>
      <c r="BO44" s="141"/>
      <c r="BP44" s="141"/>
      <c r="BQ44" s="141"/>
      <c r="BR44" s="141"/>
      <c r="BS44" s="141"/>
      <c r="BT44" s="141"/>
      <c r="BU44" s="141"/>
      <c r="BV44" s="141"/>
      <c r="BW44" s="141"/>
      <c r="BX44" s="141"/>
      <c r="BY44" s="141"/>
      <c r="BZ44" s="141"/>
      <c r="CA44" s="141"/>
      <c r="CB44" s="141"/>
      <c r="CC44" s="141"/>
      <c r="CD44" s="141"/>
      <c r="CE44" s="141"/>
      <c r="CF44" s="141"/>
      <c r="CG44" s="141"/>
      <c r="CH44" s="141"/>
      <c r="CI44" s="141"/>
      <c r="CJ44" s="141"/>
      <c r="CK44" s="141"/>
      <c r="CL44" s="141"/>
      <c r="CM44" s="141"/>
      <c r="CN44" s="141"/>
      <c r="CO44" s="141"/>
      <c r="CP44" s="141"/>
      <c r="CQ44" s="141"/>
      <c r="CR44" s="141"/>
      <c r="CS44" s="141"/>
      <c r="CT44" s="141"/>
      <c r="CU44" s="141"/>
      <c r="CV44" s="141"/>
      <c r="CW44" s="141"/>
      <c r="CX44" s="141"/>
      <c r="CY44" s="141"/>
      <c r="CZ44" s="141"/>
      <c r="DA44" s="141"/>
      <c r="DB44" s="141"/>
      <c r="DC44" s="141"/>
      <c r="DD44" s="141"/>
      <c r="DE44" s="141"/>
      <c r="DF44" s="141"/>
      <c r="DG44" s="141"/>
      <c r="DH44" s="141"/>
      <c r="DI44" s="141"/>
      <c r="DJ44" s="141"/>
      <c r="DK44" s="141"/>
      <c r="DL44" s="141"/>
      <c r="DM44" s="141"/>
      <c r="DN44" s="141"/>
      <c r="DO44" s="141"/>
      <c r="DP44" s="141"/>
      <c r="DQ44" s="141"/>
      <c r="DR44" s="141"/>
      <c r="DS44" s="141"/>
      <c r="DT44" s="141"/>
      <c r="DU44" s="141"/>
      <c r="DV44" s="141"/>
    </row>
    <row r="45" ht="15.75" customHeight="1">
      <c r="A45" s="125"/>
      <c r="B45" s="126" t="s">
        <v>356</v>
      </c>
      <c r="C45" s="142"/>
      <c r="D45" s="142"/>
      <c r="E45" s="143" t="s">
        <v>345</v>
      </c>
      <c r="F45" s="144">
        <f>F44/F7</f>
        <v>12301.5873</v>
      </c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</row>
    <row r="46" ht="15.75" customHeight="1">
      <c r="A46" s="91"/>
      <c r="B46" s="90"/>
      <c r="C46" s="131"/>
      <c r="D46" s="132"/>
      <c r="E46" s="90"/>
      <c r="F46" s="90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</row>
    <row r="47" ht="15.75" customHeight="1">
      <c r="A47" s="133" t="s">
        <v>357</v>
      </c>
      <c r="B47" s="93" t="s">
        <v>358</v>
      </c>
      <c r="C47" s="131"/>
      <c r="D47" s="132"/>
      <c r="E47" s="90"/>
      <c r="F47" s="90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</row>
    <row r="48" ht="15.75" customHeight="1">
      <c r="A48" s="96" t="s">
        <v>4</v>
      </c>
      <c r="B48" s="96" t="s">
        <v>311</v>
      </c>
      <c r="C48" s="96" t="s">
        <v>312</v>
      </c>
      <c r="D48" s="96" t="s">
        <v>313</v>
      </c>
      <c r="E48" s="96" t="s">
        <v>314</v>
      </c>
      <c r="F48" s="96" t="s">
        <v>315</v>
      </c>
      <c r="G48" s="97">
        <v>1.0</v>
      </c>
      <c r="H48" s="98">
        <f t="shared" ref="H48:DV48" si="14">G48+1</f>
        <v>2</v>
      </c>
      <c r="I48" s="98">
        <f t="shared" si="14"/>
        <v>3</v>
      </c>
      <c r="J48" s="98">
        <f t="shared" si="14"/>
        <v>4</v>
      </c>
      <c r="K48" s="98">
        <f t="shared" si="14"/>
        <v>5</v>
      </c>
      <c r="L48" s="98">
        <f t="shared" si="14"/>
        <v>6</v>
      </c>
      <c r="M48" s="98">
        <f t="shared" si="14"/>
        <v>7</v>
      </c>
      <c r="N48" s="98">
        <f t="shared" si="14"/>
        <v>8</v>
      </c>
      <c r="O48" s="98">
        <f t="shared" si="14"/>
        <v>9</v>
      </c>
      <c r="P48" s="98">
        <f t="shared" si="14"/>
        <v>10</v>
      </c>
      <c r="Q48" s="98">
        <f t="shared" si="14"/>
        <v>11</v>
      </c>
      <c r="R48" s="98">
        <f t="shared" si="14"/>
        <v>12</v>
      </c>
      <c r="S48" s="98">
        <f t="shared" si="14"/>
        <v>13</v>
      </c>
      <c r="T48" s="98">
        <f t="shared" si="14"/>
        <v>14</v>
      </c>
      <c r="U48" s="98">
        <f t="shared" si="14"/>
        <v>15</v>
      </c>
      <c r="V48" s="98">
        <f t="shared" si="14"/>
        <v>16</v>
      </c>
      <c r="W48" s="98">
        <f t="shared" si="14"/>
        <v>17</v>
      </c>
      <c r="X48" s="98">
        <f t="shared" si="14"/>
        <v>18</v>
      </c>
      <c r="Y48" s="98">
        <f t="shared" si="14"/>
        <v>19</v>
      </c>
      <c r="Z48" s="98">
        <f t="shared" si="14"/>
        <v>20</v>
      </c>
      <c r="AA48" s="98">
        <f t="shared" si="14"/>
        <v>21</v>
      </c>
      <c r="AB48" s="98">
        <f t="shared" si="14"/>
        <v>22</v>
      </c>
      <c r="AC48" s="98">
        <f t="shared" si="14"/>
        <v>23</v>
      </c>
      <c r="AD48" s="98">
        <f t="shared" si="14"/>
        <v>24</v>
      </c>
      <c r="AE48" s="98">
        <f t="shared" si="14"/>
        <v>25</v>
      </c>
      <c r="AF48" s="98">
        <f t="shared" si="14"/>
        <v>26</v>
      </c>
      <c r="AG48" s="98">
        <f t="shared" si="14"/>
        <v>27</v>
      </c>
      <c r="AH48" s="98">
        <f t="shared" si="14"/>
        <v>28</v>
      </c>
      <c r="AI48" s="98">
        <f t="shared" si="14"/>
        <v>29</v>
      </c>
      <c r="AJ48" s="98">
        <f t="shared" si="14"/>
        <v>30</v>
      </c>
      <c r="AK48" s="98">
        <f t="shared" si="14"/>
        <v>31</v>
      </c>
      <c r="AL48" s="98">
        <f t="shared" si="14"/>
        <v>32</v>
      </c>
      <c r="AM48" s="98">
        <f t="shared" si="14"/>
        <v>33</v>
      </c>
      <c r="AN48" s="98">
        <f t="shared" si="14"/>
        <v>34</v>
      </c>
      <c r="AO48" s="98">
        <f t="shared" si="14"/>
        <v>35</v>
      </c>
      <c r="AP48" s="98">
        <f t="shared" si="14"/>
        <v>36</v>
      </c>
      <c r="AQ48" s="98">
        <f t="shared" si="14"/>
        <v>37</v>
      </c>
      <c r="AR48" s="98">
        <f t="shared" si="14"/>
        <v>38</v>
      </c>
      <c r="AS48" s="98">
        <f t="shared" si="14"/>
        <v>39</v>
      </c>
      <c r="AT48" s="98">
        <f t="shared" si="14"/>
        <v>40</v>
      </c>
      <c r="AU48" s="98">
        <f t="shared" si="14"/>
        <v>41</v>
      </c>
      <c r="AV48" s="98">
        <f t="shared" si="14"/>
        <v>42</v>
      </c>
      <c r="AW48" s="98">
        <f t="shared" si="14"/>
        <v>43</v>
      </c>
      <c r="AX48" s="98">
        <f t="shared" si="14"/>
        <v>44</v>
      </c>
      <c r="AY48" s="98">
        <f t="shared" si="14"/>
        <v>45</v>
      </c>
      <c r="AZ48" s="98">
        <f t="shared" si="14"/>
        <v>46</v>
      </c>
      <c r="BA48" s="98">
        <f t="shared" si="14"/>
        <v>47</v>
      </c>
      <c r="BB48" s="98">
        <f t="shared" si="14"/>
        <v>48</v>
      </c>
      <c r="BC48" s="98">
        <f t="shared" si="14"/>
        <v>49</v>
      </c>
      <c r="BD48" s="98">
        <f t="shared" si="14"/>
        <v>50</v>
      </c>
      <c r="BE48" s="98">
        <f t="shared" si="14"/>
        <v>51</v>
      </c>
      <c r="BF48" s="98">
        <f t="shared" si="14"/>
        <v>52</v>
      </c>
      <c r="BG48" s="98">
        <f t="shared" si="14"/>
        <v>53</v>
      </c>
      <c r="BH48" s="98">
        <f t="shared" si="14"/>
        <v>54</v>
      </c>
      <c r="BI48" s="98">
        <f t="shared" si="14"/>
        <v>55</v>
      </c>
      <c r="BJ48" s="98">
        <f t="shared" si="14"/>
        <v>56</v>
      </c>
      <c r="BK48" s="98">
        <f t="shared" si="14"/>
        <v>57</v>
      </c>
      <c r="BL48" s="98">
        <f t="shared" si="14"/>
        <v>58</v>
      </c>
      <c r="BM48" s="98">
        <f t="shared" si="14"/>
        <v>59</v>
      </c>
      <c r="BN48" s="98">
        <f t="shared" si="14"/>
        <v>60</v>
      </c>
      <c r="BO48" s="98">
        <f t="shared" si="14"/>
        <v>61</v>
      </c>
      <c r="BP48" s="98">
        <f t="shared" si="14"/>
        <v>62</v>
      </c>
      <c r="BQ48" s="98">
        <f t="shared" si="14"/>
        <v>63</v>
      </c>
      <c r="BR48" s="98">
        <f t="shared" si="14"/>
        <v>64</v>
      </c>
      <c r="BS48" s="98">
        <f t="shared" si="14"/>
        <v>65</v>
      </c>
      <c r="BT48" s="98">
        <f t="shared" si="14"/>
        <v>66</v>
      </c>
      <c r="BU48" s="98">
        <f t="shared" si="14"/>
        <v>67</v>
      </c>
      <c r="BV48" s="98">
        <f t="shared" si="14"/>
        <v>68</v>
      </c>
      <c r="BW48" s="98">
        <f t="shared" si="14"/>
        <v>69</v>
      </c>
      <c r="BX48" s="98">
        <f t="shared" si="14"/>
        <v>70</v>
      </c>
      <c r="BY48" s="98">
        <f t="shared" si="14"/>
        <v>71</v>
      </c>
      <c r="BZ48" s="98">
        <f t="shared" si="14"/>
        <v>72</v>
      </c>
      <c r="CA48" s="98">
        <f t="shared" si="14"/>
        <v>73</v>
      </c>
      <c r="CB48" s="98">
        <f t="shared" si="14"/>
        <v>74</v>
      </c>
      <c r="CC48" s="98">
        <f t="shared" si="14"/>
        <v>75</v>
      </c>
      <c r="CD48" s="98">
        <f t="shared" si="14"/>
        <v>76</v>
      </c>
      <c r="CE48" s="98">
        <f t="shared" si="14"/>
        <v>77</v>
      </c>
      <c r="CF48" s="98">
        <f t="shared" si="14"/>
        <v>78</v>
      </c>
      <c r="CG48" s="98">
        <f t="shared" si="14"/>
        <v>79</v>
      </c>
      <c r="CH48" s="98">
        <f t="shared" si="14"/>
        <v>80</v>
      </c>
      <c r="CI48" s="98">
        <f t="shared" si="14"/>
        <v>81</v>
      </c>
      <c r="CJ48" s="98">
        <f t="shared" si="14"/>
        <v>82</v>
      </c>
      <c r="CK48" s="98">
        <f t="shared" si="14"/>
        <v>83</v>
      </c>
      <c r="CL48" s="98">
        <f t="shared" si="14"/>
        <v>84</v>
      </c>
      <c r="CM48" s="98">
        <f t="shared" si="14"/>
        <v>85</v>
      </c>
      <c r="CN48" s="98">
        <f t="shared" si="14"/>
        <v>86</v>
      </c>
      <c r="CO48" s="98">
        <f t="shared" si="14"/>
        <v>87</v>
      </c>
      <c r="CP48" s="98">
        <f t="shared" si="14"/>
        <v>88</v>
      </c>
      <c r="CQ48" s="98">
        <f t="shared" si="14"/>
        <v>89</v>
      </c>
      <c r="CR48" s="98">
        <f t="shared" si="14"/>
        <v>90</v>
      </c>
      <c r="CS48" s="98">
        <f t="shared" si="14"/>
        <v>91</v>
      </c>
      <c r="CT48" s="98">
        <f t="shared" si="14"/>
        <v>92</v>
      </c>
      <c r="CU48" s="98">
        <f t="shared" si="14"/>
        <v>93</v>
      </c>
      <c r="CV48" s="98">
        <f t="shared" si="14"/>
        <v>94</v>
      </c>
      <c r="CW48" s="98">
        <f t="shared" si="14"/>
        <v>95</v>
      </c>
      <c r="CX48" s="98">
        <f t="shared" si="14"/>
        <v>96</v>
      </c>
      <c r="CY48" s="98">
        <f t="shared" si="14"/>
        <v>97</v>
      </c>
      <c r="CZ48" s="98">
        <f t="shared" si="14"/>
        <v>98</v>
      </c>
      <c r="DA48" s="98">
        <f t="shared" si="14"/>
        <v>99</v>
      </c>
      <c r="DB48" s="98">
        <f t="shared" si="14"/>
        <v>100</v>
      </c>
      <c r="DC48" s="98">
        <f t="shared" si="14"/>
        <v>101</v>
      </c>
      <c r="DD48" s="98">
        <f t="shared" si="14"/>
        <v>102</v>
      </c>
      <c r="DE48" s="98">
        <f t="shared" si="14"/>
        <v>103</v>
      </c>
      <c r="DF48" s="98">
        <f t="shared" si="14"/>
        <v>104</v>
      </c>
      <c r="DG48" s="98">
        <f t="shared" si="14"/>
        <v>105</v>
      </c>
      <c r="DH48" s="98">
        <f t="shared" si="14"/>
        <v>106</v>
      </c>
      <c r="DI48" s="98">
        <f t="shared" si="14"/>
        <v>107</v>
      </c>
      <c r="DJ48" s="98">
        <f t="shared" si="14"/>
        <v>108</v>
      </c>
      <c r="DK48" s="98">
        <f t="shared" si="14"/>
        <v>109</v>
      </c>
      <c r="DL48" s="98">
        <f t="shared" si="14"/>
        <v>110</v>
      </c>
      <c r="DM48" s="98">
        <f t="shared" si="14"/>
        <v>111</v>
      </c>
      <c r="DN48" s="98">
        <f t="shared" si="14"/>
        <v>112</v>
      </c>
      <c r="DO48" s="98">
        <f t="shared" si="14"/>
        <v>113</v>
      </c>
      <c r="DP48" s="98">
        <f t="shared" si="14"/>
        <v>114</v>
      </c>
      <c r="DQ48" s="98">
        <f t="shared" si="14"/>
        <v>115</v>
      </c>
      <c r="DR48" s="98">
        <f t="shared" si="14"/>
        <v>116</v>
      </c>
      <c r="DS48" s="98">
        <f t="shared" si="14"/>
        <v>117</v>
      </c>
      <c r="DT48" s="98">
        <f t="shared" si="14"/>
        <v>118</v>
      </c>
      <c r="DU48" s="98">
        <f t="shared" si="14"/>
        <v>119</v>
      </c>
      <c r="DV48" s="98">
        <f t="shared" si="14"/>
        <v>120</v>
      </c>
    </row>
    <row r="49" ht="15.75" customHeight="1">
      <c r="A49" s="99"/>
      <c r="B49" s="99"/>
      <c r="C49" s="99"/>
      <c r="D49" s="99"/>
      <c r="E49" s="99"/>
      <c r="F49" s="99"/>
      <c r="G49" s="100" t="s">
        <v>15</v>
      </c>
      <c r="H49" s="101" t="s">
        <v>16</v>
      </c>
      <c r="I49" s="101" t="s">
        <v>17</v>
      </c>
      <c r="J49" s="101" t="s">
        <v>18</v>
      </c>
      <c r="K49" s="101" t="s">
        <v>19</v>
      </c>
      <c r="L49" s="101" t="s">
        <v>20</v>
      </c>
      <c r="M49" s="101" t="s">
        <v>21</v>
      </c>
      <c r="N49" s="101" t="s">
        <v>22</v>
      </c>
      <c r="O49" s="101" t="s">
        <v>23</v>
      </c>
      <c r="P49" s="101" t="s">
        <v>24</v>
      </c>
      <c r="Q49" s="101" t="s">
        <v>25</v>
      </c>
      <c r="R49" s="101" t="s">
        <v>26</v>
      </c>
      <c r="S49" s="101" t="s">
        <v>27</v>
      </c>
      <c r="T49" s="101" t="s">
        <v>28</v>
      </c>
      <c r="U49" s="101" t="s">
        <v>29</v>
      </c>
      <c r="V49" s="101" t="s">
        <v>30</v>
      </c>
      <c r="W49" s="101" t="s">
        <v>31</v>
      </c>
      <c r="X49" s="101" t="s">
        <v>32</v>
      </c>
      <c r="Y49" s="101" t="s">
        <v>33</v>
      </c>
      <c r="Z49" s="101" t="s">
        <v>34</v>
      </c>
      <c r="AA49" s="101" t="s">
        <v>35</v>
      </c>
      <c r="AB49" s="101" t="s">
        <v>36</v>
      </c>
      <c r="AC49" s="101" t="s">
        <v>37</v>
      </c>
      <c r="AD49" s="101" t="s">
        <v>38</v>
      </c>
      <c r="AE49" s="101" t="s">
        <v>39</v>
      </c>
      <c r="AF49" s="101" t="s">
        <v>40</v>
      </c>
      <c r="AG49" s="101" t="s">
        <v>41</v>
      </c>
      <c r="AH49" s="101" t="s">
        <v>42</v>
      </c>
      <c r="AI49" s="101" t="s">
        <v>43</v>
      </c>
      <c r="AJ49" s="101" t="s">
        <v>44</v>
      </c>
      <c r="AK49" s="101" t="s">
        <v>45</v>
      </c>
      <c r="AL49" s="101" t="s">
        <v>46</v>
      </c>
      <c r="AM49" s="101" t="s">
        <v>47</v>
      </c>
      <c r="AN49" s="101" t="s">
        <v>48</v>
      </c>
      <c r="AO49" s="101" t="s">
        <v>49</v>
      </c>
      <c r="AP49" s="101" t="s">
        <v>50</v>
      </c>
      <c r="AQ49" s="101" t="s">
        <v>51</v>
      </c>
      <c r="AR49" s="101" t="s">
        <v>52</v>
      </c>
      <c r="AS49" s="101" t="s">
        <v>53</v>
      </c>
      <c r="AT49" s="101" t="s">
        <v>54</v>
      </c>
      <c r="AU49" s="101" t="s">
        <v>55</v>
      </c>
      <c r="AV49" s="101" t="s">
        <v>56</v>
      </c>
      <c r="AW49" s="101" t="s">
        <v>57</v>
      </c>
      <c r="AX49" s="101" t="s">
        <v>58</v>
      </c>
      <c r="AY49" s="101" t="s">
        <v>59</v>
      </c>
      <c r="AZ49" s="101" t="s">
        <v>60</v>
      </c>
      <c r="BA49" s="101" t="s">
        <v>61</v>
      </c>
      <c r="BB49" s="101" t="s">
        <v>62</v>
      </c>
      <c r="BC49" s="101" t="s">
        <v>63</v>
      </c>
      <c r="BD49" s="101" t="s">
        <v>64</v>
      </c>
      <c r="BE49" s="101" t="s">
        <v>65</v>
      </c>
      <c r="BF49" s="101" t="s">
        <v>66</v>
      </c>
      <c r="BG49" s="101" t="s">
        <v>67</v>
      </c>
      <c r="BH49" s="101" t="s">
        <v>68</v>
      </c>
      <c r="BI49" s="101" t="s">
        <v>69</v>
      </c>
      <c r="BJ49" s="101" t="s">
        <v>70</v>
      </c>
      <c r="BK49" s="101" t="s">
        <v>71</v>
      </c>
      <c r="BL49" s="101" t="s">
        <v>72</v>
      </c>
      <c r="BM49" s="101" t="s">
        <v>73</v>
      </c>
      <c r="BN49" s="101" t="s">
        <v>74</v>
      </c>
      <c r="BO49" s="101" t="s">
        <v>75</v>
      </c>
      <c r="BP49" s="101" t="s">
        <v>76</v>
      </c>
      <c r="BQ49" s="101" t="s">
        <v>77</v>
      </c>
      <c r="BR49" s="101" t="s">
        <v>78</v>
      </c>
      <c r="BS49" s="101" t="s">
        <v>79</v>
      </c>
      <c r="BT49" s="101" t="s">
        <v>80</v>
      </c>
      <c r="BU49" s="101" t="s">
        <v>81</v>
      </c>
      <c r="BV49" s="101" t="s">
        <v>82</v>
      </c>
      <c r="BW49" s="101" t="s">
        <v>83</v>
      </c>
      <c r="BX49" s="101" t="s">
        <v>84</v>
      </c>
      <c r="BY49" s="101" t="s">
        <v>85</v>
      </c>
      <c r="BZ49" s="101" t="s">
        <v>86</v>
      </c>
      <c r="CA49" s="101" t="s">
        <v>87</v>
      </c>
      <c r="CB49" s="101" t="s">
        <v>88</v>
      </c>
      <c r="CC49" s="101" t="s">
        <v>89</v>
      </c>
      <c r="CD49" s="101" t="s">
        <v>90</v>
      </c>
      <c r="CE49" s="101" t="s">
        <v>91</v>
      </c>
      <c r="CF49" s="101" t="s">
        <v>92</v>
      </c>
      <c r="CG49" s="101" t="s">
        <v>93</v>
      </c>
      <c r="CH49" s="101" t="s">
        <v>94</v>
      </c>
      <c r="CI49" s="101" t="s">
        <v>95</v>
      </c>
      <c r="CJ49" s="101" t="s">
        <v>96</v>
      </c>
      <c r="CK49" s="101" t="s">
        <v>97</v>
      </c>
      <c r="CL49" s="101" t="s">
        <v>98</v>
      </c>
      <c r="CM49" s="101" t="s">
        <v>99</v>
      </c>
      <c r="CN49" s="101" t="s">
        <v>100</v>
      </c>
      <c r="CO49" s="101" t="s">
        <v>101</v>
      </c>
      <c r="CP49" s="101" t="s">
        <v>102</v>
      </c>
      <c r="CQ49" s="101" t="s">
        <v>103</v>
      </c>
      <c r="CR49" s="101" t="s">
        <v>104</v>
      </c>
      <c r="CS49" s="101" t="s">
        <v>105</v>
      </c>
      <c r="CT49" s="101" t="s">
        <v>106</v>
      </c>
      <c r="CU49" s="101" t="s">
        <v>107</v>
      </c>
      <c r="CV49" s="101" t="s">
        <v>108</v>
      </c>
      <c r="CW49" s="101" t="s">
        <v>109</v>
      </c>
      <c r="CX49" s="101" t="s">
        <v>110</v>
      </c>
      <c r="CY49" s="101" t="s">
        <v>111</v>
      </c>
      <c r="CZ49" s="101" t="s">
        <v>112</v>
      </c>
      <c r="DA49" s="101" t="s">
        <v>113</v>
      </c>
      <c r="DB49" s="101" t="s">
        <v>114</v>
      </c>
      <c r="DC49" s="101" t="s">
        <v>115</v>
      </c>
      <c r="DD49" s="101" t="s">
        <v>116</v>
      </c>
      <c r="DE49" s="101" t="s">
        <v>117</v>
      </c>
      <c r="DF49" s="101" t="s">
        <v>118</v>
      </c>
      <c r="DG49" s="101" t="s">
        <v>119</v>
      </c>
      <c r="DH49" s="101" t="s">
        <v>120</v>
      </c>
      <c r="DI49" s="101" t="s">
        <v>121</v>
      </c>
      <c r="DJ49" s="101" t="s">
        <v>122</v>
      </c>
      <c r="DK49" s="101" t="s">
        <v>123</v>
      </c>
      <c r="DL49" s="101" t="s">
        <v>124</v>
      </c>
      <c r="DM49" s="101" t="s">
        <v>125</v>
      </c>
      <c r="DN49" s="101" t="s">
        <v>126</v>
      </c>
      <c r="DO49" s="101" t="s">
        <v>127</v>
      </c>
      <c r="DP49" s="101" t="s">
        <v>128</v>
      </c>
      <c r="DQ49" s="101" t="s">
        <v>129</v>
      </c>
      <c r="DR49" s="101" t="s">
        <v>130</v>
      </c>
      <c r="DS49" s="101" t="s">
        <v>131</v>
      </c>
      <c r="DT49" s="101" t="s">
        <v>132</v>
      </c>
      <c r="DU49" s="101" t="s">
        <v>133</v>
      </c>
      <c r="DV49" s="101" t="s">
        <v>134</v>
      </c>
    </row>
    <row r="50" ht="15.75" customHeight="1">
      <c r="A50" s="102" t="s">
        <v>359</v>
      </c>
      <c r="B50" s="10"/>
      <c r="C50" s="10"/>
      <c r="D50" s="10"/>
      <c r="E50" s="10"/>
      <c r="F50" s="11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</row>
    <row r="51" ht="15.75" customHeight="1">
      <c r="A51" s="103">
        <v>1.0</v>
      </c>
      <c r="B51" s="104" t="s">
        <v>360</v>
      </c>
      <c r="C51" s="105">
        <f>C11</f>
        <v>2100</v>
      </c>
      <c r="D51" s="106" t="s">
        <v>318</v>
      </c>
      <c r="E51" s="114">
        <v>2500.0</v>
      </c>
      <c r="F51" s="114">
        <f t="shared" ref="F51:F53" si="15">C51*E51</f>
        <v>5250000</v>
      </c>
      <c r="G51" s="107">
        <f>F51</f>
        <v>5250000</v>
      </c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</row>
    <row r="52" ht="15.75" customHeight="1">
      <c r="A52" s="103">
        <v>2.0</v>
      </c>
      <c r="B52" s="104" t="s">
        <v>361</v>
      </c>
      <c r="C52" s="105">
        <f>C51</f>
        <v>2100</v>
      </c>
      <c r="D52" s="106" t="s">
        <v>318</v>
      </c>
      <c r="E52" s="114">
        <v>15000.0</v>
      </c>
      <c r="F52" s="114">
        <f t="shared" si="15"/>
        <v>31500000</v>
      </c>
      <c r="G52" s="107"/>
      <c r="H52" s="107">
        <f>F52</f>
        <v>31500000</v>
      </c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</row>
    <row r="53" ht="15.75" customHeight="1">
      <c r="A53" s="103">
        <v>3.0</v>
      </c>
      <c r="B53" s="104" t="s">
        <v>362</v>
      </c>
      <c r="C53" s="105">
        <v>1.0</v>
      </c>
      <c r="D53" s="106" t="s">
        <v>320</v>
      </c>
      <c r="E53" s="114">
        <v>5.0E7</v>
      </c>
      <c r="F53" s="114">
        <f t="shared" si="15"/>
        <v>50000000</v>
      </c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>
        <f t="shared" ref="AD53:AD54" si="16">F53</f>
        <v>50000000</v>
      </c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</row>
    <row r="54" ht="15.75" customHeight="1">
      <c r="A54" s="103">
        <v>4.0</v>
      </c>
      <c r="B54" s="104" t="s">
        <v>363</v>
      </c>
      <c r="C54" s="105">
        <v>1.0</v>
      </c>
      <c r="D54" s="106" t="s">
        <v>320</v>
      </c>
      <c r="E54" s="114">
        <v>1.0E7</v>
      </c>
      <c r="F54" s="114">
        <f>E54*C54</f>
        <v>10000000</v>
      </c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>
        <f t="shared" si="16"/>
        <v>10000000</v>
      </c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</row>
    <row r="55" ht="15.75" customHeight="1">
      <c r="A55" s="103">
        <v>5.0</v>
      </c>
      <c r="B55" s="104" t="s">
        <v>364</v>
      </c>
      <c r="C55" s="105"/>
      <c r="D55" s="106"/>
      <c r="E55" s="104"/>
      <c r="F55" s="114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</row>
    <row r="56" ht="15.75" customHeight="1">
      <c r="A56" s="103"/>
      <c r="B56" s="104" t="s">
        <v>365</v>
      </c>
      <c r="C56" s="145">
        <v>195.0</v>
      </c>
      <c r="D56" s="106" t="s">
        <v>366</v>
      </c>
      <c r="E56" s="104">
        <v>400000.0</v>
      </c>
      <c r="F56" s="114">
        <f>C56*E56</f>
        <v>78000000</v>
      </c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>
        <f t="shared" ref="AA56:AD56" si="17">$F56/4</f>
        <v>19500000</v>
      </c>
      <c r="AB56" s="107">
        <f t="shared" si="17"/>
        <v>19500000</v>
      </c>
      <c r="AC56" s="107">
        <f t="shared" si="17"/>
        <v>19500000</v>
      </c>
      <c r="AD56" s="107">
        <f t="shared" si="17"/>
        <v>19500000</v>
      </c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</row>
    <row r="57" ht="15.75" customHeight="1">
      <c r="A57" s="103">
        <v>6.0</v>
      </c>
      <c r="B57" s="104" t="s">
        <v>367</v>
      </c>
      <c r="C57" s="105"/>
      <c r="D57" s="106"/>
      <c r="E57" s="104"/>
      <c r="F57" s="114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</row>
    <row r="58" ht="15.75" customHeight="1">
      <c r="A58" s="103"/>
      <c r="B58" s="104" t="s">
        <v>368</v>
      </c>
      <c r="C58" s="105">
        <v>32.0</v>
      </c>
      <c r="D58" s="106" t="s">
        <v>369</v>
      </c>
      <c r="E58" s="104">
        <v>15000.0</v>
      </c>
      <c r="F58" s="114">
        <f>E58*C58</f>
        <v>480000</v>
      </c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>
        <f>F58</f>
        <v>480000</v>
      </c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</row>
    <row r="59" ht="15.75" customHeight="1">
      <c r="A59" s="103"/>
      <c r="B59" s="104" t="s">
        <v>370</v>
      </c>
      <c r="C59" s="105">
        <v>126.0</v>
      </c>
      <c r="D59" s="106" t="s">
        <v>366</v>
      </c>
      <c r="E59" s="104">
        <v>215000.0</v>
      </c>
      <c r="F59" s="114">
        <f t="shared" ref="F59:F60" si="18">C59*E59</f>
        <v>27090000</v>
      </c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>
        <f>F59</f>
        <v>27090000</v>
      </c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</row>
    <row r="60" ht="15.75" customHeight="1">
      <c r="A60" s="103">
        <v>7.0</v>
      </c>
      <c r="B60" s="104" t="s">
        <v>371</v>
      </c>
      <c r="C60" s="105"/>
      <c r="D60" s="106"/>
      <c r="E60" s="114"/>
      <c r="F60" s="114">
        <f t="shared" si="18"/>
        <v>0</v>
      </c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</row>
    <row r="61" ht="15.75" customHeight="1">
      <c r="A61" s="103"/>
      <c r="B61" s="104" t="s">
        <v>372</v>
      </c>
      <c r="C61" s="105">
        <v>1.0</v>
      </c>
      <c r="D61" s="106" t="s">
        <v>320</v>
      </c>
      <c r="E61" s="114">
        <v>4.0E7</v>
      </c>
      <c r="F61" s="114" t="s">
        <v>373</v>
      </c>
      <c r="G61" s="107"/>
      <c r="H61" s="107"/>
      <c r="I61" s="107" t="str">
        <f>F61</f>
        <v>  </v>
      </c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</row>
    <row r="62" ht="15.75" customHeight="1">
      <c r="A62" s="103"/>
      <c r="B62" s="104" t="s">
        <v>374</v>
      </c>
      <c r="C62" s="145">
        <v>423.0</v>
      </c>
      <c r="D62" s="106" t="s">
        <v>318</v>
      </c>
      <c r="E62" s="114">
        <v>150000.0</v>
      </c>
      <c r="F62" s="114">
        <f>E62*C62</f>
        <v>63450000</v>
      </c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>
        <f t="shared" ref="S62:U62" si="19">$F62/3</f>
        <v>21150000</v>
      </c>
      <c r="T62" s="107">
        <f t="shared" si="19"/>
        <v>21150000</v>
      </c>
      <c r="U62" s="107">
        <f t="shared" si="19"/>
        <v>21150000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</row>
    <row r="63" ht="15.75" customHeight="1">
      <c r="A63" s="103">
        <v>8.0</v>
      </c>
      <c r="B63" s="104" t="s">
        <v>375</v>
      </c>
      <c r="C63" s="105">
        <v>126.0</v>
      </c>
      <c r="D63" s="106" t="s">
        <v>366</v>
      </c>
      <c r="E63" s="104">
        <v>75000.0</v>
      </c>
      <c r="F63" s="114">
        <f t="shared" ref="F63:F71" si="21">C63*E63</f>
        <v>9450000</v>
      </c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>
        <f t="shared" ref="V63:W63" si="20">$F63/2</f>
        <v>4725000</v>
      </c>
      <c r="W63" s="107">
        <f t="shared" si="20"/>
        <v>4725000</v>
      </c>
      <c r="X63" s="107"/>
      <c r="Y63" s="107"/>
      <c r="Z63" s="107"/>
      <c r="AA63" s="107"/>
      <c r="AB63" s="107"/>
      <c r="AC63" s="107"/>
      <c r="AD63" s="107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</row>
    <row r="64" ht="15.75" customHeight="1">
      <c r="A64" s="103">
        <v>9.0</v>
      </c>
      <c r="B64" s="104" t="s">
        <v>376</v>
      </c>
      <c r="C64" s="105">
        <v>17.0</v>
      </c>
      <c r="D64" s="106" t="s">
        <v>352</v>
      </c>
      <c r="E64" s="104">
        <v>400000.0</v>
      </c>
      <c r="F64" s="114">
        <f t="shared" si="21"/>
        <v>6800000</v>
      </c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>
        <f>F64</f>
        <v>6800000</v>
      </c>
      <c r="W64" s="107"/>
      <c r="X64" s="107"/>
      <c r="Y64" s="107"/>
      <c r="Z64" s="107"/>
      <c r="AA64" s="107"/>
      <c r="AB64" s="107"/>
      <c r="AC64" s="107"/>
      <c r="AD64" s="107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</row>
    <row r="65" ht="15.75" customHeight="1">
      <c r="A65" s="103">
        <v>10.0</v>
      </c>
      <c r="B65" s="104" t="s">
        <v>377</v>
      </c>
      <c r="C65" s="105">
        <v>22.0</v>
      </c>
      <c r="D65" s="106" t="s">
        <v>378</v>
      </c>
      <c r="E65" s="104">
        <v>500000.0</v>
      </c>
      <c r="F65" s="114">
        <f t="shared" si="21"/>
        <v>11000000</v>
      </c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>
        <f t="shared" ref="AC65:AC66" si="22">F65</f>
        <v>11000000</v>
      </c>
      <c r="AD65" s="107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</row>
    <row r="66" ht="15.75" customHeight="1">
      <c r="A66" s="103">
        <v>11.0</v>
      </c>
      <c r="B66" s="104" t="s">
        <v>379</v>
      </c>
      <c r="C66" s="105">
        <v>153.0</v>
      </c>
      <c r="D66" s="106" t="s">
        <v>318</v>
      </c>
      <c r="E66" s="104">
        <v>30000.0</v>
      </c>
      <c r="F66" s="114">
        <f t="shared" si="21"/>
        <v>4590000</v>
      </c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>
        <f t="shared" si="22"/>
        <v>4590000</v>
      </c>
      <c r="AD66" s="107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</row>
    <row r="67" ht="15.75" customHeight="1">
      <c r="A67" s="103">
        <v>12.0</v>
      </c>
      <c r="B67" s="104" t="s">
        <v>380</v>
      </c>
      <c r="C67" s="105">
        <f>30*1*0.5</f>
        <v>15</v>
      </c>
      <c r="D67" s="106" t="s">
        <v>369</v>
      </c>
      <c r="E67" s="104">
        <v>1250000.0</v>
      </c>
      <c r="F67" s="114">
        <f t="shared" si="21"/>
        <v>18750000</v>
      </c>
      <c r="G67" s="107"/>
      <c r="H67" s="107"/>
      <c r="I67" s="107"/>
      <c r="J67" s="107"/>
      <c r="K67" s="107"/>
      <c r="L67" s="107"/>
      <c r="M67" s="107"/>
      <c r="N67" s="107">
        <f>F67</f>
        <v>18750000</v>
      </c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</row>
    <row r="68" ht="15.75" customHeight="1">
      <c r="A68" s="103">
        <v>13.0</v>
      </c>
      <c r="B68" s="104" t="s">
        <v>381</v>
      </c>
      <c r="C68" s="105">
        <v>1.0</v>
      </c>
      <c r="D68" s="106" t="s">
        <v>320</v>
      </c>
      <c r="E68" s="104">
        <v>2.5E7</v>
      </c>
      <c r="F68" s="114">
        <f t="shared" si="21"/>
        <v>25000000</v>
      </c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>
        <f t="shared" ref="AC68:AD68" si="23">$F68/2</f>
        <v>12500000</v>
      </c>
      <c r="AD68" s="107">
        <f t="shared" si="23"/>
        <v>12500000</v>
      </c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</row>
    <row r="69" ht="15.75" customHeight="1">
      <c r="A69" s="103">
        <v>14.0</v>
      </c>
      <c r="B69" s="104" t="s">
        <v>382</v>
      </c>
      <c r="C69" s="145">
        <v>0.0</v>
      </c>
      <c r="D69" s="106" t="s">
        <v>369</v>
      </c>
      <c r="E69" s="104">
        <v>70000.0</v>
      </c>
      <c r="F69" s="114">
        <f t="shared" si="21"/>
        <v>0</v>
      </c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</row>
    <row r="70" ht="15.75" customHeight="1">
      <c r="A70" s="103">
        <v>15.0</v>
      </c>
      <c r="B70" s="104" t="s">
        <v>383</v>
      </c>
      <c r="C70" s="105">
        <v>1.0</v>
      </c>
      <c r="D70" s="106" t="s">
        <v>320</v>
      </c>
      <c r="E70" s="104">
        <v>1.0E7</v>
      </c>
      <c r="F70" s="114">
        <f t="shared" si="21"/>
        <v>10000000</v>
      </c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>
        <f>F70</f>
        <v>10000000</v>
      </c>
      <c r="AC70" s="107"/>
      <c r="AD70" s="107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</row>
    <row r="71" ht="15.75" customHeight="1">
      <c r="A71" s="103">
        <v>16.0</v>
      </c>
      <c r="B71" s="104" t="s">
        <v>384</v>
      </c>
      <c r="C71" s="105">
        <v>1.0</v>
      </c>
      <c r="D71" s="106" t="s">
        <v>320</v>
      </c>
      <c r="E71" s="104">
        <v>1.0E7</v>
      </c>
      <c r="F71" s="114">
        <f t="shared" si="21"/>
        <v>10000000</v>
      </c>
      <c r="G71" s="107"/>
      <c r="H71" s="107"/>
      <c r="I71" s="107"/>
      <c r="J71" s="107"/>
      <c r="K71" s="107">
        <f t="shared" ref="K71:AD71" si="24">$F71/20</f>
        <v>500000</v>
      </c>
      <c r="L71" s="107">
        <f t="shared" si="24"/>
        <v>500000</v>
      </c>
      <c r="M71" s="107">
        <f t="shared" si="24"/>
        <v>500000</v>
      </c>
      <c r="N71" s="107">
        <f t="shared" si="24"/>
        <v>500000</v>
      </c>
      <c r="O71" s="107">
        <f t="shared" si="24"/>
        <v>500000</v>
      </c>
      <c r="P71" s="107">
        <f t="shared" si="24"/>
        <v>500000</v>
      </c>
      <c r="Q71" s="107">
        <f t="shared" si="24"/>
        <v>500000</v>
      </c>
      <c r="R71" s="107">
        <f t="shared" si="24"/>
        <v>500000</v>
      </c>
      <c r="S71" s="107">
        <f t="shared" si="24"/>
        <v>500000</v>
      </c>
      <c r="T71" s="107">
        <f t="shared" si="24"/>
        <v>500000</v>
      </c>
      <c r="U71" s="107">
        <f t="shared" si="24"/>
        <v>500000</v>
      </c>
      <c r="V71" s="107">
        <f t="shared" si="24"/>
        <v>500000</v>
      </c>
      <c r="W71" s="107">
        <f t="shared" si="24"/>
        <v>500000</v>
      </c>
      <c r="X71" s="107">
        <f t="shared" si="24"/>
        <v>500000</v>
      </c>
      <c r="Y71" s="107">
        <f t="shared" si="24"/>
        <v>500000</v>
      </c>
      <c r="Z71" s="107">
        <f t="shared" si="24"/>
        <v>500000</v>
      </c>
      <c r="AA71" s="107">
        <f t="shared" si="24"/>
        <v>500000</v>
      </c>
      <c r="AB71" s="107">
        <f t="shared" si="24"/>
        <v>500000</v>
      </c>
      <c r="AC71" s="107">
        <f t="shared" si="24"/>
        <v>500000</v>
      </c>
      <c r="AD71" s="107">
        <f t="shared" si="24"/>
        <v>500000</v>
      </c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</row>
    <row r="72" ht="15.75" customHeight="1">
      <c r="A72" s="108"/>
      <c r="B72" s="109" t="s">
        <v>385</v>
      </c>
      <c r="C72" s="110"/>
      <c r="D72" s="111"/>
      <c r="E72" s="112"/>
      <c r="F72" s="112">
        <f t="shared" ref="F72:BB72" si="25">SUM(F51:F71)</f>
        <v>361360000</v>
      </c>
      <c r="G72" s="115">
        <f t="shared" si="25"/>
        <v>5250000</v>
      </c>
      <c r="H72" s="113">
        <f t="shared" si="25"/>
        <v>31500000</v>
      </c>
      <c r="I72" s="113">
        <f t="shared" si="25"/>
        <v>0</v>
      </c>
      <c r="J72" s="113">
        <f t="shared" si="25"/>
        <v>0</v>
      </c>
      <c r="K72" s="113">
        <f t="shared" si="25"/>
        <v>500000</v>
      </c>
      <c r="L72" s="113">
        <f t="shared" si="25"/>
        <v>500000</v>
      </c>
      <c r="M72" s="113">
        <f t="shared" si="25"/>
        <v>500000</v>
      </c>
      <c r="N72" s="113">
        <f t="shared" si="25"/>
        <v>19250000</v>
      </c>
      <c r="O72" s="113">
        <f t="shared" si="25"/>
        <v>500000</v>
      </c>
      <c r="P72" s="113">
        <f t="shared" si="25"/>
        <v>500000</v>
      </c>
      <c r="Q72" s="113">
        <f t="shared" si="25"/>
        <v>500000</v>
      </c>
      <c r="R72" s="113">
        <f t="shared" si="25"/>
        <v>980000</v>
      </c>
      <c r="S72" s="113">
        <f t="shared" si="25"/>
        <v>21650000</v>
      </c>
      <c r="T72" s="113">
        <f t="shared" si="25"/>
        <v>21650000</v>
      </c>
      <c r="U72" s="113">
        <f t="shared" si="25"/>
        <v>21650000</v>
      </c>
      <c r="V72" s="113">
        <f t="shared" si="25"/>
        <v>12025000</v>
      </c>
      <c r="W72" s="113">
        <f t="shared" si="25"/>
        <v>5225000</v>
      </c>
      <c r="X72" s="113">
        <f t="shared" si="25"/>
        <v>500000</v>
      </c>
      <c r="Y72" s="113">
        <f t="shared" si="25"/>
        <v>500000</v>
      </c>
      <c r="Z72" s="113">
        <f t="shared" si="25"/>
        <v>500000</v>
      </c>
      <c r="AA72" s="113">
        <f t="shared" si="25"/>
        <v>20000000</v>
      </c>
      <c r="AB72" s="113">
        <f t="shared" si="25"/>
        <v>30000000</v>
      </c>
      <c r="AC72" s="113">
        <f t="shared" si="25"/>
        <v>48090000</v>
      </c>
      <c r="AD72" s="113">
        <f t="shared" si="25"/>
        <v>119590000</v>
      </c>
      <c r="AE72" s="113">
        <f t="shared" si="25"/>
        <v>0</v>
      </c>
      <c r="AF72" s="113">
        <f t="shared" si="25"/>
        <v>0</v>
      </c>
      <c r="AG72" s="113">
        <f t="shared" si="25"/>
        <v>0</v>
      </c>
      <c r="AH72" s="113">
        <f t="shared" si="25"/>
        <v>0</v>
      </c>
      <c r="AI72" s="113">
        <f t="shared" si="25"/>
        <v>0</v>
      </c>
      <c r="AJ72" s="113">
        <f t="shared" si="25"/>
        <v>0</v>
      </c>
      <c r="AK72" s="113">
        <f t="shared" si="25"/>
        <v>0</v>
      </c>
      <c r="AL72" s="113">
        <f t="shared" si="25"/>
        <v>0</v>
      </c>
      <c r="AM72" s="113">
        <f t="shared" si="25"/>
        <v>0</v>
      </c>
      <c r="AN72" s="113">
        <f t="shared" si="25"/>
        <v>0</v>
      </c>
      <c r="AO72" s="113">
        <f t="shared" si="25"/>
        <v>0</v>
      </c>
      <c r="AP72" s="113">
        <f t="shared" si="25"/>
        <v>0</v>
      </c>
      <c r="AQ72" s="113">
        <f t="shared" si="25"/>
        <v>0</v>
      </c>
      <c r="AR72" s="113">
        <f t="shared" si="25"/>
        <v>0</v>
      </c>
      <c r="AS72" s="113">
        <f t="shared" si="25"/>
        <v>0</v>
      </c>
      <c r="AT72" s="113">
        <f t="shared" si="25"/>
        <v>0</v>
      </c>
      <c r="AU72" s="113">
        <f t="shared" si="25"/>
        <v>0</v>
      </c>
      <c r="AV72" s="113">
        <f t="shared" si="25"/>
        <v>0</v>
      </c>
      <c r="AW72" s="113">
        <f t="shared" si="25"/>
        <v>0</v>
      </c>
      <c r="AX72" s="113">
        <f t="shared" si="25"/>
        <v>0</v>
      </c>
      <c r="AY72" s="113">
        <f t="shared" si="25"/>
        <v>0</v>
      </c>
      <c r="AZ72" s="113">
        <f t="shared" si="25"/>
        <v>0</v>
      </c>
      <c r="BA72" s="113">
        <f t="shared" si="25"/>
        <v>0</v>
      </c>
      <c r="BB72" s="146">
        <f t="shared" si="25"/>
        <v>0</v>
      </c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</row>
    <row r="73" ht="15.75" customHeight="1">
      <c r="A73" s="147" t="s">
        <v>386</v>
      </c>
      <c r="B73" s="122"/>
      <c r="C73" s="105"/>
      <c r="D73" s="106"/>
      <c r="E73" s="104"/>
      <c r="F73" s="104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</row>
    <row r="74" ht="15.75" customHeight="1">
      <c r="A74" s="103">
        <v>1.0</v>
      </c>
      <c r="B74" s="104" t="s">
        <v>387</v>
      </c>
      <c r="C74" s="105">
        <v>0.0</v>
      </c>
      <c r="D74" s="106"/>
      <c r="E74" s="104">
        <v>0.0</v>
      </c>
      <c r="F74" s="104">
        <v>0.0</v>
      </c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</row>
    <row r="75" ht="15.75" customHeight="1">
      <c r="A75" s="103">
        <v>2.0</v>
      </c>
      <c r="B75" s="104" t="s">
        <v>388</v>
      </c>
      <c r="C75" s="105">
        <v>10.0</v>
      </c>
      <c r="D75" s="106" t="s">
        <v>389</v>
      </c>
      <c r="E75" s="104">
        <v>3000000.0</v>
      </c>
      <c r="F75" s="104">
        <f>C75*E75</f>
        <v>30000000</v>
      </c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>
        <f t="shared" ref="Z75:AC75" si="26">$F75/4</f>
        <v>7500000</v>
      </c>
      <c r="AA75" s="107">
        <f t="shared" si="26"/>
        <v>7500000</v>
      </c>
      <c r="AB75" s="107">
        <f t="shared" si="26"/>
        <v>7500000</v>
      </c>
      <c r="AC75" s="107">
        <f t="shared" si="26"/>
        <v>7500000</v>
      </c>
      <c r="AD75" s="107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</row>
    <row r="76" ht="15.75" customHeight="1">
      <c r="A76" s="108"/>
      <c r="B76" s="109" t="s">
        <v>390</v>
      </c>
      <c r="C76" s="110"/>
      <c r="D76" s="111"/>
      <c r="E76" s="112"/>
      <c r="F76" s="112">
        <f>SUM(F75)</f>
        <v>30000000</v>
      </c>
      <c r="G76" s="115">
        <f t="shared" ref="G76:BB76" si="27">SUM(G73:G75)</f>
        <v>0</v>
      </c>
      <c r="H76" s="113">
        <f t="shared" si="27"/>
        <v>0</v>
      </c>
      <c r="I76" s="113">
        <f t="shared" si="27"/>
        <v>0</v>
      </c>
      <c r="J76" s="113">
        <f t="shared" si="27"/>
        <v>0</v>
      </c>
      <c r="K76" s="113">
        <f t="shared" si="27"/>
        <v>0</v>
      </c>
      <c r="L76" s="113">
        <f t="shared" si="27"/>
        <v>0</v>
      </c>
      <c r="M76" s="113">
        <f t="shared" si="27"/>
        <v>0</v>
      </c>
      <c r="N76" s="113">
        <f t="shared" si="27"/>
        <v>0</v>
      </c>
      <c r="O76" s="113">
        <f t="shared" si="27"/>
        <v>0</v>
      </c>
      <c r="P76" s="113">
        <f t="shared" si="27"/>
        <v>0</v>
      </c>
      <c r="Q76" s="113">
        <f t="shared" si="27"/>
        <v>0</v>
      </c>
      <c r="R76" s="113">
        <f t="shared" si="27"/>
        <v>0</v>
      </c>
      <c r="S76" s="113">
        <f t="shared" si="27"/>
        <v>0</v>
      </c>
      <c r="T76" s="113">
        <f t="shared" si="27"/>
        <v>0</v>
      </c>
      <c r="U76" s="113">
        <f t="shared" si="27"/>
        <v>0</v>
      </c>
      <c r="V76" s="113">
        <f t="shared" si="27"/>
        <v>0</v>
      </c>
      <c r="W76" s="113">
        <f t="shared" si="27"/>
        <v>0</v>
      </c>
      <c r="X76" s="113">
        <f t="shared" si="27"/>
        <v>0</v>
      </c>
      <c r="Y76" s="113">
        <f t="shared" si="27"/>
        <v>0</v>
      </c>
      <c r="Z76" s="113">
        <f t="shared" si="27"/>
        <v>7500000</v>
      </c>
      <c r="AA76" s="113">
        <f t="shared" si="27"/>
        <v>7500000</v>
      </c>
      <c r="AB76" s="113">
        <f t="shared" si="27"/>
        <v>7500000</v>
      </c>
      <c r="AC76" s="113">
        <f t="shared" si="27"/>
        <v>7500000</v>
      </c>
      <c r="AD76" s="113">
        <f t="shared" si="27"/>
        <v>0</v>
      </c>
      <c r="AE76" s="113">
        <f t="shared" si="27"/>
        <v>0</v>
      </c>
      <c r="AF76" s="113">
        <f t="shared" si="27"/>
        <v>0</v>
      </c>
      <c r="AG76" s="113">
        <f t="shared" si="27"/>
        <v>0</v>
      </c>
      <c r="AH76" s="113">
        <f t="shared" si="27"/>
        <v>0</v>
      </c>
      <c r="AI76" s="113">
        <f t="shared" si="27"/>
        <v>0</v>
      </c>
      <c r="AJ76" s="113">
        <f t="shared" si="27"/>
        <v>0</v>
      </c>
      <c r="AK76" s="113">
        <f t="shared" si="27"/>
        <v>0</v>
      </c>
      <c r="AL76" s="113">
        <f t="shared" si="27"/>
        <v>0</v>
      </c>
      <c r="AM76" s="113">
        <f t="shared" si="27"/>
        <v>0</v>
      </c>
      <c r="AN76" s="113">
        <f t="shared" si="27"/>
        <v>0</v>
      </c>
      <c r="AO76" s="113">
        <f t="shared" si="27"/>
        <v>0</v>
      </c>
      <c r="AP76" s="113">
        <f t="shared" si="27"/>
        <v>0</v>
      </c>
      <c r="AQ76" s="113">
        <f t="shared" si="27"/>
        <v>0</v>
      </c>
      <c r="AR76" s="113">
        <f t="shared" si="27"/>
        <v>0</v>
      </c>
      <c r="AS76" s="113">
        <f t="shared" si="27"/>
        <v>0</v>
      </c>
      <c r="AT76" s="113">
        <f t="shared" si="27"/>
        <v>0</v>
      </c>
      <c r="AU76" s="113">
        <f t="shared" si="27"/>
        <v>0</v>
      </c>
      <c r="AV76" s="113">
        <f t="shared" si="27"/>
        <v>0</v>
      </c>
      <c r="AW76" s="113">
        <f t="shared" si="27"/>
        <v>0</v>
      </c>
      <c r="AX76" s="113">
        <f t="shared" si="27"/>
        <v>0</v>
      </c>
      <c r="AY76" s="113">
        <f t="shared" si="27"/>
        <v>0</v>
      </c>
      <c r="AZ76" s="113">
        <f t="shared" si="27"/>
        <v>0</v>
      </c>
      <c r="BA76" s="113">
        <f t="shared" si="27"/>
        <v>0</v>
      </c>
      <c r="BB76" s="113">
        <f t="shared" si="27"/>
        <v>0</v>
      </c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</row>
    <row r="77" ht="15.75" customHeight="1">
      <c r="A77" s="147" t="s">
        <v>391</v>
      </c>
      <c r="B77" s="122"/>
      <c r="C77" s="105"/>
      <c r="D77" s="106"/>
      <c r="E77" s="104"/>
      <c r="F77" s="104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</row>
    <row r="78" ht="15.75" customHeight="1">
      <c r="A78" s="103">
        <v>1.0</v>
      </c>
      <c r="B78" s="104" t="s">
        <v>392</v>
      </c>
      <c r="C78" s="145">
        <v>0.0</v>
      </c>
      <c r="D78" s="106" t="s">
        <v>318</v>
      </c>
      <c r="E78" s="105">
        <v>1500000.0</v>
      </c>
      <c r="F78" s="105">
        <f t="shared" ref="F78:F81" si="28">E78*C78</f>
        <v>0</v>
      </c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</row>
    <row r="79" ht="15.75" customHeight="1">
      <c r="A79" s="103">
        <v>2.0</v>
      </c>
      <c r="B79" s="104" t="s">
        <v>393</v>
      </c>
      <c r="C79" s="145">
        <v>0.0</v>
      </c>
      <c r="D79" s="106" t="s">
        <v>320</v>
      </c>
      <c r="E79" s="105">
        <v>1.5E7</v>
      </c>
      <c r="F79" s="104">
        <f t="shared" si="28"/>
        <v>0</v>
      </c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</row>
    <row r="80" ht="15.75" customHeight="1">
      <c r="A80" s="103">
        <v>3.0</v>
      </c>
      <c r="B80" s="104" t="s">
        <v>394</v>
      </c>
      <c r="C80" s="145">
        <v>40.0</v>
      </c>
      <c r="D80" s="106" t="s">
        <v>318</v>
      </c>
      <c r="E80" s="105">
        <v>750000.0</v>
      </c>
      <c r="F80" s="104">
        <f t="shared" si="28"/>
        <v>30000000</v>
      </c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4">
        <f>F80</f>
        <v>30000000</v>
      </c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</row>
    <row r="81" ht="15.75" customHeight="1">
      <c r="A81" s="103">
        <v>4.0</v>
      </c>
      <c r="B81" s="104" t="s">
        <v>395</v>
      </c>
      <c r="C81" s="105">
        <v>1.0</v>
      </c>
      <c r="D81" s="106" t="s">
        <v>352</v>
      </c>
      <c r="E81" s="105">
        <v>5000000.0</v>
      </c>
      <c r="F81" s="104">
        <f t="shared" si="28"/>
        <v>5000000</v>
      </c>
      <c r="G81" s="107">
        <f t="shared" ref="G81:Z81" si="29">$F81/20</f>
        <v>250000</v>
      </c>
      <c r="H81" s="107">
        <f t="shared" si="29"/>
        <v>250000</v>
      </c>
      <c r="I81" s="107">
        <f t="shared" si="29"/>
        <v>250000</v>
      </c>
      <c r="J81" s="107">
        <f t="shared" si="29"/>
        <v>250000</v>
      </c>
      <c r="K81" s="107">
        <f t="shared" si="29"/>
        <v>250000</v>
      </c>
      <c r="L81" s="107">
        <f t="shared" si="29"/>
        <v>250000</v>
      </c>
      <c r="M81" s="107">
        <f t="shared" si="29"/>
        <v>250000</v>
      </c>
      <c r="N81" s="107">
        <f t="shared" si="29"/>
        <v>250000</v>
      </c>
      <c r="O81" s="107">
        <f t="shared" si="29"/>
        <v>250000</v>
      </c>
      <c r="P81" s="107">
        <f t="shared" si="29"/>
        <v>250000</v>
      </c>
      <c r="Q81" s="107">
        <f t="shared" si="29"/>
        <v>250000</v>
      </c>
      <c r="R81" s="107">
        <f t="shared" si="29"/>
        <v>250000</v>
      </c>
      <c r="S81" s="107">
        <f t="shared" si="29"/>
        <v>250000</v>
      </c>
      <c r="T81" s="107">
        <f t="shared" si="29"/>
        <v>250000</v>
      </c>
      <c r="U81" s="107">
        <f t="shared" si="29"/>
        <v>250000</v>
      </c>
      <c r="V81" s="107">
        <f t="shared" si="29"/>
        <v>250000</v>
      </c>
      <c r="W81" s="107">
        <f t="shared" si="29"/>
        <v>250000</v>
      </c>
      <c r="X81" s="107">
        <f t="shared" si="29"/>
        <v>250000</v>
      </c>
      <c r="Y81" s="107">
        <f t="shared" si="29"/>
        <v>250000</v>
      </c>
      <c r="Z81" s="107">
        <f t="shared" si="29"/>
        <v>250000</v>
      </c>
      <c r="AA81" s="107"/>
      <c r="AB81" s="107"/>
      <c r="AC81" s="107"/>
      <c r="AD81" s="107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</row>
    <row r="82" ht="15.75" customHeight="1">
      <c r="A82" s="108"/>
      <c r="B82" s="109" t="s">
        <v>396</v>
      </c>
      <c r="C82" s="110"/>
      <c r="D82" s="111"/>
      <c r="E82" s="112"/>
      <c r="F82" s="112">
        <f t="shared" ref="F82:BB82" si="30">SUM(F78:F81)</f>
        <v>35000000</v>
      </c>
      <c r="G82" s="113">
        <f t="shared" si="30"/>
        <v>250000</v>
      </c>
      <c r="H82" s="113">
        <f t="shared" si="30"/>
        <v>250000</v>
      </c>
      <c r="I82" s="113">
        <f t="shared" si="30"/>
        <v>250000</v>
      </c>
      <c r="J82" s="113">
        <f t="shared" si="30"/>
        <v>250000</v>
      </c>
      <c r="K82" s="113">
        <f t="shared" si="30"/>
        <v>250000</v>
      </c>
      <c r="L82" s="113">
        <f t="shared" si="30"/>
        <v>250000</v>
      </c>
      <c r="M82" s="113">
        <f t="shared" si="30"/>
        <v>250000</v>
      </c>
      <c r="N82" s="113">
        <f t="shared" si="30"/>
        <v>250000</v>
      </c>
      <c r="O82" s="113">
        <f t="shared" si="30"/>
        <v>250000</v>
      </c>
      <c r="P82" s="113">
        <f t="shared" si="30"/>
        <v>250000</v>
      </c>
      <c r="Q82" s="113">
        <f t="shared" si="30"/>
        <v>250000</v>
      </c>
      <c r="R82" s="113">
        <f t="shared" si="30"/>
        <v>250000</v>
      </c>
      <c r="S82" s="113">
        <f t="shared" si="30"/>
        <v>250000</v>
      </c>
      <c r="T82" s="113">
        <f t="shared" si="30"/>
        <v>250000</v>
      </c>
      <c r="U82" s="113">
        <f t="shared" si="30"/>
        <v>250000</v>
      </c>
      <c r="V82" s="113">
        <f t="shared" si="30"/>
        <v>250000</v>
      </c>
      <c r="W82" s="113">
        <f t="shared" si="30"/>
        <v>250000</v>
      </c>
      <c r="X82" s="113">
        <f t="shared" si="30"/>
        <v>250000</v>
      </c>
      <c r="Y82" s="113">
        <f t="shared" si="30"/>
        <v>250000</v>
      </c>
      <c r="Z82" s="113">
        <f t="shared" si="30"/>
        <v>250000</v>
      </c>
      <c r="AA82" s="113">
        <f t="shared" si="30"/>
        <v>0</v>
      </c>
      <c r="AB82" s="113">
        <f t="shared" si="30"/>
        <v>0</v>
      </c>
      <c r="AC82" s="113">
        <f t="shared" si="30"/>
        <v>0</v>
      </c>
      <c r="AD82" s="113">
        <f t="shared" si="30"/>
        <v>30000000</v>
      </c>
      <c r="AE82" s="113">
        <f t="shared" si="30"/>
        <v>0</v>
      </c>
      <c r="AF82" s="113">
        <f t="shared" si="30"/>
        <v>0</v>
      </c>
      <c r="AG82" s="113">
        <f t="shared" si="30"/>
        <v>0</v>
      </c>
      <c r="AH82" s="113">
        <f t="shared" si="30"/>
        <v>0</v>
      </c>
      <c r="AI82" s="113">
        <f t="shared" si="30"/>
        <v>0</v>
      </c>
      <c r="AJ82" s="113">
        <f t="shared" si="30"/>
        <v>0</v>
      </c>
      <c r="AK82" s="113">
        <f t="shared" si="30"/>
        <v>0</v>
      </c>
      <c r="AL82" s="113">
        <f t="shared" si="30"/>
        <v>0</v>
      </c>
      <c r="AM82" s="113">
        <f t="shared" si="30"/>
        <v>0</v>
      </c>
      <c r="AN82" s="113">
        <f t="shared" si="30"/>
        <v>0</v>
      </c>
      <c r="AO82" s="113">
        <f t="shared" si="30"/>
        <v>0</v>
      </c>
      <c r="AP82" s="113">
        <f t="shared" si="30"/>
        <v>0</v>
      </c>
      <c r="AQ82" s="113">
        <f t="shared" si="30"/>
        <v>0</v>
      </c>
      <c r="AR82" s="113">
        <f t="shared" si="30"/>
        <v>0</v>
      </c>
      <c r="AS82" s="113">
        <f t="shared" si="30"/>
        <v>0</v>
      </c>
      <c r="AT82" s="113">
        <f t="shared" si="30"/>
        <v>0</v>
      </c>
      <c r="AU82" s="113">
        <f t="shared" si="30"/>
        <v>0</v>
      </c>
      <c r="AV82" s="113">
        <f t="shared" si="30"/>
        <v>0</v>
      </c>
      <c r="AW82" s="113">
        <f t="shared" si="30"/>
        <v>0</v>
      </c>
      <c r="AX82" s="113">
        <f t="shared" si="30"/>
        <v>0</v>
      </c>
      <c r="AY82" s="113">
        <f t="shared" si="30"/>
        <v>0</v>
      </c>
      <c r="AZ82" s="113">
        <f t="shared" si="30"/>
        <v>0</v>
      </c>
      <c r="BA82" s="113">
        <f t="shared" si="30"/>
        <v>0</v>
      </c>
      <c r="BB82" s="113">
        <f t="shared" si="30"/>
        <v>0</v>
      </c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</row>
    <row r="83" ht="15.75" customHeight="1">
      <c r="A83" s="147" t="s">
        <v>397</v>
      </c>
      <c r="B83" s="122"/>
      <c r="C83" s="105"/>
      <c r="D83" s="106"/>
      <c r="E83" s="104"/>
      <c r="F83" s="104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</row>
    <row r="84" ht="15.75" customHeight="1">
      <c r="A84" s="103">
        <v>1.0</v>
      </c>
      <c r="B84" s="104" t="s">
        <v>398</v>
      </c>
      <c r="C84" s="105">
        <v>24.0</v>
      </c>
      <c r="D84" s="106" t="s">
        <v>399</v>
      </c>
      <c r="E84" s="104">
        <v>800000.0</v>
      </c>
      <c r="F84" s="104">
        <f t="shared" ref="F84:F86" si="32">C84*E84</f>
        <v>19200000</v>
      </c>
      <c r="G84" s="107">
        <f t="shared" ref="G84:G86" si="33">F84/24</f>
        <v>800000</v>
      </c>
      <c r="H84" s="107">
        <f t="shared" ref="H84:AD84" si="31">G84</f>
        <v>800000</v>
      </c>
      <c r="I84" s="107">
        <f t="shared" si="31"/>
        <v>800000</v>
      </c>
      <c r="J84" s="107">
        <f t="shared" si="31"/>
        <v>800000</v>
      </c>
      <c r="K84" s="107">
        <f t="shared" si="31"/>
        <v>800000</v>
      </c>
      <c r="L84" s="107">
        <f t="shared" si="31"/>
        <v>800000</v>
      </c>
      <c r="M84" s="107">
        <f t="shared" si="31"/>
        <v>800000</v>
      </c>
      <c r="N84" s="107">
        <f t="shared" si="31"/>
        <v>800000</v>
      </c>
      <c r="O84" s="107">
        <f t="shared" si="31"/>
        <v>800000</v>
      </c>
      <c r="P84" s="107">
        <f t="shared" si="31"/>
        <v>800000</v>
      </c>
      <c r="Q84" s="107">
        <f t="shared" si="31"/>
        <v>800000</v>
      </c>
      <c r="R84" s="107">
        <f t="shared" si="31"/>
        <v>800000</v>
      </c>
      <c r="S84" s="107">
        <f t="shared" si="31"/>
        <v>800000</v>
      </c>
      <c r="T84" s="107">
        <f t="shared" si="31"/>
        <v>800000</v>
      </c>
      <c r="U84" s="107">
        <f t="shared" si="31"/>
        <v>800000</v>
      </c>
      <c r="V84" s="107">
        <f t="shared" si="31"/>
        <v>800000</v>
      </c>
      <c r="W84" s="107">
        <f t="shared" si="31"/>
        <v>800000</v>
      </c>
      <c r="X84" s="107">
        <f t="shared" si="31"/>
        <v>800000</v>
      </c>
      <c r="Y84" s="107">
        <f t="shared" si="31"/>
        <v>800000</v>
      </c>
      <c r="Z84" s="107">
        <f t="shared" si="31"/>
        <v>800000</v>
      </c>
      <c r="AA84" s="107">
        <f t="shared" si="31"/>
        <v>800000</v>
      </c>
      <c r="AB84" s="107">
        <f t="shared" si="31"/>
        <v>800000</v>
      </c>
      <c r="AC84" s="107">
        <f t="shared" si="31"/>
        <v>800000</v>
      </c>
      <c r="AD84" s="107">
        <f t="shared" si="31"/>
        <v>800000</v>
      </c>
      <c r="AE84" s="104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</row>
    <row r="85" ht="15.75" customHeight="1">
      <c r="A85" s="103">
        <v>2.0</v>
      </c>
      <c r="B85" s="104" t="s">
        <v>400</v>
      </c>
      <c r="C85" s="105">
        <v>24.0</v>
      </c>
      <c r="D85" s="106" t="s">
        <v>399</v>
      </c>
      <c r="E85" s="104">
        <v>300000.0</v>
      </c>
      <c r="F85" s="104">
        <f t="shared" si="32"/>
        <v>7200000</v>
      </c>
      <c r="G85" s="107">
        <f t="shared" si="33"/>
        <v>300000</v>
      </c>
      <c r="H85" s="107">
        <f t="shared" ref="H85:AD85" si="34">G85</f>
        <v>300000</v>
      </c>
      <c r="I85" s="107">
        <f t="shared" si="34"/>
        <v>300000</v>
      </c>
      <c r="J85" s="107">
        <f t="shared" si="34"/>
        <v>300000</v>
      </c>
      <c r="K85" s="107">
        <f t="shared" si="34"/>
        <v>300000</v>
      </c>
      <c r="L85" s="107">
        <f t="shared" si="34"/>
        <v>300000</v>
      </c>
      <c r="M85" s="107">
        <f t="shared" si="34"/>
        <v>300000</v>
      </c>
      <c r="N85" s="107">
        <f t="shared" si="34"/>
        <v>300000</v>
      </c>
      <c r="O85" s="107">
        <f t="shared" si="34"/>
        <v>300000</v>
      </c>
      <c r="P85" s="107">
        <f t="shared" si="34"/>
        <v>300000</v>
      </c>
      <c r="Q85" s="107">
        <f t="shared" si="34"/>
        <v>300000</v>
      </c>
      <c r="R85" s="107">
        <f t="shared" si="34"/>
        <v>300000</v>
      </c>
      <c r="S85" s="107">
        <f t="shared" si="34"/>
        <v>300000</v>
      </c>
      <c r="T85" s="107">
        <f t="shared" si="34"/>
        <v>300000</v>
      </c>
      <c r="U85" s="107">
        <f t="shared" si="34"/>
        <v>300000</v>
      </c>
      <c r="V85" s="107">
        <f t="shared" si="34"/>
        <v>300000</v>
      </c>
      <c r="W85" s="107">
        <f t="shared" si="34"/>
        <v>300000</v>
      </c>
      <c r="X85" s="107">
        <f t="shared" si="34"/>
        <v>300000</v>
      </c>
      <c r="Y85" s="107">
        <f t="shared" si="34"/>
        <v>300000</v>
      </c>
      <c r="Z85" s="107">
        <f t="shared" si="34"/>
        <v>300000</v>
      </c>
      <c r="AA85" s="107">
        <f t="shared" si="34"/>
        <v>300000</v>
      </c>
      <c r="AB85" s="107">
        <f t="shared" si="34"/>
        <v>300000</v>
      </c>
      <c r="AC85" s="107">
        <f t="shared" si="34"/>
        <v>300000</v>
      </c>
      <c r="AD85" s="107">
        <f t="shared" si="34"/>
        <v>300000</v>
      </c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</row>
    <row r="86" ht="15.75" customHeight="1">
      <c r="A86" s="103">
        <v>3.0</v>
      </c>
      <c r="B86" s="104" t="s">
        <v>401</v>
      </c>
      <c r="C86" s="105">
        <v>24.0</v>
      </c>
      <c r="D86" s="106" t="s">
        <v>399</v>
      </c>
      <c r="E86" s="104">
        <v>2000000.0</v>
      </c>
      <c r="F86" s="104">
        <f t="shared" si="32"/>
        <v>48000000</v>
      </c>
      <c r="G86" s="107">
        <f t="shared" si="33"/>
        <v>2000000</v>
      </c>
      <c r="H86" s="107">
        <f t="shared" ref="H86:AD86" si="35">G86</f>
        <v>2000000</v>
      </c>
      <c r="I86" s="107">
        <f t="shared" si="35"/>
        <v>2000000</v>
      </c>
      <c r="J86" s="107">
        <f t="shared" si="35"/>
        <v>2000000</v>
      </c>
      <c r="K86" s="107">
        <f t="shared" si="35"/>
        <v>2000000</v>
      </c>
      <c r="L86" s="107">
        <f t="shared" si="35"/>
        <v>2000000</v>
      </c>
      <c r="M86" s="107">
        <f t="shared" si="35"/>
        <v>2000000</v>
      </c>
      <c r="N86" s="107">
        <f t="shared" si="35"/>
        <v>2000000</v>
      </c>
      <c r="O86" s="107">
        <f t="shared" si="35"/>
        <v>2000000</v>
      </c>
      <c r="P86" s="107">
        <f t="shared" si="35"/>
        <v>2000000</v>
      </c>
      <c r="Q86" s="107">
        <f t="shared" si="35"/>
        <v>2000000</v>
      </c>
      <c r="R86" s="107">
        <f t="shared" si="35"/>
        <v>2000000</v>
      </c>
      <c r="S86" s="107">
        <f t="shared" si="35"/>
        <v>2000000</v>
      </c>
      <c r="T86" s="107">
        <f t="shared" si="35"/>
        <v>2000000</v>
      </c>
      <c r="U86" s="107">
        <f t="shared" si="35"/>
        <v>2000000</v>
      </c>
      <c r="V86" s="107">
        <f t="shared" si="35"/>
        <v>2000000</v>
      </c>
      <c r="W86" s="107">
        <f t="shared" si="35"/>
        <v>2000000</v>
      </c>
      <c r="X86" s="107">
        <f t="shared" si="35"/>
        <v>2000000</v>
      </c>
      <c r="Y86" s="107">
        <f t="shared" si="35"/>
        <v>2000000</v>
      </c>
      <c r="Z86" s="107">
        <f t="shared" si="35"/>
        <v>2000000</v>
      </c>
      <c r="AA86" s="107">
        <f t="shared" si="35"/>
        <v>2000000</v>
      </c>
      <c r="AB86" s="107">
        <f t="shared" si="35"/>
        <v>2000000</v>
      </c>
      <c r="AC86" s="107">
        <f t="shared" si="35"/>
        <v>2000000</v>
      </c>
      <c r="AD86" s="107">
        <f t="shared" si="35"/>
        <v>2000000</v>
      </c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</row>
    <row r="87" ht="15.75" customHeight="1">
      <c r="A87" s="108"/>
      <c r="B87" s="109" t="s">
        <v>402</v>
      </c>
      <c r="C87" s="110"/>
      <c r="D87" s="111"/>
      <c r="E87" s="112"/>
      <c r="F87" s="112">
        <f t="shared" ref="F87:BB87" si="36">SUM(F84:F86)</f>
        <v>74400000</v>
      </c>
      <c r="G87" s="115">
        <f t="shared" si="36"/>
        <v>3100000</v>
      </c>
      <c r="H87" s="113">
        <f t="shared" si="36"/>
        <v>3100000</v>
      </c>
      <c r="I87" s="113">
        <f t="shared" si="36"/>
        <v>3100000</v>
      </c>
      <c r="J87" s="113">
        <f t="shared" si="36"/>
        <v>3100000</v>
      </c>
      <c r="K87" s="113">
        <f t="shared" si="36"/>
        <v>3100000</v>
      </c>
      <c r="L87" s="113">
        <f t="shared" si="36"/>
        <v>3100000</v>
      </c>
      <c r="M87" s="113">
        <f t="shared" si="36"/>
        <v>3100000</v>
      </c>
      <c r="N87" s="113">
        <f t="shared" si="36"/>
        <v>3100000</v>
      </c>
      <c r="O87" s="113">
        <f t="shared" si="36"/>
        <v>3100000</v>
      </c>
      <c r="P87" s="113">
        <f t="shared" si="36"/>
        <v>3100000</v>
      </c>
      <c r="Q87" s="113">
        <f t="shared" si="36"/>
        <v>3100000</v>
      </c>
      <c r="R87" s="113">
        <f t="shared" si="36"/>
        <v>3100000</v>
      </c>
      <c r="S87" s="113">
        <f t="shared" si="36"/>
        <v>3100000</v>
      </c>
      <c r="T87" s="113">
        <f t="shared" si="36"/>
        <v>3100000</v>
      </c>
      <c r="U87" s="113">
        <f t="shared" si="36"/>
        <v>3100000</v>
      </c>
      <c r="V87" s="113">
        <f t="shared" si="36"/>
        <v>3100000</v>
      </c>
      <c r="W87" s="113">
        <f t="shared" si="36"/>
        <v>3100000</v>
      </c>
      <c r="X87" s="113">
        <f t="shared" si="36"/>
        <v>3100000</v>
      </c>
      <c r="Y87" s="113">
        <f t="shared" si="36"/>
        <v>3100000</v>
      </c>
      <c r="Z87" s="113">
        <f t="shared" si="36"/>
        <v>3100000</v>
      </c>
      <c r="AA87" s="113">
        <f t="shared" si="36"/>
        <v>3100000</v>
      </c>
      <c r="AB87" s="113">
        <f t="shared" si="36"/>
        <v>3100000</v>
      </c>
      <c r="AC87" s="113">
        <f t="shared" si="36"/>
        <v>3100000</v>
      </c>
      <c r="AD87" s="113">
        <f t="shared" si="36"/>
        <v>3100000</v>
      </c>
      <c r="AE87" s="113">
        <f t="shared" si="36"/>
        <v>0</v>
      </c>
      <c r="AF87" s="113">
        <f t="shared" si="36"/>
        <v>0</v>
      </c>
      <c r="AG87" s="113">
        <f t="shared" si="36"/>
        <v>0</v>
      </c>
      <c r="AH87" s="113">
        <f t="shared" si="36"/>
        <v>0</v>
      </c>
      <c r="AI87" s="113">
        <f t="shared" si="36"/>
        <v>0</v>
      </c>
      <c r="AJ87" s="113">
        <f t="shared" si="36"/>
        <v>0</v>
      </c>
      <c r="AK87" s="113">
        <f t="shared" si="36"/>
        <v>0</v>
      </c>
      <c r="AL87" s="113">
        <f t="shared" si="36"/>
        <v>0</v>
      </c>
      <c r="AM87" s="113">
        <f t="shared" si="36"/>
        <v>0</v>
      </c>
      <c r="AN87" s="113">
        <f t="shared" si="36"/>
        <v>0</v>
      </c>
      <c r="AO87" s="113">
        <f t="shared" si="36"/>
        <v>0</v>
      </c>
      <c r="AP87" s="113">
        <f t="shared" si="36"/>
        <v>0</v>
      </c>
      <c r="AQ87" s="113">
        <f t="shared" si="36"/>
        <v>0</v>
      </c>
      <c r="AR87" s="113">
        <f t="shared" si="36"/>
        <v>0</v>
      </c>
      <c r="AS87" s="113">
        <f t="shared" si="36"/>
        <v>0</v>
      </c>
      <c r="AT87" s="113">
        <f t="shared" si="36"/>
        <v>0</v>
      </c>
      <c r="AU87" s="113">
        <f t="shared" si="36"/>
        <v>0</v>
      </c>
      <c r="AV87" s="113">
        <f t="shared" si="36"/>
        <v>0</v>
      </c>
      <c r="AW87" s="113">
        <f t="shared" si="36"/>
        <v>0</v>
      </c>
      <c r="AX87" s="113">
        <f t="shared" si="36"/>
        <v>0</v>
      </c>
      <c r="AY87" s="113">
        <f t="shared" si="36"/>
        <v>0</v>
      </c>
      <c r="AZ87" s="113">
        <f t="shared" si="36"/>
        <v>0</v>
      </c>
      <c r="BA87" s="113">
        <f t="shared" si="36"/>
        <v>0</v>
      </c>
      <c r="BB87" s="113">
        <f t="shared" si="36"/>
        <v>0</v>
      </c>
      <c r="BC87" s="116"/>
      <c r="BD87" s="116"/>
      <c r="BE87" s="116"/>
      <c r="BF87" s="116"/>
      <c r="BG87" s="116"/>
      <c r="BH87" s="116"/>
      <c r="BI87" s="116"/>
      <c r="BJ87" s="116"/>
      <c r="BK87" s="116"/>
      <c r="BL87" s="116"/>
      <c r="BM87" s="116"/>
      <c r="BN87" s="116"/>
      <c r="BO87" s="116"/>
      <c r="BP87" s="116"/>
      <c r="BQ87" s="116"/>
      <c r="BR87" s="116"/>
      <c r="BS87" s="116"/>
      <c r="BT87" s="116"/>
      <c r="BU87" s="116"/>
      <c r="BV87" s="116"/>
      <c r="BW87" s="116"/>
      <c r="BX87" s="116"/>
      <c r="BY87" s="116"/>
      <c r="BZ87" s="116"/>
      <c r="CA87" s="116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  <c r="CQ87" s="116"/>
      <c r="CR87" s="116"/>
      <c r="CS87" s="116"/>
      <c r="CT87" s="116"/>
      <c r="CU87" s="116"/>
      <c r="CV87" s="116"/>
      <c r="CW87" s="116"/>
      <c r="CX87" s="116"/>
      <c r="CY87" s="116"/>
      <c r="CZ87" s="116"/>
      <c r="DA87" s="116"/>
      <c r="DB87" s="116"/>
      <c r="DC87" s="116"/>
      <c r="DD87" s="116"/>
      <c r="DE87" s="116"/>
      <c r="DF87" s="116"/>
      <c r="DG87" s="116"/>
      <c r="DH87" s="116"/>
      <c r="DI87" s="116"/>
      <c r="DJ87" s="116"/>
      <c r="DK87" s="116"/>
      <c r="DL87" s="116"/>
      <c r="DM87" s="116"/>
      <c r="DN87" s="116"/>
      <c r="DO87" s="116"/>
      <c r="DP87" s="116"/>
      <c r="DQ87" s="116"/>
      <c r="DR87" s="116"/>
      <c r="DS87" s="116"/>
      <c r="DT87" s="116"/>
      <c r="DU87" s="116"/>
      <c r="DV87" s="116"/>
    </row>
    <row r="88" ht="15.75" customHeight="1">
      <c r="A88" s="103"/>
      <c r="B88" s="119" t="s">
        <v>403</v>
      </c>
      <c r="C88" s="120"/>
      <c r="D88" s="121"/>
      <c r="E88" s="122"/>
      <c r="F88" s="148">
        <f>F87+F82+F76+F72</f>
        <v>500760000</v>
      </c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</row>
    <row r="89" ht="15.75" customHeight="1">
      <c r="A89" s="125"/>
      <c r="B89" s="126" t="s">
        <v>404</v>
      </c>
      <c r="C89" s="127"/>
      <c r="D89" s="128"/>
      <c r="E89" s="149" t="s">
        <v>345</v>
      </c>
      <c r="F89" s="150">
        <f>F88/F7</f>
        <v>397428.5714</v>
      </c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</row>
    <row r="90" ht="15.75" customHeight="1">
      <c r="A90" s="91"/>
      <c r="B90" s="90"/>
      <c r="C90" s="131"/>
      <c r="D90" s="132"/>
      <c r="E90" s="90"/>
      <c r="F90" s="90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</row>
    <row r="91" ht="15.75" customHeight="1">
      <c r="A91" s="133" t="s">
        <v>405</v>
      </c>
      <c r="B91" s="93" t="s">
        <v>406</v>
      </c>
      <c r="C91" s="131"/>
      <c r="D91" s="132"/>
      <c r="E91" s="90"/>
      <c r="F91" s="90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</row>
    <row r="92" ht="15.75" customHeight="1">
      <c r="A92" s="96" t="s">
        <v>4</v>
      </c>
      <c r="B92" s="96" t="s">
        <v>311</v>
      </c>
      <c r="C92" s="96" t="s">
        <v>312</v>
      </c>
      <c r="D92" s="96" t="s">
        <v>313</v>
      </c>
      <c r="E92" s="96" t="s">
        <v>314</v>
      </c>
      <c r="F92" s="96" t="s">
        <v>315</v>
      </c>
      <c r="G92" s="97">
        <v>1.0</v>
      </c>
      <c r="H92" s="98">
        <f t="shared" ref="H92:DV92" si="37">G92+1</f>
        <v>2</v>
      </c>
      <c r="I92" s="98">
        <f t="shared" si="37"/>
        <v>3</v>
      </c>
      <c r="J92" s="98">
        <f t="shared" si="37"/>
        <v>4</v>
      </c>
      <c r="K92" s="98">
        <f t="shared" si="37"/>
        <v>5</v>
      </c>
      <c r="L92" s="98">
        <f t="shared" si="37"/>
        <v>6</v>
      </c>
      <c r="M92" s="98">
        <f t="shared" si="37"/>
        <v>7</v>
      </c>
      <c r="N92" s="98">
        <f t="shared" si="37"/>
        <v>8</v>
      </c>
      <c r="O92" s="98">
        <f t="shared" si="37"/>
        <v>9</v>
      </c>
      <c r="P92" s="98">
        <f t="shared" si="37"/>
        <v>10</v>
      </c>
      <c r="Q92" s="98">
        <f t="shared" si="37"/>
        <v>11</v>
      </c>
      <c r="R92" s="98">
        <f t="shared" si="37"/>
        <v>12</v>
      </c>
      <c r="S92" s="98">
        <f t="shared" si="37"/>
        <v>13</v>
      </c>
      <c r="T92" s="98">
        <f t="shared" si="37"/>
        <v>14</v>
      </c>
      <c r="U92" s="98">
        <f t="shared" si="37"/>
        <v>15</v>
      </c>
      <c r="V92" s="98">
        <f t="shared" si="37"/>
        <v>16</v>
      </c>
      <c r="W92" s="98">
        <f t="shared" si="37"/>
        <v>17</v>
      </c>
      <c r="X92" s="98">
        <f t="shared" si="37"/>
        <v>18</v>
      </c>
      <c r="Y92" s="98">
        <f t="shared" si="37"/>
        <v>19</v>
      </c>
      <c r="Z92" s="98">
        <f t="shared" si="37"/>
        <v>20</v>
      </c>
      <c r="AA92" s="98">
        <f t="shared" si="37"/>
        <v>21</v>
      </c>
      <c r="AB92" s="98">
        <f t="shared" si="37"/>
        <v>22</v>
      </c>
      <c r="AC92" s="98">
        <f t="shared" si="37"/>
        <v>23</v>
      </c>
      <c r="AD92" s="98">
        <f t="shared" si="37"/>
        <v>24</v>
      </c>
      <c r="AE92" s="98">
        <f t="shared" si="37"/>
        <v>25</v>
      </c>
      <c r="AF92" s="98">
        <f t="shared" si="37"/>
        <v>26</v>
      </c>
      <c r="AG92" s="98">
        <f t="shared" si="37"/>
        <v>27</v>
      </c>
      <c r="AH92" s="98">
        <f t="shared" si="37"/>
        <v>28</v>
      </c>
      <c r="AI92" s="98">
        <f t="shared" si="37"/>
        <v>29</v>
      </c>
      <c r="AJ92" s="98">
        <f t="shared" si="37"/>
        <v>30</v>
      </c>
      <c r="AK92" s="98">
        <f t="shared" si="37"/>
        <v>31</v>
      </c>
      <c r="AL92" s="98">
        <f t="shared" si="37"/>
        <v>32</v>
      </c>
      <c r="AM92" s="98">
        <f t="shared" si="37"/>
        <v>33</v>
      </c>
      <c r="AN92" s="98">
        <f t="shared" si="37"/>
        <v>34</v>
      </c>
      <c r="AO92" s="98">
        <f t="shared" si="37"/>
        <v>35</v>
      </c>
      <c r="AP92" s="98">
        <f t="shared" si="37"/>
        <v>36</v>
      </c>
      <c r="AQ92" s="98">
        <f t="shared" si="37"/>
        <v>37</v>
      </c>
      <c r="AR92" s="98">
        <f t="shared" si="37"/>
        <v>38</v>
      </c>
      <c r="AS92" s="98">
        <f t="shared" si="37"/>
        <v>39</v>
      </c>
      <c r="AT92" s="98">
        <f t="shared" si="37"/>
        <v>40</v>
      </c>
      <c r="AU92" s="98">
        <f t="shared" si="37"/>
        <v>41</v>
      </c>
      <c r="AV92" s="98">
        <f t="shared" si="37"/>
        <v>42</v>
      </c>
      <c r="AW92" s="98">
        <f t="shared" si="37"/>
        <v>43</v>
      </c>
      <c r="AX92" s="98">
        <f t="shared" si="37"/>
        <v>44</v>
      </c>
      <c r="AY92" s="98">
        <f t="shared" si="37"/>
        <v>45</v>
      </c>
      <c r="AZ92" s="98">
        <f t="shared" si="37"/>
        <v>46</v>
      </c>
      <c r="BA92" s="98">
        <f t="shared" si="37"/>
        <v>47</v>
      </c>
      <c r="BB92" s="98">
        <f t="shared" si="37"/>
        <v>48</v>
      </c>
      <c r="BC92" s="98">
        <f t="shared" si="37"/>
        <v>49</v>
      </c>
      <c r="BD92" s="98">
        <f t="shared" si="37"/>
        <v>50</v>
      </c>
      <c r="BE92" s="98">
        <f t="shared" si="37"/>
        <v>51</v>
      </c>
      <c r="BF92" s="98">
        <f t="shared" si="37"/>
        <v>52</v>
      </c>
      <c r="BG92" s="98">
        <f t="shared" si="37"/>
        <v>53</v>
      </c>
      <c r="BH92" s="98">
        <f t="shared" si="37"/>
        <v>54</v>
      </c>
      <c r="BI92" s="98">
        <f t="shared" si="37"/>
        <v>55</v>
      </c>
      <c r="BJ92" s="98">
        <f t="shared" si="37"/>
        <v>56</v>
      </c>
      <c r="BK92" s="98">
        <f t="shared" si="37"/>
        <v>57</v>
      </c>
      <c r="BL92" s="98">
        <f t="shared" si="37"/>
        <v>58</v>
      </c>
      <c r="BM92" s="98">
        <f t="shared" si="37"/>
        <v>59</v>
      </c>
      <c r="BN92" s="98">
        <f t="shared" si="37"/>
        <v>60</v>
      </c>
      <c r="BO92" s="98">
        <f t="shared" si="37"/>
        <v>61</v>
      </c>
      <c r="BP92" s="98">
        <f t="shared" si="37"/>
        <v>62</v>
      </c>
      <c r="BQ92" s="98">
        <f t="shared" si="37"/>
        <v>63</v>
      </c>
      <c r="BR92" s="98">
        <f t="shared" si="37"/>
        <v>64</v>
      </c>
      <c r="BS92" s="98">
        <f t="shared" si="37"/>
        <v>65</v>
      </c>
      <c r="BT92" s="98">
        <f t="shared" si="37"/>
        <v>66</v>
      </c>
      <c r="BU92" s="98">
        <f t="shared" si="37"/>
        <v>67</v>
      </c>
      <c r="BV92" s="98">
        <f t="shared" si="37"/>
        <v>68</v>
      </c>
      <c r="BW92" s="98">
        <f t="shared" si="37"/>
        <v>69</v>
      </c>
      <c r="BX92" s="98">
        <f t="shared" si="37"/>
        <v>70</v>
      </c>
      <c r="BY92" s="98">
        <f t="shared" si="37"/>
        <v>71</v>
      </c>
      <c r="BZ92" s="98">
        <f t="shared" si="37"/>
        <v>72</v>
      </c>
      <c r="CA92" s="98">
        <f t="shared" si="37"/>
        <v>73</v>
      </c>
      <c r="CB92" s="98">
        <f t="shared" si="37"/>
        <v>74</v>
      </c>
      <c r="CC92" s="98">
        <f t="shared" si="37"/>
        <v>75</v>
      </c>
      <c r="CD92" s="98">
        <f t="shared" si="37"/>
        <v>76</v>
      </c>
      <c r="CE92" s="98">
        <f t="shared" si="37"/>
        <v>77</v>
      </c>
      <c r="CF92" s="98">
        <f t="shared" si="37"/>
        <v>78</v>
      </c>
      <c r="CG92" s="98">
        <f t="shared" si="37"/>
        <v>79</v>
      </c>
      <c r="CH92" s="98">
        <f t="shared" si="37"/>
        <v>80</v>
      </c>
      <c r="CI92" s="98">
        <f t="shared" si="37"/>
        <v>81</v>
      </c>
      <c r="CJ92" s="98">
        <f t="shared" si="37"/>
        <v>82</v>
      </c>
      <c r="CK92" s="98">
        <f t="shared" si="37"/>
        <v>83</v>
      </c>
      <c r="CL92" s="98">
        <f t="shared" si="37"/>
        <v>84</v>
      </c>
      <c r="CM92" s="98">
        <f t="shared" si="37"/>
        <v>85</v>
      </c>
      <c r="CN92" s="98">
        <f t="shared" si="37"/>
        <v>86</v>
      </c>
      <c r="CO92" s="98">
        <f t="shared" si="37"/>
        <v>87</v>
      </c>
      <c r="CP92" s="98">
        <f t="shared" si="37"/>
        <v>88</v>
      </c>
      <c r="CQ92" s="98">
        <f t="shared" si="37"/>
        <v>89</v>
      </c>
      <c r="CR92" s="98">
        <f t="shared" si="37"/>
        <v>90</v>
      </c>
      <c r="CS92" s="98">
        <f t="shared" si="37"/>
        <v>91</v>
      </c>
      <c r="CT92" s="98">
        <f t="shared" si="37"/>
        <v>92</v>
      </c>
      <c r="CU92" s="98">
        <f t="shared" si="37"/>
        <v>93</v>
      </c>
      <c r="CV92" s="98">
        <f t="shared" si="37"/>
        <v>94</v>
      </c>
      <c r="CW92" s="98">
        <f t="shared" si="37"/>
        <v>95</v>
      </c>
      <c r="CX92" s="98">
        <f t="shared" si="37"/>
        <v>96</v>
      </c>
      <c r="CY92" s="98">
        <f t="shared" si="37"/>
        <v>97</v>
      </c>
      <c r="CZ92" s="98">
        <f t="shared" si="37"/>
        <v>98</v>
      </c>
      <c r="DA92" s="98">
        <f t="shared" si="37"/>
        <v>99</v>
      </c>
      <c r="DB92" s="98">
        <f t="shared" si="37"/>
        <v>100</v>
      </c>
      <c r="DC92" s="98">
        <f t="shared" si="37"/>
        <v>101</v>
      </c>
      <c r="DD92" s="98">
        <f t="shared" si="37"/>
        <v>102</v>
      </c>
      <c r="DE92" s="98">
        <f t="shared" si="37"/>
        <v>103</v>
      </c>
      <c r="DF92" s="98">
        <f t="shared" si="37"/>
        <v>104</v>
      </c>
      <c r="DG92" s="98">
        <f t="shared" si="37"/>
        <v>105</v>
      </c>
      <c r="DH92" s="98">
        <f t="shared" si="37"/>
        <v>106</v>
      </c>
      <c r="DI92" s="98">
        <f t="shared" si="37"/>
        <v>107</v>
      </c>
      <c r="DJ92" s="98">
        <f t="shared" si="37"/>
        <v>108</v>
      </c>
      <c r="DK92" s="98">
        <f t="shared" si="37"/>
        <v>109</v>
      </c>
      <c r="DL92" s="98">
        <f t="shared" si="37"/>
        <v>110</v>
      </c>
      <c r="DM92" s="98">
        <f t="shared" si="37"/>
        <v>111</v>
      </c>
      <c r="DN92" s="98">
        <f t="shared" si="37"/>
        <v>112</v>
      </c>
      <c r="DO92" s="98">
        <f t="shared" si="37"/>
        <v>113</v>
      </c>
      <c r="DP92" s="98">
        <f t="shared" si="37"/>
        <v>114</v>
      </c>
      <c r="DQ92" s="98">
        <f t="shared" si="37"/>
        <v>115</v>
      </c>
      <c r="DR92" s="98">
        <f t="shared" si="37"/>
        <v>116</v>
      </c>
      <c r="DS92" s="98">
        <f t="shared" si="37"/>
        <v>117</v>
      </c>
      <c r="DT92" s="98">
        <f t="shared" si="37"/>
        <v>118</v>
      </c>
      <c r="DU92" s="98">
        <f t="shared" si="37"/>
        <v>119</v>
      </c>
      <c r="DV92" s="98">
        <f t="shared" si="37"/>
        <v>120</v>
      </c>
    </row>
    <row r="93" ht="15.75" customHeight="1">
      <c r="A93" s="99"/>
      <c r="B93" s="99"/>
      <c r="C93" s="99"/>
      <c r="D93" s="99"/>
      <c r="E93" s="99"/>
      <c r="F93" s="99"/>
      <c r="G93" s="100" t="s">
        <v>15</v>
      </c>
      <c r="H93" s="101" t="s">
        <v>16</v>
      </c>
      <c r="I93" s="101" t="s">
        <v>17</v>
      </c>
      <c r="J93" s="101" t="s">
        <v>18</v>
      </c>
      <c r="K93" s="101" t="s">
        <v>19</v>
      </c>
      <c r="L93" s="101" t="s">
        <v>20</v>
      </c>
      <c r="M93" s="101" t="s">
        <v>21</v>
      </c>
      <c r="N93" s="101" t="s">
        <v>22</v>
      </c>
      <c r="O93" s="101" t="s">
        <v>23</v>
      </c>
      <c r="P93" s="101" t="s">
        <v>24</v>
      </c>
      <c r="Q93" s="101" t="s">
        <v>25</v>
      </c>
      <c r="R93" s="101" t="s">
        <v>26</v>
      </c>
      <c r="S93" s="101" t="s">
        <v>27</v>
      </c>
      <c r="T93" s="101" t="s">
        <v>28</v>
      </c>
      <c r="U93" s="101" t="s">
        <v>29</v>
      </c>
      <c r="V93" s="101" t="s">
        <v>30</v>
      </c>
      <c r="W93" s="101" t="s">
        <v>31</v>
      </c>
      <c r="X93" s="101" t="s">
        <v>32</v>
      </c>
      <c r="Y93" s="101" t="s">
        <v>33</v>
      </c>
      <c r="Z93" s="101" t="s">
        <v>34</v>
      </c>
      <c r="AA93" s="101" t="s">
        <v>35</v>
      </c>
      <c r="AB93" s="101" t="s">
        <v>36</v>
      </c>
      <c r="AC93" s="101" t="s">
        <v>37</v>
      </c>
      <c r="AD93" s="101" t="s">
        <v>38</v>
      </c>
      <c r="AE93" s="101" t="s">
        <v>39</v>
      </c>
      <c r="AF93" s="101" t="s">
        <v>40</v>
      </c>
      <c r="AG93" s="101" t="s">
        <v>41</v>
      </c>
      <c r="AH93" s="101" t="s">
        <v>42</v>
      </c>
      <c r="AI93" s="101" t="s">
        <v>43</v>
      </c>
      <c r="AJ93" s="101" t="s">
        <v>44</v>
      </c>
      <c r="AK93" s="101" t="s">
        <v>45</v>
      </c>
      <c r="AL93" s="101" t="s">
        <v>46</v>
      </c>
      <c r="AM93" s="101" t="s">
        <v>47</v>
      </c>
      <c r="AN93" s="101" t="s">
        <v>48</v>
      </c>
      <c r="AO93" s="101" t="s">
        <v>49</v>
      </c>
      <c r="AP93" s="101" t="s">
        <v>50</v>
      </c>
      <c r="AQ93" s="101" t="s">
        <v>51</v>
      </c>
      <c r="AR93" s="101" t="s">
        <v>52</v>
      </c>
      <c r="AS93" s="101" t="s">
        <v>53</v>
      </c>
      <c r="AT93" s="101" t="s">
        <v>54</v>
      </c>
      <c r="AU93" s="101" t="s">
        <v>55</v>
      </c>
      <c r="AV93" s="101" t="s">
        <v>56</v>
      </c>
      <c r="AW93" s="101" t="s">
        <v>57</v>
      </c>
      <c r="AX93" s="101" t="s">
        <v>58</v>
      </c>
      <c r="AY93" s="101" t="s">
        <v>59</v>
      </c>
      <c r="AZ93" s="101" t="s">
        <v>60</v>
      </c>
      <c r="BA93" s="101" t="s">
        <v>61</v>
      </c>
      <c r="BB93" s="101" t="s">
        <v>62</v>
      </c>
      <c r="BC93" s="101" t="s">
        <v>63</v>
      </c>
      <c r="BD93" s="101" t="s">
        <v>64</v>
      </c>
      <c r="BE93" s="101" t="s">
        <v>65</v>
      </c>
      <c r="BF93" s="101" t="s">
        <v>66</v>
      </c>
      <c r="BG93" s="101" t="s">
        <v>67</v>
      </c>
      <c r="BH93" s="101" t="s">
        <v>68</v>
      </c>
      <c r="BI93" s="101" t="s">
        <v>69</v>
      </c>
      <c r="BJ93" s="101" t="s">
        <v>70</v>
      </c>
      <c r="BK93" s="101" t="s">
        <v>71</v>
      </c>
      <c r="BL93" s="101" t="s">
        <v>72</v>
      </c>
      <c r="BM93" s="101" t="s">
        <v>73</v>
      </c>
      <c r="BN93" s="101" t="s">
        <v>74</v>
      </c>
      <c r="BO93" s="101" t="s">
        <v>75</v>
      </c>
      <c r="BP93" s="101" t="s">
        <v>76</v>
      </c>
      <c r="BQ93" s="101" t="s">
        <v>77</v>
      </c>
      <c r="BR93" s="101" t="s">
        <v>78</v>
      </c>
      <c r="BS93" s="101" t="s">
        <v>79</v>
      </c>
      <c r="BT93" s="101" t="s">
        <v>80</v>
      </c>
      <c r="BU93" s="101" t="s">
        <v>81</v>
      </c>
      <c r="BV93" s="101" t="s">
        <v>82</v>
      </c>
      <c r="BW93" s="101" t="s">
        <v>83</v>
      </c>
      <c r="BX93" s="101" t="s">
        <v>84</v>
      </c>
      <c r="BY93" s="101" t="s">
        <v>85</v>
      </c>
      <c r="BZ93" s="101" t="s">
        <v>86</v>
      </c>
      <c r="CA93" s="101" t="s">
        <v>87</v>
      </c>
      <c r="CB93" s="101" t="s">
        <v>88</v>
      </c>
      <c r="CC93" s="101" t="s">
        <v>89</v>
      </c>
      <c r="CD93" s="101" t="s">
        <v>90</v>
      </c>
      <c r="CE93" s="101" t="s">
        <v>91</v>
      </c>
      <c r="CF93" s="101" t="s">
        <v>92</v>
      </c>
      <c r="CG93" s="101" t="s">
        <v>93</v>
      </c>
      <c r="CH93" s="101" t="s">
        <v>94</v>
      </c>
      <c r="CI93" s="101" t="s">
        <v>95</v>
      </c>
      <c r="CJ93" s="101" t="s">
        <v>96</v>
      </c>
      <c r="CK93" s="101" t="s">
        <v>97</v>
      </c>
      <c r="CL93" s="101" t="s">
        <v>98</v>
      </c>
      <c r="CM93" s="101" t="s">
        <v>99</v>
      </c>
      <c r="CN93" s="101" t="s">
        <v>100</v>
      </c>
      <c r="CO93" s="101" t="s">
        <v>101</v>
      </c>
      <c r="CP93" s="101" t="s">
        <v>102</v>
      </c>
      <c r="CQ93" s="101" t="s">
        <v>103</v>
      </c>
      <c r="CR93" s="101" t="s">
        <v>104</v>
      </c>
      <c r="CS93" s="101" t="s">
        <v>105</v>
      </c>
      <c r="CT93" s="101" t="s">
        <v>106</v>
      </c>
      <c r="CU93" s="101" t="s">
        <v>107</v>
      </c>
      <c r="CV93" s="101" t="s">
        <v>108</v>
      </c>
      <c r="CW93" s="101" t="s">
        <v>109</v>
      </c>
      <c r="CX93" s="101" t="s">
        <v>110</v>
      </c>
      <c r="CY93" s="101" t="s">
        <v>111</v>
      </c>
      <c r="CZ93" s="101" t="s">
        <v>112</v>
      </c>
      <c r="DA93" s="101" t="s">
        <v>113</v>
      </c>
      <c r="DB93" s="101" t="s">
        <v>114</v>
      </c>
      <c r="DC93" s="101" t="s">
        <v>115</v>
      </c>
      <c r="DD93" s="101" t="s">
        <v>116</v>
      </c>
      <c r="DE93" s="101" t="s">
        <v>117</v>
      </c>
      <c r="DF93" s="101" t="s">
        <v>118</v>
      </c>
      <c r="DG93" s="101" t="s">
        <v>119</v>
      </c>
      <c r="DH93" s="101" t="s">
        <v>120</v>
      </c>
      <c r="DI93" s="101" t="s">
        <v>121</v>
      </c>
      <c r="DJ93" s="101" t="s">
        <v>122</v>
      </c>
      <c r="DK93" s="101" t="s">
        <v>123</v>
      </c>
      <c r="DL93" s="101" t="s">
        <v>124</v>
      </c>
      <c r="DM93" s="101" t="s">
        <v>125</v>
      </c>
      <c r="DN93" s="101" t="s">
        <v>126</v>
      </c>
      <c r="DO93" s="101" t="s">
        <v>127</v>
      </c>
      <c r="DP93" s="101" t="s">
        <v>128</v>
      </c>
      <c r="DQ93" s="101" t="s">
        <v>129</v>
      </c>
      <c r="DR93" s="101" t="s">
        <v>130</v>
      </c>
      <c r="DS93" s="101" t="s">
        <v>131</v>
      </c>
      <c r="DT93" s="101" t="s">
        <v>132</v>
      </c>
      <c r="DU93" s="101" t="s">
        <v>133</v>
      </c>
      <c r="DV93" s="101" t="s">
        <v>134</v>
      </c>
    </row>
    <row r="94" ht="15.75" customHeight="1">
      <c r="A94" s="102" t="s">
        <v>407</v>
      </c>
      <c r="B94" s="10"/>
      <c r="C94" s="10"/>
      <c r="D94" s="10"/>
      <c r="E94" s="10"/>
      <c r="F94" s="10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</row>
    <row r="95" ht="15.75" customHeight="1">
      <c r="A95" s="103">
        <v>1.0</v>
      </c>
      <c r="B95" s="104" t="s">
        <v>408</v>
      </c>
      <c r="C95" s="105">
        <f>2*12*4</f>
        <v>96</v>
      </c>
      <c r="D95" s="104" t="s">
        <v>320</v>
      </c>
      <c r="E95" s="106">
        <v>250000.0</v>
      </c>
      <c r="F95" s="104">
        <f t="shared" ref="F95:F97" si="39">C95*E95</f>
        <v>24000000</v>
      </c>
      <c r="G95" s="107">
        <f>F95/12</f>
        <v>2000000</v>
      </c>
      <c r="H95" s="107">
        <f t="shared" ref="H95:R95" si="38">G95</f>
        <v>2000000</v>
      </c>
      <c r="I95" s="107">
        <f t="shared" si="38"/>
        <v>2000000</v>
      </c>
      <c r="J95" s="107">
        <f t="shared" si="38"/>
        <v>2000000</v>
      </c>
      <c r="K95" s="107">
        <f t="shared" si="38"/>
        <v>2000000</v>
      </c>
      <c r="L95" s="107">
        <f t="shared" si="38"/>
        <v>2000000</v>
      </c>
      <c r="M95" s="107">
        <f t="shared" si="38"/>
        <v>2000000</v>
      </c>
      <c r="N95" s="107">
        <f t="shared" si="38"/>
        <v>2000000</v>
      </c>
      <c r="O95" s="107">
        <f t="shared" si="38"/>
        <v>2000000</v>
      </c>
      <c r="P95" s="107">
        <f t="shared" si="38"/>
        <v>2000000</v>
      </c>
      <c r="Q95" s="107">
        <f t="shared" si="38"/>
        <v>2000000</v>
      </c>
      <c r="R95" s="107">
        <f t="shared" si="38"/>
        <v>2000000</v>
      </c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</row>
    <row r="96" ht="15.75" customHeight="1">
      <c r="A96" s="103">
        <v>2.0</v>
      </c>
      <c r="B96" s="104" t="s">
        <v>409</v>
      </c>
      <c r="C96" s="105">
        <v>0.0</v>
      </c>
      <c r="D96" s="104" t="s">
        <v>320</v>
      </c>
      <c r="E96" s="106">
        <v>1.5E7</v>
      </c>
      <c r="F96" s="104">
        <f t="shared" si="39"/>
        <v>0</v>
      </c>
      <c r="G96" s="107"/>
      <c r="H96" s="107"/>
      <c r="I96" s="107"/>
      <c r="J96" s="107"/>
      <c r="K96" s="107"/>
      <c r="L96" s="107"/>
      <c r="M96" s="107"/>
      <c r="N96" s="107"/>
      <c r="O96" s="107">
        <f>F96</f>
        <v>0</v>
      </c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</row>
    <row r="97" ht="15.75" customHeight="1">
      <c r="A97" s="103">
        <v>3.0</v>
      </c>
      <c r="B97" s="104" t="s">
        <v>410</v>
      </c>
      <c r="C97" s="105">
        <v>1.0</v>
      </c>
      <c r="D97" s="104" t="s">
        <v>320</v>
      </c>
      <c r="E97" s="106">
        <v>2000000.0</v>
      </c>
      <c r="F97" s="104">
        <f t="shared" si="39"/>
        <v>2000000</v>
      </c>
      <c r="G97" s="107"/>
      <c r="H97" s="107"/>
      <c r="I97" s="107">
        <f>F97</f>
        <v>2000000</v>
      </c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</row>
    <row r="98" ht="15.75" customHeight="1">
      <c r="A98" s="103">
        <v>4.0</v>
      </c>
      <c r="B98" s="104" t="s">
        <v>411</v>
      </c>
      <c r="C98" s="105"/>
      <c r="D98" s="104"/>
      <c r="E98" s="106"/>
      <c r="F98" s="104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</row>
    <row r="99" ht="15.75" customHeight="1">
      <c r="A99" s="103"/>
      <c r="B99" s="104" t="s">
        <v>412</v>
      </c>
      <c r="C99" s="105">
        <v>1.0</v>
      </c>
      <c r="D99" s="104" t="s">
        <v>320</v>
      </c>
      <c r="E99" s="106">
        <v>1250000.0</v>
      </c>
      <c r="F99" s="104">
        <f t="shared" ref="F99:F101" si="40">C99*E99</f>
        <v>1250000</v>
      </c>
      <c r="G99" s="107"/>
      <c r="H99" s="107"/>
      <c r="I99" s="107"/>
      <c r="J99" s="107">
        <f>F99</f>
        <v>1250000</v>
      </c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</row>
    <row r="100" ht="15.75" customHeight="1">
      <c r="A100" s="103"/>
      <c r="B100" s="104" t="s">
        <v>413</v>
      </c>
      <c r="C100" s="105">
        <v>0.0</v>
      </c>
      <c r="D100" s="104" t="s">
        <v>320</v>
      </c>
      <c r="E100" s="106">
        <v>5000000.0</v>
      </c>
      <c r="F100" s="104">
        <f t="shared" si="40"/>
        <v>0</v>
      </c>
      <c r="G100" s="107"/>
      <c r="H100" s="107"/>
      <c r="I100" s="107"/>
      <c r="J100" s="107"/>
      <c r="K100" s="107">
        <f t="shared" ref="K100:K101" si="41">F100</f>
        <v>0</v>
      </c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</row>
    <row r="101" ht="15.75" customHeight="1">
      <c r="A101" s="103"/>
      <c r="B101" s="104" t="s">
        <v>414</v>
      </c>
      <c r="C101" s="105">
        <v>1.0</v>
      </c>
      <c r="D101" s="104" t="s">
        <v>320</v>
      </c>
      <c r="E101" s="106">
        <v>500000.0</v>
      </c>
      <c r="F101" s="104">
        <f t="shared" si="40"/>
        <v>500000</v>
      </c>
      <c r="G101" s="107"/>
      <c r="H101" s="107"/>
      <c r="I101" s="107"/>
      <c r="J101" s="107"/>
      <c r="K101" s="107">
        <f t="shared" si="41"/>
        <v>500000</v>
      </c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</row>
    <row r="102" ht="15.75" customHeight="1">
      <c r="A102" s="103">
        <v>5.0</v>
      </c>
      <c r="B102" s="104" t="s">
        <v>395</v>
      </c>
      <c r="C102" s="105">
        <v>1.0</v>
      </c>
      <c r="D102" s="105" t="s">
        <v>322</v>
      </c>
      <c r="E102" s="105">
        <v>5000000.0</v>
      </c>
      <c r="F102" s="105">
        <f>E102*C102</f>
        <v>5000000</v>
      </c>
      <c r="G102" s="107"/>
      <c r="H102" s="107"/>
      <c r="I102" s="107"/>
      <c r="J102" s="107"/>
      <c r="K102" s="107"/>
      <c r="L102" s="107">
        <f>F102</f>
        <v>5000000</v>
      </c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</row>
    <row r="103" ht="15.75" customHeight="1">
      <c r="A103" s="108"/>
      <c r="B103" s="109" t="s">
        <v>415</v>
      </c>
      <c r="C103" s="110"/>
      <c r="D103" s="111"/>
      <c r="E103" s="112"/>
      <c r="F103" s="112">
        <f t="shared" ref="F103:BB103" si="42">SUM(F95:F102)</f>
        <v>32750000</v>
      </c>
      <c r="G103" s="115">
        <f t="shared" si="42"/>
        <v>2000000</v>
      </c>
      <c r="H103" s="113">
        <f t="shared" si="42"/>
        <v>2000000</v>
      </c>
      <c r="I103" s="113">
        <f t="shared" si="42"/>
        <v>4000000</v>
      </c>
      <c r="J103" s="113">
        <f t="shared" si="42"/>
        <v>3250000</v>
      </c>
      <c r="K103" s="113">
        <f t="shared" si="42"/>
        <v>2500000</v>
      </c>
      <c r="L103" s="113">
        <f t="shared" si="42"/>
        <v>7000000</v>
      </c>
      <c r="M103" s="113">
        <f t="shared" si="42"/>
        <v>2000000</v>
      </c>
      <c r="N103" s="113">
        <f t="shared" si="42"/>
        <v>2000000</v>
      </c>
      <c r="O103" s="113">
        <f t="shared" si="42"/>
        <v>2000000</v>
      </c>
      <c r="P103" s="113">
        <f t="shared" si="42"/>
        <v>2000000</v>
      </c>
      <c r="Q103" s="113">
        <f t="shared" si="42"/>
        <v>2000000</v>
      </c>
      <c r="R103" s="113">
        <f t="shared" si="42"/>
        <v>2000000</v>
      </c>
      <c r="S103" s="113">
        <f t="shared" si="42"/>
        <v>0</v>
      </c>
      <c r="T103" s="113">
        <f t="shared" si="42"/>
        <v>0</v>
      </c>
      <c r="U103" s="113">
        <f t="shared" si="42"/>
        <v>0</v>
      </c>
      <c r="V103" s="113">
        <f t="shared" si="42"/>
        <v>0</v>
      </c>
      <c r="W103" s="113">
        <f t="shared" si="42"/>
        <v>0</v>
      </c>
      <c r="X103" s="113">
        <f t="shared" si="42"/>
        <v>0</v>
      </c>
      <c r="Y103" s="113">
        <f t="shared" si="42"/>
        <v>0</v>
      </c>
      <c r="Z103" s="113">
        <f t="shared" si="42"/>
        <v>0</v>
      </c>
      <c r="AA103" s="113">
        <f t="shared" si="42"/>
        <v>0</v>
      </c>
      <c r="AB103" s="113">
        <f t="shared" si="42"/>
        <v>0</v>
      </c>
      <c r="AC103" s="113">
        <f t="shared" si="42"/>
        <v>0</v>
      </c>
      <c r="AD103" s="113">
        <f t="shared" si="42"/>
        <v>0</v>
      </c>
      <c r="AE103" s="113">
        <f t="shared" si="42"/>
        <v>0</v>
      </c>
      <c r="AF103" s="113">
        <f t="shared" si="42"/>
        <v>0</v>
      </c>
      <c r="AG103" s="113">
        <f t="shared" si="42"/>
        <v>0</v>
      </c>
      <c r="AH103" s="113">
        <f t="shared" si="42"/>
        <v>0</v>
      </c>
      <c r="AI103" s="113">
        <f t="shared" si="42"/>
        <v>0</v>
      </c>
      <c r="AJ103" s="113">
        <f t="shared" si="42"/>
        <v>0</v>
      </c>
      <c r="AK103" s="113">
        <f t="shared" si="42"/>
        <v>0</v>
      </c>
      <c r="AL103" s="113">
        <f t="shared" si="42"/>
        <v>0</v>
      </c>
      <c r="AM103" s="113">
        <f t="shared" si="42"/>
        <v>0</v>
      </c>
      <c r="AN103" s="113">
        <f t="shared" si="42"/>
        <v>0</v>
      </c>
      <c r="AO103" s="113">
        <f t="shared" si="42"/>
        <v>0</v>
      </c>
      <c r="AP103" s="113">
        <f t="shared" si="42"/>
        <v>0</v>
      </c>
      <c r="AQ103" s="113">
        <f t="shared" si="42"/>
        <v>0</v>
      </c>
      <c r="AR103" s="113">
        <f t="shared" si="42"/>
        <v>0</v>
      </c>
      <c r="AS103" s="113">
        <f t="shared" si="42"/>
        <v>0</v>
      </c>
      <c r="AT103" s="113">
        <f t="shared" si="42"/>
        <v>0</v>
      </c>
      <c r="AU103" s="113">
        <f t="shared" si="42"/>
        <v>0</v>
      </c>
      <c r="AV103" s="113">
        <f t="shared" si="42"/>
        <v>0</v>
      </c>
      <c r="AW103" s="113">
        <f t="shared" si="42"/>
        <v>0</v>
      </c>
      <c r="AX103" s="113">
        <f t="shared" si="42"/>
        <v>0</v>
      </c>
      <c r="AY103" s="113">
        <f t="shared" si="42"/>
        <v>0</v>
      </c>
      <c r="AZ103" s="113">
        <f t="shared" si="42"/>
        <v>0</v>
      </c>
      <c r="BA103" s="113">
        <f t="shared" si="42"/>
        <v>0</v>
      </c>
      <c r="BB103" s="113">
        <f t="shared" si="42"/>
        <v>0</v>
      </c>
      <c r="BC103" s="116"/>
      <c r="BD103" s="116"/>
      <c r="BE103" s="116"/>
      <c r="BF103" s="116"/>
      <c r="BG103" s="116"/>
      <c r="BH103" s="116"/>
      <c r="BI103" s="116"/>
      <c r="BJ103" s="116"/>
      <c r="BK103" s="116"/>
      <c r="BL103" s="116"/>
      <c r="BM103" s="116"/>
      <c r="BN103" s="116"/>
      <c r="BO103" s="116"/>
      <c r="BP103" s="116"/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A103" s="116"/>
      <c r="CB103" s="116"/>
      <c r="CC103" s="116"/>
      <c r="CD103" s="116"/>
      <c r="CE103" s="116"/>
      <c r="CF103" s="116"/>
      <c r="CG103" s="116"/>
      <c r="CH103" s="116"/>
      <c r="CI103" s="116"/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/>
      <c r="CV103" s="116"/>
      <c r="CW103" s="116"/>
      <c r="CX103" s="116"/>
      <c r="CY103" s="116"/>
      <c r="CZ103" s="116"/>
      <c r="DA103" s="116"/>
      <c r="DB103" s="116"/>
      <c r="DC103" s="116"/>
      <c r="DD103" s="116"/>
      <c r="DE103" s="116"/>
      <c r="DF103" s="116"/>
      <c r="DG103" s="116"/>
      <c r="DH103" s="116"/>
      <c r="DI103" s="116"/>
      <c r="DJ103" s="116"/>
      <c r="DK103" s="116"/>
      <c r="DL103" s="116"/>
      <c r="DM103" s="116"/>
      <c r="DN103" s="116"/>
      <c r="DO103" s="116"/>
      <c r="DP103" s="116"/>
      <c r="DQ103" s="116"/>
      <c r="DR103" s="116"/>
      <c r="DS103" s="116"/>
      <c r="DT103" s="116"/>
      <c r="DU103" s="116"/>
      <c r="DV103" s="116"/>
    </row>
    <row r="104" ht="15.75" customHeight="1">
      <c r="A104" s="102" t="s">
        <v>416</v>
      </c>
      <c r="B104" s="10"/>
      <c r="C104" s="10"/>
      <c r="D104" s="10"/>
      <c r="E104" s="10"/>
      <c r="F104" s="11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</row>
    <row r="105" ht="15.75" customHeight="1">
      <c r="A105" s="103">
        <v>1.0</v>
      </c>
      <c r="B105" s="104" t="s">
        <v>417</v>
      </c>
      <c r="C105" s="105">
        <v>12.0</v>
      </c>
      <c r="D105" s="106" t="s">
        <v>399</v>
      </c>
      <c r="E105" s="104">
        <v>500000.0</v>
      </c>
      <c r="F105" s="104">
        <f t="shared" ref="F105:F106" si="44">C105*E105</f>
        <v>6000000</v>
      </c>
      <c r="G105" s="107">
        <f t="shared" ref="G105:G106" si="45">F105/24</f>
        <v>250000</v>
      </c>
      <c r="H105" s="107">
        <f t="shared" ref="H105:AD105" si="43">G105</f>
        <v>250000</v>
      </c>
      <c r="I105" s="107">
        <f t="shared" si="43"/>
        <v>250000</v>
      </c>
      <c r="J105" s="107">
        <f t="shared" si="43"/>
        <v>250000</v>
      </c>
      <c r="K105" s="107">
        <f t="shared" si="43"/>
        <v>250000</v>
      </c>
      <c r="L105" s="107">
        <f t="shared" si="43"/>
        <v>250000</v>
      </c>
      <c r="M105" s="107">
        <f t="shared" si="43"/>
        <v>250000</v>
      </c>
      <c r="N105" s="107">
        <f t="shared" si="43"/>
        <v>250000</v>
      </c>
      <c r="O105" s="107">
        <f t="shared" si="43"/>
        <v>250000</v>
      </c>
      <c r="P105" s="107">
        <f t="shared" si="43"/>
        <v>250000</v>
      </c>
      <c r="Q105" s="107">
        <f t="shared" si="43"/>
        <v>250000</v>
      </c>
      <c r="R105" s="107">
        <f t="shared" si="43"/>
        <v>250000</v>
      </c>
      <c r="S105" s="107">
        <f t="shared" si="43"/>
        <v>250000</v>
      </c>
      <c r="T105" s="107">
        <f t="shared" si="43"/>
        <v>250000</v>
      </c>
      <c r="U105" s="107">
        <f t="shared" si="43"/>
        <v>250000</v>
      </c>
      <c r="V105" s="107">
        <f t="shared" si="43"/>
        <v>250000</v>
      </c>
      <c r="W105" s="107">
        <f t="shared" si="43"/>
        <v>250000</v>
      </c>
      <c r="X105" s="107">
        <f t="shared" si="43"/>
        <v>250000</v>
      </c>
      <c r="Y105" s="107">
        <f t="shared" si="43"/>
        <v>250000</v>
      </c>
      <c r="Z105" s="107">
        <f t="shared" si="43"/>
        <v>250000</v>
      </c>
      <c r="AA105" s="107">
        <f t="shared" si="43"/>
        <v>250000</v>
      </c>
      <c r="AB105" s="107">
        <f t="shared" si="43"/>
        <v>250000</v>
      </c>
      <c r="AC105" s="107">
        <f t="shared" si="43"/>
        <v>250000</v>
      </c>
      <c r="AD105" s="107">
        <f t="shared" si="43"/>
        <v>250000</v>
      </c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</row>
    <row r="106" ht="15.75" customHeight="1">
      <c r="A106" s="103">
        <v>2.0</v>
      </c>
      <c r="B106" s="104" t="s">
        <v>418</v>
      </c>
      <c r="C106" s="105">
        <v>12.0</v>
      </c>
      <c r="D106" s="106" t="s">
        <v>399</v>
      </c>
      <c r="E106" s="104">
        <v>500000.0</v>
      </c>
      <c r="F106" s="104">
        <f t="shared" si="44"/>
        <v>6000000</v>
      </c>
      <c r="G106" s="107">
        <f t="shared" si="45"/>
        <v>250000</v>
      </c>
      <c r="H106" s="107">
        <f t="shared" ref="H106:AD106" si="46">G106</f>
        <v>250000</v>
      </c>
      <c r="I106" s="107">
        <f t="shared" si="46"/>
        <v>250000</v>
      </c>
      <c r="J106" s="107">
        <f t="shared" si="46"/>
        <v>250000</v>
      </c>
      <c r="K106" s="107">
        <f t="shared" si="46"/>
        <v>250000</v>
      </c>
      <c r="L106" s="107">
        <f t="shared" si="46"/>
        <v>250000</v>
      </c>
      <c r="M106" s="107">
        <f t="shared" si="46"/>
        <v>250000</v>
      </c>
      <c r="N106" s="107">
        <f t="shared" si="46"/>
        <v>250000</v>
      </c>
      <c r="O106" s="107">
        <f t="shared" si="46"/>
        <v>250000</v>
      </c>
      <c r="P106" s="107">
        <f t="shared" si="46"/>
        <v>250000</v>
      </c>
      <c r="Q106" s="107">
        <f t="shared" si="46"/>
        <v>250000</v>
      </c>
      <c r="R106" s="107">
        <f t="shared" si="46"/>
        <v>250000</v>
      </c>
      <c r="S106" s="107">
        <f t="shared" si="46"/>
        <v>250000</v>
      </c>
      <c r="T106" s="107">
        <f t="shared" si="46"/>
        <v>250000</v>
      </c>
      <c r="U106" s="107">
        <f t="shared" si="46"/>
        <v>250000</v>
      </c>
      <c r="V106" s="107">
        <f t="shared" si="46"/>
        <v>250000</v>
      </c>
      <c r="W106" s="107">
        <f t="shared" si="46"/>
        <v>250000</v>
      </c>
      <c r="X106" s="107">
        <f t="shared" si="46"/>
        <v>250000</v>
      </c>
      <c r="Y106" s="107">
        <f t="shared" si="46"/>
        <v>250000</v>
      </c>
      <c r="Z106" s="107">
        <f t="shared" si="46"/>
        <v>250000</v>
      </c>
      <c r="AA106" s="107">
        <f t="shared" si="46"/>
        <v>250000</v>
      </c>
      <c r="AB106" s="107">
        <f t="shared" si="46"/>
        <v>250000</v>
      </c>
      <c r="AC106" s="107">
        <f t="shared" si="46"/>
        <v>250000</v>
      </c>
      <c r="AD106" s="107">
        <f t="shared" si="46"/>
        <v>250000</v>
      </c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</row>
    <row r="107" ht="15.75" customHeight="1">
      <c r="A107" s="103">
        <v>3.0</v>
      </c>
      <c r="B107" s="104" t="s">
        <v>419</v>
      </c>
      <c r="C107" s="105">
        <v>24.0</v>
      </c>
      <c r="D107" s="106" t="s">
        <v>399</v>
      </c>
      <c r="E107" s="104">
        <v>1200000.0</v>
      </c>
      <c r="F107" s="104">
        <f>E107*C107</f>
        <v>28800000</v>
      </c>
      <c r="G107" s="107">
        <f t="shared" ref="G107:AD107" si="47">$E107</f>
        <v>1200000</v>
      </c>
      <c r="H107" s="107">
        <f t="shared" si="47"/>
        <v>1200000</v>
      </c>
      <c r="I107" s="107">
        <f t="shared" si="47"/>
        <v>1200000</v>
      </c>
      <c r="J107" s="107">
        <f t="shared" si="47"/>
        <v>1200000</v>
      </c>
      <c r="K107" s="107">
        <f t="shared" si="47"/>
        <v>1200000</v>
      </c>
      <c r="L107" s="107">
        <f t="shared" si="47"/>
        <v>1200000</v>
      </c>
      <c r="M107" s="107">
        <f t="shared" si="47"/>
        <v>1200000</v>
      </c>
      <c r="N107" s="107">
        <f t="shared" si="47"/>
        <v>1200000</v>
      </c>
      <c r="O107" s="107">
        <f t="shared" si="47"/>
        <v>1200000</v>
      </c>
      <c r="P107" s="107">
        <f t="shared" si="47"/>
        <v>1200000</v>
      </c>
      <c r="Q107" s="107">
        <f t="shared" si="47"/>
        <v>1200000</v>
      </c>
      <c r="R107" s="107">
        <f t="shared" si="47"/>
        <v>1200000</v>
      </c>
      <c r="S107" s="107">
        <f t="shared" si="47"/>
        <v>1200000</v>
      </c>
      <c r="T107" s="107">
        <f t="shared" si="47"/>
        <v>1200000</v>
      </c>
      <c r="U107" s="107">
        <f t="shared" si="47"/>
        <v>1200000</v>
      </c>
      <c r="V107" s="107">
        <f t="shared" si="47"/>
        <v>1200000</v>
      </c>
      <c r="W107" s="107">
        <f t="shared" si="47"/>
        <v>1200000</v>
      </c>
      <c r="X107" s="107">
        <f t="shared" si="47"/>
        <v>1200000</v>
      </c>
      <c r="Y107" s="107">
        <f t="shared" si="47"/>
        <v>1200000</v>
      </c>
      <c r="Z107" s="107">
        <f t="shared" si="47"/>
        <v>1200000</v>
      </c>
      <c r="AA107" s="107">
        <f t="shared" si="47"/>
        <v>1200000</v>
      </c>
      <c r="AB107" s="107">
        <f t="shared" si="47"/>
        <v>1200000</v>
      </c>
      <c r="AC107" s="107">
        <f t="shared" si="47"/>
        <v>1200000</v>
      </c>
      <c r="AD107" s="107">
        <f t="shared" si="47"/>
        <v>1200000</v>
      </c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</row>
    <row r="108" ht="15.75" customHeight="1">
      <c r="A108" s="103">
        <v>4.0</v>
      </c>
      <c r="B108" s="104" t="s">
        <v>420</v>
      </c>
      <c r="C108" s="105">
        <v>0.0</v>
      </c>
      <c r="D108" s="106" t="s">
        <v>399</v>
      </c>
      <c r="E108" s="104">
        <v>500000.0</v>
      </c>
      <c r="F108" s="104">
        <f t="shared" ref="F108:F109" si="49">C108*E108</f>
        <v>0</v>
      </c>
      <c r="G108" s="107">
        <f t="shared" ref="G108:G109" si="50">F108/24</f>
        <v>0</v>
      </c>
      <c r="H108" s="107">
        <f t="shared" ref="H108:AD108" si="48">G108</f>
        <v>0</v>
      </c>
      <c r="I108" s="107">
        <f t="shared" si="48"/>
        <v>0</v>
      </c>
      <c r="J108" s="107">
        <f t="shared" si="48"/>
        <v>0</v>
      </c>
      <c r="K108" s="107">
        <f t="shared" si="48"/>
        <v>0</v>
      </c>
      <c r="L108" s="107">
        <f t="shared" si="48"/>
        <v>0</v>
      </c>
      <c r="M108" s="107">
        <f t="shared" si="48"/>
        <v>0</v>
      </c>
      <c r="N108" s="107">
        <f t="shared" si="48"/>
        <v>0</v>
      </c>
      <c r="O108" s="107">
        <f t="shared" si="48"/>
        <v>0</v>
      </c>
      <c r="P108" s="107">
        <f t="shared" si="48"/>
        <v>0</v>
      </c>
      <c r="Q108" s="107">
        <f t="shared" si="48"/>
        <v>0</v>
      </c>
      <c r="R108" s="107">
        <f t="shared" si="48"/>
        <v>0</v>
      </c>
      <c r="S108" s="107">
        <f t="shared" si="48"/>
        <v>0</v>
      </c>
      <c r="T108" s="107">
        <f t="shared" si="48"/>
        <v>0</v>
      </c>
      <c r="U108" s="107">
        <f t="shared" si="48"/>
        <v>0</v>
      </c>
      <c r="V108" s="107">
        <f t="shared" si="48"/>
        <v>0</v>
      </c>
      <c r="W108" s="107">
        <f t="shared" si="48"/>
        <v>0</v>
      </c>
      <c r="X108" s="107">
        <f t="shared" si="48"/>
        <v>0</v>
      </c>
      <c r="Y108" s="107">
        <f t="shared" si="48"/>
        <v>0</v>
      </c>
      <c r="Z108" s="107">
        <f t="shared" si="48"/>
        <v>0</v>
      </c>
      <c r="AA108" s="107">
        <f t="shared" si="48"/>
        <v>0</v>
      </c>
      <c r="AB108" s="107">
        <f t="shared" si="48"/>
        <v>0</v>
      </c>
      <c r="AC108" s="107">
        <f t="shared" si="48"/>
        <v>0</v>
      </c>
      <c r="AD108" s="107">
        <f t="shared" si="48"/>
        <v>0</v>
      </c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</row>
    <row r="109" ht="15.75" customHeight="1">
      <c r="A109" s="103">
        <v>5.0</v>
      </c>
      <c r="B109" s="104" t="s">
        <v>421</v>
      </c>
      <c r="C109" s="105">
        <v>1.0</v>
      </c>
      <c r="D109" s="106" t="s">
        <v>422</v>
      </c>
      <c r="E109" s="104">
        <v>5.0E7</v>
      </c>
      <c r="F109" s="104">
        <f t="shared" si="49"/>
        <v>50000000</v>
      </c>
      <c r="G109" s="107">
        <f t="shared" si="50"/>
        <v>2083333.333</v>
      </c>
      <c r="H109" s="107">
        <f t="shared" ref="H109:AD109" si="51">G109</f>
        <v>2083333.333</v>
      </c>
      <c r="I109" s="107">
        <f t="shared" si="51"/>
        <v>2083333.333</v>
      </c>
      <c r="J109" s="107">
        <f t="shared" si="51"/>
        <v>2083333.333</v>
      </c>
      <c r="K109" s="107">
        <f t="shared" si="51"/>
        <v>2083333.333</v>
      </c>
      <c r="L109" s="107">
        <f t="shared" si="51"/>
        <v>2083333.333</v>
      </c>
      <c r="M109" s="107">
        <f t="shared" si="51"/>
        <v>2083333.333</v>
      </c>
      <c r="N109" s="107">
        <f t="shared" si="51"/>
        <v>2083333.333</v>
      </c>
      <c r="O109" s="107">
        <f t="shared" si="51"/>
        <v>2083333.333</v>
      </c>
      <c r="P109" s="107">
        <f t="shared" si="51"/>
        <v>2083333.333</v>
      </c>
      <c r="Q109" s="107">
        <f t="shared" si="51"/>
        <v>2083333.333</v>
      </c>
      <c r="R109" s="107">
        <f t="shared" si="51"/>
        <v>2083333.333</v>
      </c>
      <c r="S109" s="107">
        <f t="shared" si="51"/>
        <v>2083333.333</v>
      </c>
      <c r="T109" s="107">
        <f t="shared" si="51"/>
        <v>2083333.333</v>
      </c>
      <c r="U109" s="107">
        <f t="shared" si="51"/>
        <v>2083333.333</v>
      </c>
      <c r="V109" s="107">
        <f t="shared" si="51"/>
        <v>2083333.333</v>
      </c>
      <c r="W109" s="107">
        <f t="shared" si="51"/>
        <v>2083333.333</v>
      </c>
      <c r="X109" s="107">
        <f t="shared" si="51"/>
        <v>2083333.333</v>
      </c>
      <c r="Y109" s="107">
        <f t="shared" si="51"/>
        <v>2083333.333</v>
      </c>
      <c r="Z109" s="107">
        <f t="shared" si="51"/>
        <v>2083333.333</v>
      </c>
      <c r="AA109" s="107">
        <f t="shared" si="51"/>
        <v>2083333.333</v>
      </c>
      <c r="AB109" s="107">
        <f t="shared" si="51"/>
        <v>2083333.333</v>
      </c>
      <c r="AC109" s="107">
        <f t="shared" si="51"/>
        <v>2083333.333</v>
      </c>
      <c r="AD109" s="107">
        <f t="shared" si="51"/>
        <v>2083333.333</v>
      </c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</row>
    <row r="110" ht="15.75" customHeight="1">
      <c r="A110" s="108"/>
      <c r="B110" s="109" t="s">
        <v>423</v>
      </c>
      <c r="C110" s="110"/>
      <c r="D110" s="111"/>
      <c r="E110" s="112"/>
      <c r="F110" s="112">
        <f t="shared" ref="F110:G110" si="52">SUM(F105:F109)</f>
        <v>90800000</v>
      </c>
      <c r="G110" s="115">
        <f t="shared" si="52"/>
        <v>3783333.333</v>
      </c>
      <c r="H110" s="113">
        <f t="shared" ref="H110:AD110" si="53">G110</f>
        <v>3783333.333</v>
      </c>
      <c r="I110" s="113">
        <f t="shared" si="53"/>
        <v>3783333.333</v>
      </c>
      <c r="J110" s="113">
        <f t="shared" si="53"/>
        <v>3783333.333</v>
      </c>
      <c r="K110" s="113">
        <f t="shared" si="53"/>
        <v>3783333.333</v>
      </c>
      <c r="L110" s="113">
        <f t="shared" si="53"/>
        <v>3783333.333</v>
      </c>
      <c r="M110" s="113">
        <f t="shared" si="53"/>
        <v>3783333.333</v>
      </c>
      <c r="N110" s="113">
        <f t="shared" si="53"/>
        <v>3783333.333</v>
      </c>
      <c r="O110" s="113">
        <f t="shared" si="53"/>
        <v>3783333.333</v>
      </c>
      <c r="P110" s="113">
        <f t="shared" si="53"/>
        <v>3783333.333</v>
      </c>
      <c r="Q110" s="113">
        <f t="shared" si="53"/>
        <v>3783333.333</v>
      </c>
      <c r="R110" s="113">
        <f t="shared" si="53"/>
        <v>3783333.333</v>
      </c>
      <c r="S110" s="113">
        <f t="shared" si="53"/>
        <v>3783333.333</v>
      </c>
      <c r="T110" s="113">
        <f t="shared" si="53"/>
        <v>3783333.333</v>
      </c>
      <c r="U110" s="113">
        <f t="shared" si="53"/>
        <v>3783333.333</v>
      </c>
      <c r="V110" s="113">
        <f t="shared" si="53"/>
        <v>3783333.333</v>
      </c>
      <c r="W110" s="113">
        <f t="shared" si="53"/>
        <v>3783333.333</v>
      </c>
      <c r="X110" s="113">
        <f t="shared" si="53"/>
        <v>3783333.333</v>
      </c>
      <c r="Y110" s="113">
        <f t="shared" si="53"/>
        <v>3783333.333</v>
      </c>
      <c r="Z110" s="113">
        <f t="shared" si="53"/>
        <v>3783333.333</v>
      </c>
      <c r="AA110" s="113">
        <f t="shared" si="53"/>
        <v>3783333.333</v>
      </c>
      <c r="AB110" s="113">
        <f t="shared" si="53"/>
        <v>3783333.333</v>
      </c>
      <c r="AC110" s="113">
        <f t="shared" si="53"/>
        <v>3783333.333</v>
      </c>
      <c r="AD110" s="113">
        <f t="shared" si="53"/>
        <v>3783333.333</v>
      </c>
      <c r="AE110" s="113">
        <f t="shared" ref="AE110:BB110" si="54">SUM(AE105:AE109)</f>
        <v>0</v>
      </c>
      <c r="AF110" s="113">
        <f t="shared" si="54"/>
        <v>0</v>
      </c>
      <c r="AG110" s="113">
        <f t="shared" si="54"/>
        <v>0</v>
      </c>
      <c r="AH110" s="113">
        <f t="shared" si="54"/>
        <v>0</v>
      </c>
      <c r="AI110" s="113">
        <f t="shared" si="54"/>
        <v>0</v>
      </c>
      <c r="AJ110" s="113">
        <f t="shared" si="54"/>
        <v>0</v>
      </c>
      <c r="AK110" s="113">
        <f t="shared" si="54"/>
        <v>0</v>
      </c>
      <c r="AL110" s="113">
        <f t="shared" si="54"/>
        <v>0</v>
      </c>
      <c r="AM110" s="113">
        <f t="shared" si="54"/>
        <v>0</v>
      </c>
      <c r="AN110" s="113">
        <f t="shared" si="54"/>
        <v>0</v>
      </c>
      <c r="AO110" s="113">
        <f t="shared" si="54"/>
        <v>0</v>
      </c>
      <c r="AP110" s="113">
        <f t="shared" si="54"/>
        <v>0</v>
      </c>
      <c r="AQ110" s="113">
        <f t="shared" si="54"/>
        <v>0</v>
      </c>
      <c r="AR110" s="113">
        <f t="shared" si="54"/>
        <v>0</v>
      </c>
      <c r="AS110" s="113">
        <f t="shared" si="54"/>
        <v>0</v>
      </c>
      <c r="AT110" s="113">
        <f t="shared" si="54"/>
        <v>0</v>
      </c>
      <c r="AU110" s="113">
        <f t="shared" si="54"/>
        <v>0</v>
      </c>
      <c r="AV110" s="113">
        <f t="shared" si="54"/>
        <v>0</v>
      </c>
      <c r="AW110" s="113">
        <f t="shared" si="54"/>
        <v>0</v>
      </c>
      <c r="AX110" s="113">
        <f t="shared" si="54"/>
        <v>0</v>
      </c>
      <c r="AY110" s="113">
        <f t="shared" si="54"/>
        <v>0</v>
      </c>
      <c r="AZ110" s="113">
        <f t="shared" si="54"/>
        <v>0</v>
      </c>
      <c r="BA110" s="113">
        <f t="shared" si="54"/>
        <v>0</v>
      </c>
      <c r="BB110" s="113">
        <f t="shared" si="54"/>
        <v>0</v>
      </c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16"/>
      <c r="CX110" s="116"/>
      <c r="CY110" s="116"/>
      <c r="CZ110" s="116"/>
      <c r="DA110" s="116"/>
      <c r="DB110" s="116"/>
      <c r="DC110" s="116"/>
      <c r="DD110" s="116"/>
      <c r="DE110" s="116"/>
      <c r="DF110" s="116"/>
      <c r="DG110" s="116"/>
      <c r="DH110" s="116"/>
      <c r="DI110" s="116"/>
      <c r="DJ110" s="116"/>
      <c r="DK110" s="116"/>
      <c r="DL110" s="116"/>
      <c r="DM110" s="116"/>
      <c r="DN110" s="116"/>
      <c r="DO110" s="116"/>
      <c r="DP110" s="116"/>
      <c r="DQ110" s="116"/>
      <c r="DR110" s="116"/>
      <c r="DS110" s="116"/>
      <c r="DT110" s="116"/>
      <c r="DU110" s="116"/>
      <c r="DV110" s="116"/>
    </row>
    <row r="111" ht="15.75" customHeight="1">
      <c r="A111" s="102" t="s">
        <v>424</v>
      </c>
      <c r="B111" s="10"/>
      <c r="C111" s="10"/>
      <c r="D111" s="10"/>
      <c r="E111" s="10"/>
      <c r="F111" s="11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</row>
    <row r="112" ht="15.75" customHeight="1">
      <c r="A112" s="103"/>
      <c r="B112" s="151" t="s">
        <v>425</v>
      </c>
      <c r="C112" s="105">
        <v>24.0</v>
      </c>
      <c r="D112" s="106" t="s">
        <v>399</v>
      </c>
      <c r="E112" s="106">
        <v>2000000.0</v>
      </c>
      <c r="F112" s="104">
        <f t="shared" ref="F112:F113" si="56">C112*E112</f>
        <v>48000000</v>
      </c>
      <c r="G112" s="107">
        <f>E112</f>
        <v>2000000</v>
      </c>
      <c r="H112" s="107">
        <f t="shared" ref="H112:AD112" si="55">G112</f>
        <v>2000000</v>
      </c>
      <c r="I112" s="107">
        <f t="shared" si="55"/>
        <v>2000000</v>
      </c>
      <c r="J112" s="107">
        <f t="shared" si="55"/>
        <v>2000000</v>
      </c>
      <c r="K112" s="107">
        <f t="shared" si="55"/>
        <v>2000000</v>
      </c>
      <c r="L112" s="107">
        <f t="shared" si="55"/>
        <v>2000000</v>
      </c>
      <c r="M112" s="107">
        <f t="shared" si="55"/>
        <v>2000000</v>
      </c>
      <c r="N112" s="107">
        <f t="shared" si="55"/>
        <v>2000000</v>
      </c>
      <c r="O112" s="107">
        <f t="shared" si="55"/>
        <v>2000000</v>
      </c>
      <c r="P112" s="107">
        <f t="shared" si="55"/>
        <v>2000000</v>
      </c>
      <c r="Q112" s="107">
        <f t="shared" si="55"/>
        <v>2000000</v>
      </c>
      <c r="R112" s="107">
        <f t="shared" si="55"/>
        <v>2000000</v>
      </c>
      <c r="S112" s="107">
        <f t="shared" si="55"/>
        <v>2000000</v>
      </c>
      <c r="T112" s="107">
        <f t="shared" si="55"/>
        <v>2000000</v>
      </c>
      <c r="U112" s="107">
        <f t="shared" si="55"/>
        <v>2000000</v>
      </c>
      <c r="V112" s="107">
        <f t="shared" si="55"/>
        <v>2000000</v>
      </c>
      <c r="W112" s="107">
        <f t="shared" si="55"/>
        <v>2000000</v>
      </c>
      <c r="X112" s="107">
        <f t="shared" si="55"/>
        <v>2000000</v>
      </c>
      <c r="Y112" s="107">
        <f t="shared" si="55"/>
        <v>2000000</v>
      </c>
      <c r="Z112" s="107">
        <f t="shared" si="55"/>
        <v>2000000</v>
      </c>
      <c r="AA112" s="107">
        <f t="shared" si="55"/>
        <v>2000000</v>
      </c>
      <c r="AB112" s="107">
        <f t="shared" si="55"/>
        <v>2000000</v>
      </c>
      <c r="AC112" s="107">
        <f t="shared" si="55"/>
        <v>2000000</v>
      </c>
      <c r="AD112" s="107">
        <f t="shared" si="55"/>
        <v>2000000</v>
      </c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</row>
    <row r="113" ht="15.75" customHeight="1">
      <c r="A113" s="103"/>
      <c r="B113" s="151" t="s">
        <v>426</v>
      </c>
      <c r="C113" s="105">
        <f>120-24</f>
        <v>96</v>
      </c>
      <c r="D113" s="106" t="s">
        <v>399</v>
      </c>
      <c r="E113" s="106">
        <v>2000000.0</v>
      </c>
      <c r="F113" s="104">
        <f t="shared" si="56"/>
        <v>192000000</v>
      </c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>
        <f>E113</f>
        <v>2000000</v>
      </c>
      <c r="AF113" s="107">
        <f t="shared" ref="AF113:BB113" si="57">AE113</f>
        <v>2000000</v>
      </c>
      <c r="AG113" s="107">
        <f t="shared" si="57"/>
        <v>2000000</v>
      </c>
      <c r="AH113" s="107">
        <f t="shared" si="57"/>
        <v>2000000</v>
      </c>
      <c r="AI113" s="107">
        <f t="shared" si="57"/>
        <v>2000000</v>
      </c>
      <c r="AJ113" s="107">
        <f t="shared" si="57"/>
        <v>2000000</v>
      </c>
      <c r="AK113" s="107">
        <f t="shared" si="57"/>
        <v>2000000</v>
      </c>
      <c r="AL113" s="107">
        <f t="shared" si="57"/>
        <v>2000000</v>
      </c>
      <c r="AM113" s="107">
        <f t="shared" si="57"/>
        <v>2000000</v>
      </c>
      <c r="AN113" s="107">
        <f t="shared" si="57"/>
        <v>2000000</v>
      </c>
      <c r="AO113" s="107">
        <f t="shared" si="57"/>
        <v>2000000</v>
      </c>
      <c r="AP113" s="107">
        <f t="shared" si="57"/>
        <v>2000000</v>
      </c>
      <c r="AQ113" s="107">
        <f t="shared" si="57"/>
        <v>2000000</v>
      </c>
      <c r="AR113" s="107">
        <f t="shared" si="57"/>
        <v>2000000</v>
      </c>
      <c r="AS113" s="107">
        <f t="shared" si="57"/>
        <v>2000000</v>
      </c>
      <c r="AT113" s="107">
        <f t="shared" si="57"/>
        <v>2000000</v>
      </c>
      <c r="AU113" s="107">
        <f t="shared" si="57"/>
        <v>2000000</v>
      </c>
      <c r="AV113" s="107">
        <f t="shared" si="57"/>
        <v>2000000</v>
      </c>
      <c r="AW113" s="107">
        <f t="shared" si="57"/>
        <v>2000000</v>
      </c>
      <c r="AX113" s="107">
        <f t="shared" si="57"/>
        <v>2000000</v>
      </c>
      <c r="AY113" s="107">
        <f t="shared" si="57"/>
        <v>2000000</v>
      </c>
      <c r="AZ113" s="107">
        <f t="shared" si="57"/>
        <v>2000000</v>
      </c>
      <c r="BA113" s="107">
        <f t="shared" si="57"/>
        <v>2000000</v>
      </c>
      <c r="BB113" s="107">
        <f t="shared" si="57"/>
        <v>2000000</v>
      </c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</row>
    <row r="114" ht="15.75" customHeight="1">
      <c r="A114" s="103"/>
      <c r="B114" s="109" t="s">
        <v>427</v>
      </c>
      <c r="C114" s="152"/>
      <c r="D114" s="152"/>
      <c r="E114" s="112"/>
      <c r="F114" s="112">
        <f t="shared" ref="F114:BB114" si="58">SUM(F112:F113)</f>
        <v>240000000</v>
      </c>
      <c r="G114" s="115">
        <f t="shared" si="58"/>
        <v>2000000</v>
      </c>
      <c r="H114" s="113">
        <f t="shared" si="58"/>
        <v>2000000</v>
      </c>
      <c r="I114" s="113">
        <f t="shared" si="58"/>
        <v>2000000</v>
      </c>
      <c r="J114" s="113">
        <f t="shared" si="58"/>
        <v>2000000</v>
      </c>
      <c r="K114" s="113">
        <f t="shared" si="58"/>
        <v>2000000</v>
      </c>
      <c r="L114" s="113">
        <f t="shared" si="58"/>
        <v>2000000</v>
      </c>
      <c r="M114" s="113">
        <f t="shared" si="58"/>
        <v>2000000</v>
      </c>
      <c r="N114" s="113">
        <f t="shared" si="58"/>
        <v>2000000</v>
      </c>
      <c r="O114" s="113">
        <f t="shared" si="58"/>
        <v>2000000</v>
      </c>
      <c r="P114" s="113">
        <f t="shared" si="58"/>
        <v>2000000</v>
      </c>
      <c r="Q114" s="113">
        <f t="shared" si="58"/>
        <v>2000000</v>
      </c>
      <c r="R114" s="113">
        <f t="shared" si="58"/>
        <v>2000000</v>
      </c>
      <c r="S114" s="113">
        <f t="shared" si="58"/>
        <v>2000000</v>
      </c>
      <c r="T114" s="113">
        <f t="shared" si="58"/>
        <v>2000000</v>
      </c>
      <c r="U114" s="113">
        <f t="shared" si="58"/>
        <v>2000000</v>
      </c>
      <c r="V114" s="113">
        <f t="shared" si="58"/>
        <v>2000000</v>
      </c>
      <c r="W114" s="113">
        <f t="shared" si="58"/>
        <v>2000000</v>
      </c>
      <c r="X114" s="113">
        <f t="shared" si="58"/>
        <v>2000000</v>
      </c>
      <c r="Y114" s="113">
        <f t="shared" si="58"/>
        <v>2000000</v>
      </c>
      <c r="Z114" s="113">
        <f t="shared" si="58"/>
        <v>2000000</v>
      </c>
      <c r="AA114" s="113">
        <f t="shared" si="58"/>
        <v>2000000</v>
      </c>
      <c r="AB114" s="113">
        <f t="shared" si="58"/>
        <v>2000000</v>
      </c>
      <c r="AC114" s="113">
        <f t="shared" si="58"/>
        <v>2000000</v>
      </c>
      <c r="AD114" s="113">
        <f t="shared" si="58"/>
        <v>2000000</v>
      </c>
      <c r="AE114" s="113">
        <f t="shared" si="58"/>
        <v>2000000</v>
      </c>
      <c r="AF114" s="113">
        <f t="shared" si="58"/>
        <v>2000000</v>
      </c>
      <c r="AG114" s="113">
        <f t="shared" si="58"/>
        <v>2000000</v>
      </c>
      <c r="AH114" s="113">
        <f t="shared" si="58"/>
        <v>2000000</v>
      </c>
      <c r="AI114" s="113">
        <f t="shared" si="58"/>
        <v>2000000</v>
      </c>
      <c r="AJ114" s="113">
        <f t="shared" si="58"/>
        <v>2000000</v>
      </c>
      <c r="AK114" s="113">
        <f t="shared" si="58"/>
        <v>2000000</v>
      </c>
      <c r="AL114" s="113">
        <f t="shared" si="58"/>
        <v>2000000</v>
      </c>
      <c r="AM114" s="113">
        <f t="shared" si="58"/>
        <v>2000000</v>
      </c>
      <c r="AN114" s="113">
        <f t="shared" si="58"/>
        <v>2000000</v>
      </c>
      <c r="AO114" s="113">
        <f t="shared" si="58"/>
        <v>2000000</v>
      </c>
      <c r="AP114" s="113">
        <f t="shared" si="58"/>
        <v>2000000</v>
      </c>
      <c r="AQ114" s="113">
        <f t="shared" si="58"/>
        <v>2000000</v>
      </c>
      <c r="AR114" s="113">
        <f t="shared" si="58"/>
        <v>2000000</v>
      </c>
      <c r="AS114" s="113">
        <f t="shared" si="58"/>
        <v>2000000</v>
      </c>
      <c r="AT114" s="113">
        <f t="shared" si="58"/>
        <v>2000000</v>
      </c>
      <c r="AU114" s="113">
        <f t="shared" si="58"/>
        <v>2000000</v>
      </c>
      <c r="AV114" s="113">
        <f t="shared" si="58"/>
        <v>2000000</v>
      </c>
      <c r="AW114" s="113">
        <f t="shared" si="58"/>
        <v>2000000</v>
      </c>
      <c r="AX114" s="113">
        <f t="shared" si="58"/>
        <v>2000000</v>
      </c>
      <c r="AY114" s="113">
        <f t="shared" si="58"/>
        <v>2000000</v>
      </c>
      <c r="AZ114" s="113">
        <f t="shared" si="58"/>
        <v>2000000</v>
      </c>
      <c r="BA114" s="113">
        <f t="shared" si="58"/>
        <v>2000000</v>
      </c>
      <c r="BB114" s="113">
        <f t="shared" si="58"/>
        <v>2000000</v>
      </c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</row>
    <row r="115" ht="15.75" customHeight="1">
      <c r="A115" s="102" t="s">
        <v>428</v>
      </c>
      <c r="B115" s="10"/>
      <c r="C115" s="10"/>
      <c r="D115" s="10"/>
      <c r="E115" s="10"/>
      <c r="F115" s="11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</row>
    <row r="116" ht="15.75" customHeight="1">
      <c r="A116" s="103">
        <v>1.0</v>
      </c>
      <c r="B116" s="104" t="s">
        <v>429</v>
      </c>
      <c r="C116" s="105">
        <v>6.0</v>
      </c>
      <c r="D116" s="106" t="s">
        <v>430</v>
      </c>
      <c r="E116" s="104">
        <v>500000.0</v>
      </c>
      <c r="F116" s="104">
        <f t="shared" ref="F116:F122" si="60">C116*E116</f>
        <v>3000000</v>
      </c>
      <c r="G116" s="107">
        <f>F116/C116</f>
        <v>500000</v>
      </c>
      <c r="H116" s="107">
        <f t="shared" ref="H116:L116" si="59">G116</f>
        <v>500000</v>
      </c>
      <c r="I116" s="107">
        <f t="shared" si="59"/>
        <v>500000</v>
      </c>
      <c r="J116" s="107">
        <f t="shared" si="59"/>
        <v>500000</v>
      </c>
      <c r="K116" s="107">
        <f t="shared" si="59"/>
        <v>500000</v>
      </c>
      <c r="L116" s="107">
        <f t="shared" si="59"/>
        <v>500000</v>
      </c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</row>
    <row r="117" ht="15.75" customHeight="1">
      <c r="A117" s="103">
        <v>2.0</v>
      </c>
      <c r="B117" s="104" t="s">
        <v>431</v>
      </c>
      <c r="C117" s="105">
        <v>0.0</v>
      </c>
      <c r="D117" s="106" t="s">
        <v>320</v>
      </c>
      <c r="E117" s="104">
        <v>1.0E7</v>
      </c>
      <c r="F117" s="104">
        <f t="shared" si="60"/>
        <v>0</v>
      </c>
      <c r="G117" s="107"/>
      <c r="H117" s="107"/>
      <c r="I117" s="107"/>
      <c r="J117" s="107"/>
      <c r="K117" s="107"/>
      <c r="L117" s="107"/>
      <c r="M117" s="107">
        <f>F117</f>
        <v>0</v>
      </c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</row>
    <row r="118" ht="15.75" customHeight="1">
      <c r="A118" s="103">
        <v>3.0</v>
      </c>
      <c r="B118" s="104" t="s">
        <v>432</v>
      </c>
      <c r="C118" s="105">
        <v>1.0</v>
      </c>
      <c r="D118" s="106" t="s">
        <v>433</v>
      </c>
      <c r="E118" s="104">
        <v>5000000.0</v>
      </c>
      <c r="F118" s="104">
        <f t="shared" si="60"/>
        <v>5000000</v>
      </c>
      <c r="G118" s="107"/>
      <c r="H118" s="107"/>
      <c r="I118" s="107">
        <f>F118</f>
        <v>5000000</v>
      </c>
      <c r="J118" s="107"/>
      <c r="K118" s="22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</row>
    <row r="119" ht="15.75" customHeight="1">
      <c r="A119" s="103">
        <v>4.0</v>
      </c>
      <c r="B119" s="104" t="s">
        <v>434</v>
      </c>
      <c r="C119" s="105">
        <v>1.0</v>
      </c>
      <c r="D119" s="106" t="s">
        <v>320</v>
      </c>
      <c r="E119" s="104">
        <v>2000000.0</v>
      </c>
      <c r="F119" s="104">
        <f t="shared" si="60"/>
        <v>2000000</v>
      </c>
      <c r="G119" s="107">
        <f>F119/4</f>
        <v>500000</v>
      </c>
      <c r="H119" s="107">
        <f t="shared" ref="H119:J119" si="61">G119</f>
        <v>500000</v>
      </c>
      <c r="I119" s="107">
        <f t="shared" si="61"/>
        <v>500000</v>
      </c>
      <c r="J119" s="107">
        <f t="shared" si="61"/>
        <v>500000</v>
      </c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</row>
    <row r="120" ht="15.75" customHeight="1">
      <c r="A120" s="103">
        <v>5.0</v>
      </c>
      <c r="B120" s="104" t="s">
        <v>435</v>
      </c>
      <c r="C120" s="105">
        <v>1.0</v>
      </c>
      <c r="D120" s="106" t="s">
        <v>433</v>
      </c>
      <c r="E120" s="104">
        <v>5000000.0</v>
      </c>
      <c r="F120" s="104">
        <f t="shared" si="60"/>
        <v>5000000</v>
      </c>
      <c r="G120" s="107"/>
      <c r="H120" s="107">
        <f t="shared" ref="H120:H121" si="62">F120</f>
        <v>5000000</v>
      </c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</row>
    <row r="121" ht="15.75" customHeight="1">
      <c r="A121" s="103">
        <v>6.0</v>
      </c>
      <c r="B121" s="104" t="s">
        <v>436</v>
      </c>
      <c r="C121" s="105">
        <v>1.0</v>
      </c>
      <c r="D121" s="106" t="s">
        <v>320</v>
      </c>
      <c r="E121" s="104">
        <v>2000000.0</v>
      </c>
      <c r="F121" s="104">
        <f t="shared" si="60"/>
        <v>2000000</v>
      </c>
      <c r="G121" s="107"/>
      <c r="H121" s="107">
        <f t="shared" si="62"/>
        <v>2000000</v>
      </c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</row>
    <row r="122" ht="15.75" customHeight="1">
      <c r="A122" s="103">
        <v>7.0</v>
      </c>
      <c r="B122" s="104" t="s">
        <v>437</v>
      </c>
      <c r="C122" s="105">
        <v>1.0</v>
      </c>
      <c r="D122" s="106" t="s">
        <v>320</v>
      </c>
      <c r="E122" s="104">
        <v>1.0E7</v>
      </c>
      <c r="F122" s="104">
        <f t="shared" si="60"/>
        <v>10000000</v>
      </c>
      <c r="G122" s="107">
        <f>F122/24</f>
        <v>416666.6667</v>
      </c>
      <c r="H122" s="107">
        <f t="shared" ref="H122:AD122" si="63">G122</f>
        <v>416666.6667</v>
      </c>
      <c r="I122" s="107">
        <f t="shared" si="63"/>
        <v>416666.6667</v>
      </c>
      <c r="J122" s="107">
        <f t="shared" si="63"/>
        <v>416666.6667</v>
      </c>
      <c r="K122" s="107">
        <f t="shared" si="63"/>
        <v>416666.6667</v>
      </c>
      <c r="L122" s="107">
        <f t="shared" si="63"/>
        <v>416666.6667</v>
      </c>
      <c r="M122" s="107">
        <f t="shared" si="63"/>
        <v>416666.6667</v>
      </c>
      <c r="N122" s="107">
        <f t="shared" si="63"/>
        <v>416666.6667</v>
      </c>
      <c r="O122" s="107">
        <f t="shared" si="63"/>
        <v>416666.6667</v>
      </c>
      <c r="P122" s="107">
        <f t="shared" si="63"/>
        <v>416666.6667</v>
      </c>
      <c r="Q122" s="107">
        <f t="shared" si="63"/>
        <v>416666.6667</v>
      </c>
      <c r="R122" s="107">
        <f t="shared" si="63"/>
        <v>416666.6667</v>
      </c>
      <c r="S122" s="107">
        <f t="shared" si="63"/>
        <v>416666.6667</v>
      </c>
      <c r="T122" s="107">
        <f t="shared" si="63"/>
        <v>416666.6667</v>
      </c>
      <c r="U122" s="107">
        <f t="shared" si="63"/>
        <v>416666.6667</v>
      </c>
      <c r="V122" s="107">
        <f t="shared" si="63"/>
        <v>416666.6667</v>
      </c>
      <c r="W122" s="107">
        <f t="shared" si="63"/>
        <v>416666.6667</v>
      </c>
      <c r="X122" s="107">
        <f t="shared" si="63"/>
        <v>416666.6667</v>
      </c>
      <c r="Y122" s="107">
        <f t="shared" si="63"/>
        <v>416666.6667</v>
      </c>
      <c r="Z122" s="107">
        <f t="shared" si="63"/>
        <v>416666.6667</v>
      </c>
      <c r="AA122" s="107">
        <f t="shared" si="63"/>
        <v>416666.6667</v>
      </c>
      <c r="AB122" s="107">
        <f t="shared" si="63"/>
        <v>416666.6667</v>
      </c>
      <c r="AC122" s="107">
        <f t="shared" si="63"/>
        <v>416666.6667</v>
      </c>
      <c r="AD122" s="107">
        <f t="shared" si="63"/>
        <v>416666.6667</v>
      </c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</row>
    <row r="123" ht="15.75" customHeight="1">
      <c r="A123" s="108"/>
      <c r="B123" s="109" t="s">
        <v>438</v>
      </c>
      <c r="C123" s="110"/>
      <c r="D123" s="111"/>
      <c r="E123" s="112"/>
      <c r="F123" s="112">
        <f t="shared" ref="F123:BB123" si="64">SUM(F116:F122)</f>
        <v>27000000</v>
      </c>
      <c r="G123" s="115">
        <f t="shared" si="64"/>
        <v>1416666.667</v>
      </c>
      <c r="H123" s="113">
        <f t="shared" si="64"/>
        <v>8416666.667</v>
      </c>
      <c r="I123" s="113">
        <f t="shared" si="64"/>
        <v>6416666.667</v>
      </c>
      <c r="J123" s="113">
        <f t="shared" si="64"/>
        <v>1416666.667</v>
      </c>
      <c r="K123" s="113">
        <f t="shared" si="64"/>
        <v>916666.6667</v>
      </c>
      <c r="L123" s="113">
        <f t="shared" si="64"/>
        <v>916666.6667</v>
      </c>
      <c r="M123" s="113">
        <f t="shared" si="64"/>
        <v>416666.6667</v>
      </c>
      <c r="N123" s="113">
        <f t="shared" si="64"/>
        <v>416666.6667</v>
      </c>
      <c r="O123" s="113">
        <f t="shared" si="64"/>
        <v>416666.6667</v>
      </c>
      <c r="P123" s="113">
        <f t="shared" si="64"/>
        <v>416666.6667</v>
      </c>
      <c r="Q123" s="113">
        <f t="shared" si="64"/>
        <v>416666.6667</v>
      </c>
      <c r="R123" s="113">
        <f t="shared" si="64"/>
        <v>416666.6667</v>
      </c>
      <c r="S123" s="113">
        <f t="shared" si="64"/>
        <v>416666.6667</v>
      </c>
      <c r="T123" s="113">
        <f t="shared" si="64"/>
        <v>416666.6667</v>
      </c>
      <c r="U123" s="113">
        <f t="shared" si="64"/>
        <v>416666.6667</v>
      </c>
      <c r="V123" s="113">
        <f t="shared" si="64"/>
        <v>416666.6667</v>
      </c>
      <c r="W123" s="113">
        <f t="shared" si="64"/>
        <v>416666.6667</v>
      </c>
      <c r="X123" s="113">
        <f t="shared" si="64"/>
        <v>416666.6667</v>
      </c>
      <c r="Y123" s="113">
        <f t="shared" si="64"/>
        <v>416666.6667</v>
      </c>
      <c r="Z123" s="113">
        <f t="shared" si="64"/>
        <v>416666.6667</v>
      </c>
      <c r="AA123" s="113">
        <f t="shared" si="64"/>
        <v>416666.6667</v>
      </c>
      <c r="AB123" s="113">
        <f t="shared" si="64"/>
        <v>416666.6667</v>
      </c>
      <c r="AC123" s="113">
        <f t="shared" si="64"/>
        <v>416666.6667</v>
      </c>
      <c r="AD123" s="113">
        <f t="shared" si="64"/>
        <v>416666.6667</v>
      </c>
      <c r="AE123" s="113">
        <f t="shared" si="64"/>
        <v>0</v>
      </c>
      <c r="AF123" s="113">
        <f t="shared" si="64"/>
        <v>0</v>
      </c>
      <c r="AG123" s="113">
        <f t="shared" si="64"/>
        <v>0</v>
      </c>
      <c r="AH123" s="113">
        <f t="shared" si="64"/>
        <v>0</v>
      </c>
      <c r="AI123" s="113">
        <f t="shared" si="64"/>
        <v>0</v>
      </c>
      <c r="AJ123" s="113">
        <f t="shared" si="64"/>
        <v>0</v>
      </c>
      <c r="AK123" s="113">
        <f t="shared" si="64"/>
        <v>0</v>
      </c>
      <c r="AL123" s="113">
        <f t="shared" si="64"/>
        <v>0</v>
      </c>
      <c r="AM123" s="113">
        <f t="shared" si="64"/>
        <v>0</v>
      </c>
      <c r="AN123" s="113">
        <f t="shared" si="64"/>
        <v>0</v>
      </c>
      <c r="AO123" s="113">
        <f t="shared" si="64"/>
        <v>0</v>
      </c>
      <c r="AP123" s="113">
        <f t="shared" si="64"/>
        <v>0</v>
      </c>
      <c r="AQ123" s="113">
        <f t="shared" si="64"/>
        <v>0</v>
      </c>
      <c r="AR123" s="113">
        <f t="shared" si="64"/>
        <v>0</v>
      </c>
      <c r="AS123" s="113">
        <f t="shared" si="64"/>
        <v>0</v>
      </c>
      <c r="AT123" s="113">
        <f t="shared" si="64"/>
        <v>0</v>
      </c>
      <c r="AU123" s="113">
        <f t="shared" si="64"/>
        <v>0</v>
      </c>
      <c r="AV123" s="113">
        <f t="shared" si="64"/>
        <v>0</v>
      </c>
      <c r="AW123" s="113">
        <f t="shared" si="64"/>
        <v>0</v>
      </c>
      <c r="AX123" s="113">
        <f t="shared" si="64"/>
        <v>0</v>
      </c>
      <c r="AY123" s="113">
        <f t="shared" si="64"/>
        <v>0</v>
      </c>
      <c r="AZ123" s="113">
        <f t="shared" si="64"/>
        <v>0</v>
      </c>
      <c r="BA123" s="113">
        <f t="shared" si="64"/>
        <v>0</v>
      </c>
      <c r="BB123" s="113">
        <f t="shared" si="64"/>
        <v>0</v>
      </c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</row>
    <row r="124" ht="15.75" customHeight="1">
      <c r="A124" s="102" t="s">
        <v>439</v>
      </c>
      <c r="B124" s="10"/>
      <c r="C124" s="10"/>
      <c r="D124" s="10"/>
      <c r="E124" s="10"/>
      <c r="F124" s="11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</row>
    <row r="125" ht="15.75" customHeight="1">
      <c r="A125" s="103">
        <v>1.0</v>
      </c>
      <c r="B125" s="104" t="s">
        <v>440</v>
      </c>
      <c r="C125" s="105">
        <v>1.0</v>
      </c>
      <c r="D125" s="106" t="s">
        <v>320</v>
      </c>
      <c r="E125" s="104">
        <v>1.5E7</v>
      </c>
      <c r="F125" s="104">
        <f t="shared" ref="F125:F126" si="65">C125*E125</f>
        <v>15000000</v>
      </c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>
        <f>F125</f>
        <v>15000000</v>
      </c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</row>
    <row r="126" ht="15.75" customHeight="1">
      <c r="A126" s="103">
        <v>2.0</v>
      </c>
      <c r="B126" s="104" t="s">
        <v>441</v>
      </c>
      <c r="C126" s="105">
        <v>24.0</v>
      </c>
      <c r="D126" s="106" t="s">
        <v>399</v>
      </c>
      <c r="E126" s="104">
        <v>500000.0</v>
      </c>
      <c r="F126" s="104">
        <f t="shared" si="65"/>
        <v>12000000</v>
      </c>
      <c r="G126" s="107">
        <f>F126/24</f>
        <v>500000</v>
      </c>
      <c r="H126" s="107">
        <f t="shared" ref="H126:AD126" si="66">G126</f>
        <v>500000</v>
      </c>
      <c r="I126" s="107">
        <f t="shared" si="66"/>
        <v>500000</v>
      </c>
      <c r="J126" s="107">
        <f t="shared" si="66"/>
        <v>500000</v>
      </c>
      <c r="K126" s="107">
        <f t="shared" si="66"/>
        <v>500000</v>
      </c>
      <c r="L126" s="107">
        <f t="shared" si="66"/>
        <v>500000</v>
      </c>
      <c r="M126" s="107">
        <f t="shared" si="66"/>
        <v>500000</v>
      </c>
      <c r="N126" s="107">
        <f t="shared" si="66"/>
        <v>500000</v>
      </c>
      <c r="O126" s="107">
        <f t="shared" si="66"/>
        <v>500000</v>
      </c>
      <c r="P126" s="107">
        <f t="shared" si="66"/>
        <v>500000</v>
      </c>
      <c r="Q126" s="107">
        <f t="shared" si="66"/>
        <v>500000</v>
      </c>
      <c r="R126" s="107">
        <f t="shared" si="66"/>
        <v>500000</v>
      </c>
      <c r="S126" s="107">
        <f t="shared" si="66"/>
        <v>500000</v>
      </c>
      <c r="T126" s="107">
        <f t="shared" si="66"/>
        <v>500000</v>
      </c>
      <c r="U126" s="107">
        <f t="shared" si="66"/>
        <v>500000</v>
      </c>
      <c r="V126" s="107">
        <f t="shared" si="66"/>
        <v>500000</v>
      </c>
      <c r="W126" s="107">
        <f t="shared" si="66"/>
        <v>500000</v>
      </c>
      <c r="X126" s="107">
        <f t="shared" si="66"/>
        <v>500000</v>
      </c>
      <c r="Y126" s="107">
        <f t="shared" si="66"/>
        <v>500000</v>
      </c>
      <c r="Z126" s="107">
        <f t="shared" si="66"/>
        <v>500000</v>
      </c>
      <c r="AA126" s="107">
        <f t="shared" si="66"/>
        <v>500000</v>
      </c>
      <c r="AB126" s="107">
        <f t="shared" si="66"/>
        <v>500000</v>
      </c>
      <c r="AC126" s="107">
        <f t="shared" si="66"/>
        <v>500000</v>
      </c>
      <c r="AD126" s="107">
        <f t="shared" si="66"/>
        <v>500000</v>
      </c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</row>
    <row r="127" ht="15.75" customHeight="1">
      <c r="A127" s="108"/>
      <c r="B127" s="109" t="s">
        <v>442</v>
      </c>
      <c r="C127" s="110"/>
      <c r="D127" s="111"/>
      <c r="E127" s="112"/>
      <c r="F127" s="112">
        <f t="shared" ref="F127:BB127" si="67">SUM(F125:F126)</f>
        <v>27000000</v>
      </c>
      <c r="G127" s="115">
        <f t="shared" si="67"/>
        <v>500000</v>
      </c>
      <c r="H127" s="113">
        <f t="shared" si="67"/>
        <v>500000</v>
      </c>
      <c r="I127" s="113">
        <f t="shared" si="67"/>
        <v>500000</v>
      </c>
      <c r="J127" s="113">
        <f t="shared" si="67"/>
        <v>500000</v>
      </c>
      <c r="K127" s="113">
        <f t="shared" si="67"/>
        <v>500000</v>
      </c>
      <c r="L127" s="113">
        <f t="shared" si="67"/>
        <v>500000</v>
      </c>
      <c r="M127" s="113">
        <f t="shared" si="67"/>
        <v>500000</v>
      </c>
      <c r="N127" s="113">
        <f t="shared" si="67"/>
        <v>500000</v>
      </c>
      <c r="O127" s="113">
        <f t="shared" si="67"/>
        <v>500000</v>
      </c>
      <c r="P127" s="113">
        <f t="shared" si="67"/>
        <v>500000</v>
      </c>
      <c r="Q127" s="113">
        <f t="shared" si="67"/>
        <v>500000</v>
      </c>
      <c r="R127" s="113">
        <f t="shared" si="67"/>
        <v>500000</v>
      </c>
      <c r="S127" s="113">
        <f t="shared" si="67"/>
        <v>500000</v>
      </c>
      <c r="T127" s="113">
        <f t="shared" si="67"/>
        <v>500000</v>
      </c>
      <c r="U127" s="113">
        <f t="shared" si="67"/>
        <v>500000</v>
      </c>
      <c r="V127" s="113">
        <f t="shared" si="67"/>
        <v>500000</v>
      </c>
      <c r="W127" s="113">
        <f t="shared" si="67"/>
        <v>500000</v>
      </c>
      <c r="X127" s="113">
        <f t="shared" si="67"/>
        <v>500000</v>
      </c>
      <c r="Y127" s="113">
        <f t="shared" si="67"/>
        <v>500000</v>
      </c>
      <c r="Z127" s="113">
        <f t="shared" si="67"/>
        <v>500000</v>
      </c>
      <c r="AA127" s="113">
        <f t="shared" si="67"/>
        <v>500000</v>
      </c>
      <c r="AB127" s="113">
        <f t="shared" si="67"/>
        <v>500000</v>
      </c>
      <c r="AC127" s="113">
        <f t="shared" si="67"/>
        <v>500000</v>
      </c>
      <c r="AD127" s="113">
        <f t="shared" si="67"/>
        <v>15500000</v>
      </c>
      <c r="AE127" s="113">
        <f t="shared" si="67"/>
        <v>0</v>
      </c>
      <c r="AF127" s="113">
        <f t="shared" si="67"/>
        <v>0</v>
      </c>
      <c r="AG127" s="113">
        <f t="shared" si="67"/>
        <v>0</v>
      </c>
      <c r="AH127" s="113">
        <f t="shared" si="67"/>
        <v>0</v>
      </c>
      <c r="AI127" s="113">
        <f t="shared" si="67"/>
        <v>0</v>
      </c>
      <c r="AJ127" s="113">
        <f t="shared" si="67"/>
        <v>0</v>
      </c>
      <c r="AK127" s="113">
        <f t="shared" si="67"/>
        <v>0</v>
      </c>
      <c r="AL127" s="113">
        <f t="shared" si="67"/>
        <v>0</v>
      </c>
      <c r="AM127" s="113">
        <f t="shared" si="67"/>
        <v>0</v>
      </c>
      <c r="AN127" s="113">
        <f t="shared" si="67"/>
        <v>0</v>
      </c>
      <c r="AO127" s="113">
        <f t="shared" si="67"/>
        <v>0</v>
      </c>
      <c r="AP127" s="113">
        <f t="shared" si="67"/>
        <v>0</v>
      </c>
      <c r="AQ127" s="113">
        <f t="shared" si="67"/>
        <v>0</v>
      </c>
      <c r="AR127" s="113">
        <f t="shared" si="67"/>
        <v>0</v>
      </c>
      <c r="AS127" s="113">
        <f t="shared" si="67"/>
        <v>0</v>
      </c>
      <c r="AT127" s="113">
        <f t="shared" si="67"/>
        <v>0</v>
      </c>
      <c r="AU127" s="113">
        <f t="shared" si="67"/>
        <v>0</v>
      </c>
      <c r="AV127" s="113">
        <f t="shared" si="67"/>
        <v>0</v>
      </c>
      <c r="AW127" s="113">
        <f t="shared" si="67"/>
        <v>0</v>
      </c>
      <c r="AX127" s="113">
        <f t="shared" si="67"/>
        <v>0</v>
      </c>
      <c r="AY127" s="113">
        <f t="shared" si="67"/>
        <v>0</v>
      </c>
      <c r="AZ127" s="113">
        <f t="shared" si="67"/>
        <v>0</v>
      </c>
      <c r="BA127" s="113">
        <f t="shared" si="67"/>
        <v>0</v>
      </c>
      <c r="BB127" s="113">
        <f t="shared" si="67"/>
        <v>0</v>
      </c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</row>
    <row r="128" ht="15.75" customHeight="1">
      <c r="A128" s="153"/>
      <c r="B128" s="119" t="s">
        <v>443</v>
      </c>
      <c r="C128" s="120"/>
      <c r="D128" s="121"/>
      <c r="E128" s="122"/>
      <c r="F128" s="148">
        <f>F127+F123+F114+F110+F103</f>
        <v>417550000</v>
      </c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</row>
    <row r="129" ht="15.75" customHeight="1">
      <c r="A129" s="154"/>
      <c r="B129" s="126" t="s">
        <v>444</v>
      </c>
      <c r="C129" s="127"/>
      <c r="D129" s="128"/>
      <c r="E129" s="155" t="s">
        <v>345</v>
      </c>
      <c r="F129" s="150">
        <f>F128/F7</f>
        <v>331388.8889</v>
      </c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</row>
    <row r="130" ht="15.75" customHeight="1">
      <c r="A130" s="90"/>
      <c r="B130" s="90"/>
      <c r="C130" s="131"/>
      <c r="D130" s="132"/>
      <c r="E130" s="90"/>
      <c r="F130" s="90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</row>
    <row r="131" ht="15.75" customHeight="1">
      <c r="A131" s="156" t="s">
        <v>445</v>
      </c>
      <c r="B131" s="157" t="s">
        <v>446</v>
      </c>
      <c r="C131" s="158"/>
      <c r="D131" s="158"/>
      <c r="E131" s="159"/>
      <c r="F131" s="159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</row>
    <row r="132" ht="15.75" customHeight="1">
      <c r="A132" s="1" t="s">
        <v>447</v>
      </c>
      <c r="D132" s="160"/>
      <c r="E132" s="161"/>
      <c r="F132" s="159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</row>
    <row r="133" ht="15.75" customHeight="1">
      <c r="A133" s="96" t="s">
        <v>448</v>
      </c>
      <c r="B133" s="96" t="s">
        <v>311</v>
      </c>
      <c r="C133" s="96" t="s">
        <v>312</v>
      </c>
      <c r="D133" s="96" t="s">
        <v>313</v>
      </c>
      <c r="E133" s="96" t="s">
        <v>314</v>
      </c>
      <c r="F133" s="96" t="s">
        <v>315</v>
      </c>
      <c r="G133" s="97">
        <v>1.0</v>
      </c>
      <c r="H133" s="98">
        <f t="shared" ref="H133:DV133" si="68">G133+1</f>
        <v>2</v>
      </c>
      <c r="I133" s="98">
        <f t="shared" si="68"/>
        <v>3</v>
      </c>
      <c r="J133" s="98">
        <f t="shared" si="68"/>
        <v>4</v>
      </c>
      <c r="K133" s="98">
        <f t="shared" si="68"/>
        <v>5</v>
      </c>
      <c r="L133" s="98">
        <f t="shared" si="68"/>
        <v>6</v>
      </c>
      <c r="M133" s="98">
        <f t="shared" si="68"/>
        <v>7</v>
      </c>
      <c r="N133" s="98">
        <f t="shared" si="68"/>
        <v>8</v>
      </c>
      <c r="O133" s="98">
        <f t="shared" si="68"/>
        <v>9</v>
      </c>
      <c r="P133" s="98">
        <f t="shared" si="68"/>
        <v>10</v>
      </c>
      <c r="Q133" s="98">
        <f t="shared" si="68"/>
        <v>11</v>
      </c>
      <c r="R133" s="98">
        <f t="shared" si="68"/>
        <v>12</v>
      </c>
      <c r="S133" s="98">
        <f t="shared" si="68"/>
        <v>13</v>
      </c>
      <c r="T133" s="98">
        <f t="shared" si="68"/>
        <v>14</v>
      </c>
      <c r="U133" s="98">
        <f t="shared" si="68"/>
        <v>15</v>
      </c>
      <c r="V133" s="98">
        <f t="shared" si="68"/>
        <v>16</v>
      </c>
      <c r="W133" s="98">
        <f t="shared" si="68"/>
        <v>17</v>
      </c>
      <c r="X133" s="98">
        <f t="shared" si="68"/>
        <v>18</v>
      </c>
      <c r="Y133" s="98">
        <f t="shared" si="68"/>
        <v>19</v>
      </c>
      <c r="Z133" s="98">
        <f t="shared" si="68"/>
        <v>20</v>
      </c>
      <c r="AA133" s="98">
        <f t="shared" si="68"/>
        <v>21</v>
      </c>
      <c r="AB133" s="98">
        <f t="shared" si="68"/>
        <v>22</v>
      </c>
      <c r="AC133" s="98">
        <f t="shared" si="68"/>
        <v>23</v>
      </c>
      <c r="AD133" s="98">
        <f t="shared" si="68"/>
        <v>24</v>
      </c>
      <c r="AE133" s="98">
        <f t="shared" si="68"/>
        <v>25</v>
      </c>
      <c r="AF133" s="98">
        <f t="shared" si="68"/>
        <v>26</v>
      </c>
      <c r="AG133" s="98">
        <f t="shared" si="68"/>
        <v>27</v>
      </c>
      <c r="AH133" s="98">
        <f t="shared" si="68"/>
        <v>28</v>
      </c>
      <c r="AI133" s="98">
        <f t="shared" si="68"/>
        <v>29</v>
      </c>
      <c r="AJ133" s="98">
        <f t="shared" si="68"/>
        <v>30</v>
      </c>
      <c r="AK133" s="98">
        <f t="shared" si="68"/>
        <v>31</v>
      </c>
      <c r="AL133" s="98">
        <f t="shared" si="68"/>
        <v>32</v>
      </c>
      <c r="AM133" s="98">
        <f t="shared" si="68"/>
        <v>33</v>
      </c>
      <c r="AN133" s="98">
        <f t="shared" si="68"/>
        <v>34</v>
      </c>
      <c r="AO133" s="98">
        <f t="shared" si="68"/>
        <v>35</v>
      </c>
      <c r="AP133" s="98">
        <f t="shared" si="68"/>
        <v>36</v>
      </c>
      <c r="AQ133" s="98">
        <f t="shared" si="68"/>
        <v>37</v>
      </c>
      <c r="AR133" s="98">
        <f t="shared" si="68"/>
        <v>38</v>
      </c>
      <c r="AS133" s="98">
        <f t="shared" si="68"/>
        <v>39</v>
      </c>
      <c r="AT133" s="98">
        <f t="shared" si="68"/>
        <v>40</v>
      </c>
      <c r="AU133" s="98">
        <f t="shared" si="68"/>
        <v>41</v>
      </c>
      <c r="AV133" s="98">
        <f t="shared" si="68"/>
        <v>42</v>
      </c>
      <c r="AW133" s="98">
        <f t="shared" si="68"/>
        <v>43</v>
      </c>
      <c r="AX133" s="98">
        <f t="shared" si="68"/>
        <v>44</v>
      </c>
      <c r="AY133" s="98">
        <f t="shared" si="68"/>
        <v>45</v>
      </c>
      <c r="AZ133" s="98">
        <f t="shared" si="68"/>
        <v>46</v>
      </c>
      <c r="BA133" s="98">
        <f t="shared" si="68"/>
        <v>47</v>
      </c>
      <c r="BB133" s="98">
        <f t="shared" si="68"/>
        <v>48</v>
      </c>
      <c r="BC133" s="98">
        <f t="shared" si="68"/>
        <v>49</v>
      </c>
      <c r="BD133" s="98">
        <f t="shared" si="68"/>
        <v>50</v>
      </c>
      <c r="BE133" s="98">
        <f t="shared" si="68"/>
        <v>51</v>
      </c>
      <c r="BF133" s="98">
        <f t="shared" si="68"/>
        <v>52</v>
      </c>
      <c r="BG133" s="98">
        <f t="shared" si="68"/>
        <v>53</v>
      </c>
      <c r="BH133" s="98">
        <f t="shared" si="68"/>
        <v>54</v>
      </c>
      <c r="BI133" s="98">
        <f t="shared" si="68"/>
        <v>55</v>
      </c>
      <c r="BJ133" s="98">
        <f t="shared" si="68"/>
        <v>56</v>
      </c>
      <c r="BK133" s="98">
        <f t="shared" si="68"/>
        <v>57</v>
      </c>
      <c r="BL133" s="98">
        <f t="shared" si="68"/>
        <v>58</v>
      </c>
      <c r="BM133" s="98">
        <f t="shared" si="68"/>
        <v>59</v>
      </c>
      <c r="BN133" s="98">
        <f t="shared" si="68"/>
        <v>60</v>
      </c>
      <c r="BO133" s="98">
        <f t="shared" si="68"/>
        <v>61</v>
      </c>
      <c r="BP133" s="98">
        <f t="shared" si="68"/>
        <v>62</v>
      </c>
      <c r="BQ133" s="98">
        <f t="shared" si="68"/>
        <v>63</v>
      </c>
      <c r="BR133" s="98">
        <f t="shared" si="68"/>
        <v>64</v>
      </c>
      <c r="BS133" s="98">
        <f t="shared" si="68"/>
        <v>65</v>
      </c>
      <c r="BT133" s="98">
        <f t="shared" si="68"/>
        <v>66</v>
      </c>
      <c r="BU133" s="98">
        <f t="shared" si="68"/>
        <v>67</v>
      </c>
      <c r="BV133" s="98">
        <f t="shared" si="68"/>
        <v>68</v>
      </c>
      <c r="BW133" s="98">
        <f t="shared" si="68"/>
        <v>69</v>
      </c>
      <c r="BX133" s="98">
        <f t="shared" si="68"/>
        <v>70</v>
      </c>
      <c r="BY133" s="98">
        <f t="shared" si="68"/>
        <v>71</v>
      </c>
      <c r="BZ133" s="98">
        <f t="shared" si="68"/>
        <v>72</v>
      </c>
      <c r="CA133" s="98">
        <f t="shared" si="68"/>
        <v>73</v>
      </c>
      <c r="CB133" s="98">
        <f t="shared" si="68"/>
        <v>74</v>
      </c>
      <c r="CC133" s="98">
        <f t="shared" si="68"/>
        <v>75</v>
      </c>
      <c r="CD133" s="98">
        <f t="shared" si="68"/>
        <v>76</v>
      </c>
      <c r="CE133" s="98">
        <f t="shared" si="68"/>
        <v>77</v>
      </c>
      <c r="CF133" s="98">
        <f t="shared" si="68"/>
        <v>78</v>
      </c>
      <c r="CG133" s="98">
        <f t="shared" si="68"/>
        <v>79</v>
      </c>
      <c r="CH133" s="98">
        <f t="shared" si="68"/>
        <v>80</v>
      </c>
      <c r="CI133" s="98">
        <f t="shared" si="68"/>
        <v>81</v>
      </c>
      <c r="CJ133" s="98">
        <f t="shared" si="68"/>
        <v>82</v>
      </c>
      <c r="CK133" s="98">
        <f t="shared" si="68"/>
        <v>83</v>
      </c>
      <c r="CL133" s="98">
        <f t="shared" si="68"/>
        <v>84</v>
      </c>
      <c r="CM133" s="98">
        <f t="shared" si="68"/>
        <v>85</v>
      </c>
      <c r="CN133" s="98">
        <f t="shared" si="68"/>
        <v>86</v>
      </c>
      <c r="CO133" s="98">
        <f t="shared" si="68"/>
        <v>87</v>
      </c>
      <c r="CP133" s="98">
        <f t="shared" si="68"/>
        <v>88</v>
      </c>
      <c r="CQ133" s="98">
        <f t="shared" si="68"/>
        <v>89</v>
      </c>
      <c r="CR133" s="98">
        <f t="shared" si="68"/>
        <v>90</v>
      </c>
      <c r="CS133" s="98">
        <f t="shared" si="68"/>
        <v>91</v>
      </c>
      <c r="CT133" s="98">
        <f t="shared" si="68"/>
        <v>92</v>
      </c>
      <c r="CU133" s="98">
        <f t="shared" si="68"/>
        <v>93</v>
      </c>
      <c r="CV133" s="98">
        <f t="shared" si="68"/>
        <v>94</v>
      </c>
      <c r="CW133" s="98">
        <f t="shared" si="68"/>
        <v>95</v>
      </c>
      <c r="CX133" s="98">
        <f t="shared" si="68"/>
        <v>96</v>
      </c>
      <c r="CY133" s="98">
        <f t="shared" si="68"/>
        <v>97</v>
      </c>
      <c r="CZ133" s="98">
        <f t="shared" si="68"/>
        <v>98</v>
      </c>
      <c r="DA133" s="98">
        <f t="shared" si="68"/>
        <v>99</v>
      </c>
      <c r="DB133" s="98">
        <f t="shared" si="68"/>
        <v>100</v>
      </c>
      <c r="DC133" s="98">
        <f t="shared" si="68"/>
        <v>101</v>
      </c>
      <c r="DD133" s="98">
        <f t="shared" si="68"/>
        <v>102</v>
      </c>
      <c r="DE133" s="98">
        <f t="shared" si="68"/>
        <v>103</v>
      </c>
      <c r="DF133" s="98">
        <f t="shared" si="68"/>
        <v>104</v>
      </c>
      <c r="DG133" s="98">
        <f t="shared" si="68"/>
        <v>105</v>
      </c>
      <c r="DH133" s="98">
        <f t="shared" si="68"/>
        <v>106</v>
      </c>
      <c r="DI133" s="98">
        <f t="shared" si="68"/>
        <v>107</v>
      </c>
      <c r="DJ133" s="98">
        <f t="shared" si="68"/>
        <v>108</v>
      </c>
      <c r="DK133" s="98">
        <f t="shared" si="68"/>
        <v>109</v>
      </c>
      <c r="DL133" s="98">
        <f t="shared" si="68"/>
        <v>110</v>
      </c>
      <c r="DM133" s="98">
        <f t="shared" si="68"/>
        <v>111</v>
      </c>
      <c r="DN133" s="98">
        <f t="shared" si="68"/>
        <v>112</v>
      </c>
      <c r="DO133" s="98">
        <f t="shared" si="68"/>
        <v>113</v>
      </c>
      <c r="DP133" s="98">
        <f t="shared" si="68"/>
        <v>114</v>
      </c>
      <c r="DQ133" s="98">
        <f t="shared" si="68"/>
        <v>115</v>
      </c>
      <c r="DR133" s="98">
        <f t="shared" si="68"/>
        <v>116</v>
      </c>
      <c r="DS133" s="98">
        <f t="shared" si="68"/>
        <v>117</v>
      </c>
      <c r="DT133" s="98">
        <f t="shared" si="68"/>
        <v>118</v>
      </c>
      <c r="DU133" s="98">
        <f t="shared" si="68"/>
        <v>119</v>
      </c>
      <c r="DV133" s="98">
        <f t="shared" si="68"/>
        <v>120</v>
      </c>
    </row>
    <row r="134" ht="15.75" customHeight="1">
      <c r="A134" s="99"/>
      <c r="B134" s="99"/>
      <c r="C134" s="99"/>
      <c r="D134" s="99"/>
      <c r="E134" s="99"/>
      <c r="F134" s="99"/>
      <c r="G134" s="100" t="s">
        <v>15</v>
      </c>
      <c r="H134" s="101" t="s">
        <v>16</v>
      </c>
      <c r="I134" s="101" t="s">
        <v>17</v>
      </c>
      <c r="J134" s="101" t="s">
        <v>18</v>
      </c>
      <c r="K134" s="101" t="s">
        <v>19</v>
      </c>
      <c r="L134" s="101" t="s">
        <v>20</v>
      </c>
      <c r="M134" s="101" t="s">
        <v>21</v>
      </c>
      <c r="N134" s="101" t="s">
        <v>22</v>
      </c>
      <c r="O134" s="101" t="s">
        <v>23</v>
      </c>
      <c r="P134" s="101" t="s">
        <v>24</v>
      </c>
      <c r="Q134" s="101" t="s">
        <v>25</v>
      </c>
      <c r="R134" s="101" t="s">
        <v>26</v>
      </c>
      <c r="S134" s="101" t="s">
        <v>27</v>
      </c>
      <c r="T134" s="101" t="s">
        <v>28</v>
      </c>
      <c r="U134" s="101" t="s">
        <v>29</v>
      </c>
      <c r="V134" s="101" t="s">
        <v>30</v>
      </c>
      <c r="W134" s="101" t="s">
        <v>31</v>
      </c>
      <c r="X134" s="101" t="s">
        <v>32</v>
      </c>
      <c r="Y134" s="101" t="s">
        <v>33</v>
      </c>
      <c r="Z134" s="101" t="s">
        <v>34</v>
      </c>
      <c r="AA134" s="101" t="s">
        <v>35</v>
      </c>
      <c r="AB134" s="101" t="s">
        <v>36</v>
      </c>
      <c r="AC134" s="101" t="s">
        <v>37</v>
      </c>
      <c r="AD134" s="101" t="s">
        <v>38</v>
      </c>
      <c r="AE134" s="101" t="s">
        <v>39</v>
      </c>
      <c r="AF134" s="101" t="s">
        <v>40</v>
      </c>
      <c r="AG134" s="101" t="s">
        <v>41</v>
      </c>
      <c r="AH134" s="101" t="s">
        <v>42</v>
      </c>
      <c r="AI134" s="101" t="s">
        <v>43</v>
      </c>
      <c r="AJ134" s="101" t="s">
        <v>44</v>
      </c>
      <c r="AK134" s="101" t="s">
        <v>45</v>
      </c>
      <c r="AL134" s="101" t="s">
        <v>46</v>
      </c>
      <c r="AM134" s="101" t="s">
        <v>47</v>
      </c>
      <c r="AN134" s="101" t="s">
        <v>48</v>
      </c>
      <c r="AO134" s="101" t="s">
        <v>49</v>
      </c>
      <c r="AP134" s="101" t="s">
        <v>50</v>
      </c>
      <c r="AQ134" s="101" t="s">
        <v>51</v>
      </c>
      <c r="AR134" s="101" t="s">
        <v>52</v>
      </c>
      <c r="AS134" s="101" t="s">
        <v>53</v>
      </c>
      <c r="AT134" s="101" t="s">
        <v>54</v>
      </c>
      <c r="AU134" s="101" t="s">
        <v>55</v>
      </c>
      <c r="AV134" s="101" t="s">
        <v>56</v>
      </c>
      <c r="AW134" s="101" t="s">
        <v>57</v>
      </c>
      <c r="AX134" s="101" t="s">
        <v>58</v>
      </c>
      <c r="AY134" s="101" t="s">
        <v>59</v>
      </c>
      <c r="AZ134" s="101" t="s">
        <v>60</v>
      </c>
      <c r="BA134" s="101" t="s">
        <v>61</v>
      </c>
      <c r="BB134" s="101" t="s">
        <v>62</v>
      </c>
      <c r="BC134" s="101" t="s">
        <v>63</v>
      </c>
      <c r="BD134" s="101" t="s">
        <v>64</v>
      </c>
      <c r="BE134" s="101" t="s">
        <v>65</v>
      </c>
      <c r="BF134" s="101" t="s">
        <v>66</v>
      </c>
      <c r="BG134" s="101" t="s">
        <v>67</v>
      </c>
      <c r="BH134" s="101" t="s">
        <v>68</v>
      </c>
      <c r="BI134" s="101" t="s">
        <v>69</v>
      </c>
      <c r="BJ134" s="101" t="s">
        <v>70</v>
      </c>
      <c r="BK134" s="101" t="s">
        <v>71</v>
      </c>
      <c r="BL134" s="101" t="s">
        <v>72</v>
      </c>
      <c r="BM134" s="101" t="s">
        <v>73</v>
      </c>
      <c r="BN134" s="101" t="s">
        <v>74</v>
      </c>
      <c r="BO134" s="101" t="s">
        <v>75</v>
      </c>
      <c r="BP134" s="101" t="s">
        <v>76</v>
      </c>
      <c r="BQ134" s="101" t="s">
        <v>77</v>
      </c>
      <c r="BR134" s="101" t="s">
        <v>78</v>
      </c>
      <c r="BS134" s="101" t="s">
        <v>79</v>
      </c>
      <c r="BT134" s="101" t="s">
        <v>80</v>
      </c>
      <c r="BU134" s="101" t="s">
        <v>81</v>
      </c>
      <c r="BV134" s="101" t="s">
        <v>82</v>
      </c>
      <c r="BW134" s="101" t="s">
        <v>83</v>
      </c>
      <c r="BX134" s="101" t="s">
        <v>84</v>
      </c>
      <c r="BY134" s="101" t="s">
        <v>85</v>
      </c>
      <c r="BZ134" s="101" t="s">
        <v>86</v>
      </c>
      <c r="CA134" s="101" t="s">
        <v>87</v>
      </c>
      <c r="CB134" s="101" t="s">
        <v>88</v>
      </c>
      <c r="CC134" s="101" t="s">
        <v>89</v>
      </c>
      <c r="CD134" s="101" t="s">
        <v>90</v>
      </c>
      <c r="CE134" s="101" t="s">
        <v>91</v>
      </c>
      <c r="CF134" s="101" t="s">
        <v>92</v>
      </c>
      <c r="CG134" s="101" t="s">
        <v>93</v>
      </c>
      <c r="CH134" s="101" t="s">
        <v>94</v>
      </c>
      <c r="CI134" s="101" t="s">
        <v>95</v>
      </c>
      <c r="CJ134" s="101" t="s">
        <v>96</v>
      </c>
      <c r="CK134" s="101" t="s">
        <v>97</v>
      </c>
      <c r="CL134" s="101" t="s">
        <v>98</v>
      </c>
      <c r="CM134" s="101" t="s">
        <v>99</v>
      </c>
      <c r="CN134" s="101" t="s">
        <v>100</v>
      </c>
      <c r="CO134" s="101" t="s">
        <v>101</v>
      </c>
      <c r="CP134" s="101" t="s">
        <v>102</v>
      </c>
      <c r="CQ134" s="101" t="s">
        <v>103</v>
      </c>
      <c r="CR134" s="101" t="s">
        <v>104</v>
      </c>
      <c r="CS134" s="101" t="s">
        <v>105</v>
      </c>
      <c r="CT134" s="101" t="s">
        <v>106</v>
      </c>
      <c r="CU134" s="101" t="s">
        <v>107</v>
      </c>
      <c r="CV134" s="101" t="s">
        <v>108</v>
      </c>
      <c r="CW134" s="101" t="s">
        <v>109</v>
      </c>
      <c r="CX134" s="101" t="s">
        <v>110</v>
      </c>
      <c r="CY134" s="101" t="s">
        <v>111</v>
      </c>
      <c r="CZ134" s="101" t="s">
        <v>112</v>
      </c>
      <c r="DA134" s="101" t="s">
        <v>113</v>
      </c>
      <c r="DB134" s="101" t="s">
        <v>114</v>
      </c>
      <c r="DC134" s="101" t="s">
        <v>115</v>
      </c>
      <c r="DD134" s="101" t="s">
        <v>116</v>
      </c>
      <c r="DE134" s="101" t="s">
        <v>117</v>
      </c>
      <c r="DF134" s="101" t="s">
        <v>118</v>
      </c>
      <c r="DG134" s="101" t="s">
        <v>119</v>
      </c>
      <c r="DH134" s="101" t="s">
        <v>120</v>
      </c>
      <c r="DI134" s="101" t="s">
        <v>121</v>
      </c>
      <c r="DJ134" s="101" t="s">
        <v>122</v>
      </c>
      <c r="DK134" s="101" t="s">
        <v>123</v>
      </c>
      <c r="DL134" s="101" t="s">
        <v>124</v>
      </c>
      <c r="DM134" s="101" t="s">
        <v>125</v>
      </c>
      <c r="DN134" s="101" t="s">
        <v>126</v>
      </c>
      <c r="DO134" s="101" t="s">
        <v>127</v>
      </c>
      <c r="DP134" s="101" t="s">
        <v>128</v>
      </c>
      <c r="DQ134" s="101" t="s">
        <v>129</v>
      </c>
      <c r="DR134" s="101" t="s">
        <v>130</v>
      </c>
      <c r="DS134" s="101" t="s">
        <v>131</v>
      </c>
      <c r="DT134" s="101" t="s">
        <v>132</v>
      </c>
      <c r="DU134" s="101" t="s">
        <v>133</v>
      </c>
      <c r="DV134" s="101" t="s">
        <v>134</v>
      </c>
    </row>
    <row r="135" ht="15.75" customHeight="1">
      <c r="A135" s="162">
        <v>36.0</v>
      </c>
      <c r="B135" s="163" t="s">
        <v>449</v>
      </c>
      <c r="C135" s="106">
        <v>1.0</v>
      </c>
      <c r="D135" s="105" t="s">
        <v>352</v>
      </c>
      <c r="E135" s="164">
        <v>3000000.0</v>
      </c>
      <c r="F135" s="106">
        <f t="shared" ref="F135:F151" si="70">A135*E135</f>
        <v>108000000</v>
      </c>
      <c r="G135" s="165"/>
      <c r="H135" s="107"/>
      <c r="I135" s="107"/>
      <c r="J135" s="107">
        <f t="shared" ref="J135:M135" si="69">$F135/4</f>
        <v>27000000</v>
      </c>
      <c r="K135" s="107">
        <f t="shared" si="69"/>
        <v>27000000</v>
      </c>
      <c r="L135" s="107">
        <f t="shared" si="69"/>
        <v>27000000</v>
      </c>
      <c r="M135" s="107">
        <f t="shared" si="69"/>
        <v>27000000</v>
      </c>
      <c r="N135" s="22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</row>
    <row r="136" ht="15.75" customHeight="1">
      <c r="A136" s="162">
        <v>36.0</v>
      </c>
      <c r="B136" s="163" t="s">
        <v>450</v>
      </c>
      <c r="C136" s="106">
        <v>1.0</v>
      </c>
      <c r="D136" s="105" t="s">
        <v>352</v>
      </c>
      <c r="E136" s="164">
        <v>3000000.0</v>
      </c>
      <c r="F136" s="106">
        <f t="shared" si="70"/>
        <v>108000000</v>
      </c>
      <c r="G136" s="165"/>
      <c r="H136" s="107"/>
      <c r="I136" s="107"/>
      <c r="J136" s="107"/>
      <c r="K136" s="107">
        <f t="shared" ref="K136:N136" si="71">$F136/4</f>
        <v>27000000</v>
      </c>
      <c r="L136" s="107">
        <f t="shared" si="71"/>
        <v>27000000</v>
      </c>
      <c r="M136" s="107">
        <f t="shared" si="71"/>
        <v>27000000</v>
      </c>
      <c r="N136" s="107">
        <f t="shared" si="71"/>
        <v>27000000</v>
      </c>
      <c r="O136" s="22"/>
      <c r="P136" s="22"/>
      <c r="Q136" s="22"/>
      <c r="R136" s="22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7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</row>
    <row r="137" ht="15.75" customHeight="1">
      <c r="A137" s="162">
        <v>36.0</v>
      </c>
      <c r="B137" s="163" t="s">
        <v>451</v>
      </c>
      <c r="C137" s="106">
        <v>1.0</v>
      </c>
      <c r="D137" s="105" t="s">
        <v>352</v>
      </c>
      <c r="E137" s="164">
        <v>3000000.0</v>
      </c>
      <c r="F137" s="106">
        <f t="shared" si="70"/>
        <v>108000000</v>
      </c>
      <c r="G137" s="165"/>
      <c r="H137" s="107"/>
      <c r="I137" s="107"/>
      <c r="J137" s="107"/>
      <c r="K137" s="107">
        <f t="shared" ref="K137:N137" si="72">$F137/4</f>
        <v>27000000</v>
      </c>
      <c r="L137" s="107">
        <f t="shared" si="72"/>
        <v>27000000</v>
      </c>
      <c r="M137" s="107">
        <f t="shared" si="72"/>
        <v>27000000</v>
      </c>
      <c r="N137" s="107">
        <f t="shared" si="72"/>
        <v>27000000</v>
      </c>
      <c r="O137" s="22"/>
      <c r="P137" s="22"/>
      <c r="Q137" s="22"/>
      <c r="R137" s="22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</row>
    <row r="138" ht="15.75" customHeight="1">
      <c r="A138" s="162">
        <v>36.0</v>
      </c>
      <c r="B138" s="163" t="s">
        <v>452</v>
      </c>
      <c r="C138" s="106">
        <v>1.0</v>
      </c>
      <c r="D138" s="105" t="s">
        <v>352</v>
      </c>
      <c r="E138" s="164">
        <v>3000000.0</v>
      </c>
      <c r="F138" s="106">
        <f t="shared" si="70"/>
        <v>108000000</v>
      </c>
      <c r="G138" s="165"/>
      <c r="H138" s="107"/>
      <c r="I138" s="107"/>
      <c r="J138" s="107"/>
      <c r="K138" s="107"/>
      <c r="L138" s="107"/>
      <c r="M138" s="107"/>
      <c r="N138" s="107">
        <f t="shared" ref="N138:Q138" si="73">$F138/4</f>
        <v>27000000</v>
      </c>
      <c r="O138" s="107">
        <f t="shared" si="73"/>
        <v>27000000</v>
      </c>
      <c r="P138" s="107">
        <f t="shared" si="73"/>
        <v>27000000</v>
      </c>
      <c r="Q138" s="107">
        <f t="shared" si="73"/>
        <v>27000000</v>
      </c>
      <c r="R138" s="107"/>
      <c r="S138" s="22"/>
      <c r="T138" s="22"/>
      <c r="U138" s="22"/>
      <c r="V138" s="22"/>
      <c r="W138" s="22"/>
      <c r="X138" s="22"/>
      <c r="Y138" s="22"/>
      <c r="Z138" s="107"/>
      <c r="AA138" s="107"/>
      <c r="AB138" s="107"/>
      <c r="AC138" s="107"/>
      <c r="AD138" s="107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</row>
    <row r="139" ht="15.75" customHeight="1">
      <c r="A139" s="162">
        <v>36.0</v>
      </c>
      <c r="B139" s="163" t="s">
        <v>453</v>
      </c>
      <c r="C139" s="106">
        <v>1.0</v>
      </c>
      <c r="D139" s="105" t="s">
        <v>352</v>
      </c>
      <c r="E139" s="164">
        <v>3000000.0</v>
      </c>
      <c r="F139" s="106">
        <f t="shared" si="70"/>
        <v>108000000</v>
      </c>
      <c r="G139" s="165"/>
      <c r="H139" s="107"/>
      <c r="I139" s="107"/>
      <c r="J139" s="107"/>
      <c r="K139" s="107"/>
      <c r="L139" s="107"/>
      <c r="M139" s="107"/>
      <c r="N139" s="107">
        <f t="shared" ref="N139:Q139" si="74">$F139/4</f>
        <v>27000000</v>
      </c>
      <c r="O139" s="107">
        <f t="shared" si="74"/>
        <v>27000000</v>
      </c>
      <c r="P139" s="107">
        <f t="shared" si="74"/>
        <v>27000000</v>
      </c>
      <c r="Q139" s="107">
        <f t="shared" si="74"/>
        <v>27000000</v>
      </c>
      <c r="R139" s="107"/>
      <c r="S139" s="22"/>
      <c r="T139" s="22"/>
      <c r="U139" s="22"/>
      <c r="V139" s="22"/>
      <c r="W139" s="22"/>
      <c r="X139" s="22"/>
      <c r="Y139" s="22"/>
      <c r="Z139" s="107"/>
      <c r="AA139" s="107"/>
      <c r="AB139" s="107"/>
      <c r="AC139" s="107"/>
      <c r="AD139" s="107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</row>
    <row r="140" ht="15.75" customHeight="1">
      <c r="A140" s="162">
        <v>54.0</v>
      </c>
      <c r="B140" s="163" t="s">
        <v>454</v>
      </c>
      <c r="C140" s="106">
        <v>1.0</v>
      </c>
      <c r="D140" s="105" t="s">
        <v>352</v>
      </c>
      <c r="E140" s="164">
        <v>3500000.0</v>
      </c>
      <c r="F140" s="106">
        <f t="shared" si="70"/>
        <v>189000000</v>
      </c>
      <c r="G140" s="165"/>
      <c r="H140" s="107"/>
      <c r="I140" s="107"/>
      <c r="J140" s="107"/>
      <c r="K140" s="107"/>
      <c r="L140" s="107"/>
      <c r="M140" s="107"/>
      <c r="N140" s="107"/>
      <c r="O140" s="22"/>
      <c r="P140" s="107">
        <f t="shared" ref="P140:S140" si="75">$F140/4</f>
        <v>47250000</v>
      </c>
      <c r="Q140" s="107">
        <f t="shared" si="75"/>
        <v>47250000</v>
      </c>
      <c r="R140" s="107">
        <f t="shared" si="75"/>
        <v>47250000</v>
      </c>
      <c r="S140" s="107">
        <f t="shared" si="75"/>
        <v>47250000</v>
      </c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</row>
    <row r="141" ht="15.75" customHeight="1">
      <c r="A141" s="166">
        <v>54.0</v>
      </c>
      <c r="B141" s="163" t="s">
        <v>455</v>
      </c>
      <c r="C141" s="106">
        <v>1.0</v>
      </c>
      <c r="D141" s="105" t="s">
        <v>352</v>
      </c>
      <c r="E141" s="164">
        <v>3500000.0</v>
      </c>
      <c r="F141" s="106">
        <f t="shared" si="70"/>
        <v>189000000</v>
      </c>
      <c r="G141" s="165"/>
      <c r="H141" s="107"/>
      <c r="I141" s="107"/>
      <c r="J141" s="107"/>
      <c r="K141" s="107"/>
      <c r="L141" s="107"/>
      <c r="M141" s="107"/>
      <c r="N141" s="107"/>
      <c r="O141" s="107"/>
      <c r="P141" s="107">
        <f t="shared" ref="P141:S141" si="76">$F141/4</f>
        <v>47250000</v>
      </c>
      <c r="Q141" s="107">
        <f t="shared" si="76"/>
        <v>47250000</v>
      </c>
      <c r="R141" s="107">
        <f t="shared" si="76"/>
        <v>47250000</v>
      </c>
      <c r="S141" s="107">
        <f t="shared" si="76"/>
        <v>47250000</v>
      </c>
      <c r="T141" s="22"/>
      <c r="U141" s="22"/>
      <c r="V141" s="22"/>
      <c r="W141" s="22"/>
      <c r="X141" s="107"/>
      <c r="Y141" s="107"/>
      <c r="Z141" s="107"/>
      <c r="AA141" s="107"/>
      <c r="AB141" s="107"/>
      <c r="AC141" s="107"/>
      <c r="AD141" s="107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</row>
    <row r="142" ht="15.75" customHeight="1">
      <c r="A142" s="166">
        <v>54.0</v>
      </c>
      <c r="B142" s="163" t="s">
        <v>456</v>
      </c>
      <c r="C142" s="106">
        <v>1.0</v>
      </c>
      <c r="D142" s="105" t="s">
        <v>352</v>
      </c>
      <c r="E142" s="164">
        <v>3500000.0</v>
      </c>
      <c r="F142" s="106">
        <f t="shared" si="70"/>
        <v>189000000</v>
      </c>
      <c r="G142" s="165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>
        <f t="shared" ref="Q142:T142" si="77">$F142/4</f>
        <v>47250000</v>
      </c>
      <c r="R142" s="107">
        <f t="shared" si="77"/>
        <v>47250000</v>
      </c>
      <c r="S142" s="107">
        <f t="shared" si="77"/>
        <v>47250000</v>
      </c>
      <c r="T142" s="107">
        <f t="shared" si="77"/>
        <v>47250000</v>
      </c>
      <c r="U142" s="22"/>
      <c r="V142" s="22"/>
      <c r="W142" s="22"/>
      <c r="X142" s="107"/>
      <c r="Y142" s="107"/>
      <c r="Z142" s="107"/>
      <c r="AA142" s="107"/>
      <c r="AB142" s="107"/>
      <c r="AC142" s="107"/>
      <c r="AD142" s="107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</row>
    <row r="143" ht="15.75" customHeight="1">
      <c r="A143" s="166">
        <v>54.0</v>
      </c>
      <c r="B143" s="163" t="s">
        <v>457</v>
      </c>
      <c r="C143" s="106">
        <v>1.0</v>
      </c>
      <c r="D143" s="105" t="s">
        <v>352</v>
      </c>
      <c r="E143" s="164">
        <v>3500000.0</v>
      </c>
      <c r="F143" s="106">
        <f t="shared" si="70"/>
        <v>189000000</v>
      </c>
      <c r="G143" s="165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>
        <f t="shared" ref="Q143:T143" si="78">$F143/4</f>
        <v>47250000</v>
      </c>
      <c r="R143" s="107">
        <f t="shared" si="78"/>
        <v>47250000</v>
      </c>
      <c r="S143" s="107">
        <f t="shared" si="78"/>
        <v>47250000</v>
      </c>
      <c r="T143" s="107">
        <f t="shared" si="78"/>
        <v>47250000</v>
      </c>
      <c r="U143" s="22"/>
      <c r="V143" s="22"/>
      <c r="W143" s="22"/>
      <c r="X143" s="107"/>
      <c r="Y143" s="107"/>
      <c r="Z143" s="107"/>
      <c r="AA143" s="107"/>
      <c r="AB143" s="107"/>
      <c r="AC143" s="107"/>
      <c r="AD143" s="107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</row>
    <row r="144" ht="15.75" customHeight="1">
      <c r="A144" s="166">
        <v>54.0</v>
      </c>
      <c r="B144" s="163" t="s">
        <v>458</v>
      </c>
      <c r="C144" s="106">
        <v>1.0</v>
      </c>
      <c r="D144" s="105" t="s">
        <v>352</v>
      </c>
      <c r="E144" s="164">
        <v>3500000.0</v>
      </c>
      <c r="F144" s="106">
        <f t="shared" si="70"/>
        <v>189000000</v>
      </c>
      <c r="G144" s="165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>
        <f t="shared" ref="Q144:T144" si="79">$F144/4</f>
        <v>47250000</v>
      </c>
      <c r="R144" s="107">
        <f t="shared" si="79"/>
        <v>47250000</v>
      </c>
      <c r="S144" s="107">
        <f t="shared" si="79"/>
        <v>47250000</v>
      </c>
      <c r="T144" s="107">
        <f t="shared" si="79"/>
        <v>47250000</v>
      </c>
      <c r="U144" s="22"/>
      <c r="V144" s="22"/>
      <c r="W144" s="22"/>
      <c r="X144" s="107"/>
      <c r="Y144" s="107"/>
      <c r="Z144" s="107"/>
      <c r="AA144" s="107"/>
      <c r="AB144" s="107"/>
      <c r="AC144" s="107"/>
      <c r="AD144" s="107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</row>
    <row r="145" ht="15.75" customHeight="1">
      <c r="A145" s="166">
        <v>72.0</v>
      </c>
      <c r="B145" s="163" t="s">
        <v>459</v>
      </c>
      <c r="C145" s="106">
        <v>1.0</v>
      </c>
      <c r="D145" s="105" t="s">
        <v>352</v>
      </c>
      <c r="E145" s="164">
        <v>3500000.0</v>
      </c>
      <c r="F145" s="106">
        <f t="shared" si="70"/>
        <v>252000000</v>
      </c>
      <c r="G145" s="165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>
        <f t="shared" ref="R145:U145" si="80">$F145/4</f>
        <v>63000000</v>
      </c>
      <c r="S145" s="107">
        <f t="shared" si="80"/>
        <v>63000000</v>
      </c>
      <c r="T145" s="107">
        <f t="shared" si="80"/>
        <v>63000000</v>
      </c>
      <c r="U145" s="107">
        <f t="shared" si="80"/>
        <v>63000000</v>
      </c>
      <c r="V145" s="22"/>
      <c r="W145" s="22"/>
      <c r="X145" s="107"/>
      <c r="Y145" s="107"/>
      <c r="Z145" s="107"/>
      <c r="AA145" s="107"/>
      <c r="AB145" s="107"/>
      <c r="AC145" s="107"/>
      <c r="AD145" s="107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</row>
    <row r="146" ht="15.75" customHeight="1">
      <c r="A146" s="166">
        <v>72.0</v>
      </c>
      <c r="B146" s="163" t="s">
        <v>460</v>
      </c>
      <c r="C146" s="106">
        <v>1.0</v>
      </c>
      <c r="D146" s="105" t="s">
        <v>352</v>
      </c>
      <c r="E146" s="164">
        <v>3500000.0</v>
      </c>
      <c r="F146" s="106">
        <f t="shared" si="70"/>
        <v>252000000</v>
      </c>
      <c r="G146" s="165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>
        <f t="shared" ref="R146:U146" si="81">$F146/4</f>
        <v>63000000</v>
      </c>
      <c r="S146" s="107">
        <f t="shared" si="81"/>
        <v>63000000</v>
      </c>
      <c r="T146" s="107">
        <f t="shared" si="81"/>
        <v>63000000</v>
      </c>
      <c r="U146" s="107">
        <f t="shared" si="81"/>
        <v>63000000</v>
      </c>
      <c r="V146" s="22"/>
      <c r="W146" s="22"/>
      <c r="X146" s="107"/>
      <c r="Y146" s="107"/>
      <c r="Z146" s="107"/>
      <c r="AA146" s="107"/>
      <c r="AB146" s="107"/>
      <c r="AC146" s="107"/>
      <c r="AD146" s="107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</row>
    <row r="147" ht="15.75" customHeight="1">
      <c r="A147" s="166">
        <v>72.0</v>
      </c>
      <c r="B147" s="163" t="s">
        <v>461</v>
      </c>
      <c r="C147" s="106">
        <v>1.0</v>
      </c>
      <c r="D147" s="105" t="s">
        <v>352</v>
      </c>
      <c r="E147" s="164">
        <v>3500000.0</v>
      </c>
      <c r="F147" s="106">
        <f t="shared" si="70"/>
        <v>252000000</v>
      </c>
      <c r="G147" s="165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>
        <f t="shared" ref="R147:U147" si="82">$F147/4</f>
        <v>63000000</v>
      </c>
      <c r="S147" s="107">
        <f t="shared" si="82"/>
        <v>63000000</v>
      </c>
      <c r="T147" s="107">
        <f t="shared" si="82"/>
        <v>63000000</v>
      </c>
      <c r="U147" s="107">
        <f t="shared" si="82"/>
        <v>63000000</v>
      </c>
      <c r="V147" s="22"/>
      <c r="W147" s="22"/>
      <c r="X147" s="107"/>
      <c r="Y147" s="107"/>
      <c r="Z147" s="107"/>
      <c r="AA147" s="107"/>
      <c r="AB147" s="107"/>
      <c r="AC147" s="107"/>
      <c r="AD147" s="107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</row>
    <row r="148" ht="15.75" customHeight="1">
      <c r="A148" s="166">
        <v>72.0</v>
      </c>
      <c r="B148" s="163" t="s">
        <v>462</v>
      </c>
      <c r="C148" s="106">
        <v>1.0</v>
      </c>
      <c r="D148" s="105" t="s">
        <v>352</v>
      </c>
      <c r="E148" s="164">
        <v>3500000.0</v>
      </c>
      <c r="F148" s="106">
        <f t="shared" si="70"/>
        <v>252000000</v>
      </c>
      <c r="G148" s="165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>
        <f t="shared" ref="S148:V148" si="83">$F148/4</f>
        <v>63000000</v>
      </c>
      <c r="T148" s="107">
        <f t="shared" si="83"/>
        <v>63000000</v>
      </c>
      <c r="U148" s="107">
        <f t="shared" si="83"/>
        <v>63000000</v>
      </c>
      <c r="V148" s="107">
        <f t="shared" si="83"/>
        <v>63000000</v>
      </c>
      <c r="W148" s="22"/>
      <c r="X148" s="107"/>
      <c r="Y148" s="107"/>
      <c r="Z148" s="107"/>
      <c r="AA148" s="107"/>
      <c r="AB148" s="107"/>
      <c r="AC148" s="107"/>
      <c r="AD148" s="107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</row>
    <row r="149" ht="15.75" customHeight="1">
      <c r="A149" s="166">
        <v>72.0</v>
      </c>
      <c r="B149" s="163" t="s">
        <v>463</v>
      </c>
      <c r="C149" s="106">
        <v>1.0</v>
      </c>
      <c r="D149" s="105" t="s">
        <v>352</v>
      </c>
      <c r="E149" s="164">
        <v>3500000.0</v>
      </c>
      <c r="F149" s="106">
        <f t="shared" si="70"/>
        <v>252000000</v>
      </c>
      <c r="G149" s="165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>
        <f t="shared" ref="S149:V149" si="84">$F149/4</f>
        <v>63000000</v>
      </c>
      <c r="T149" s="107">
        <f t="shared" si="84"/>
        <v>63000000</v>
      </c>
      <c r="U149" s="107">
        <f t="shared" si="84"/>
        <v>63000000</v>
      </c>
      <c r="V149" s="107">
        <f t="shared" si="84"/>
        <v>63000000</v>
      </c>
      <c r="W149" s="22"/>
      <c r="X149" s="107"/>
      <c r="Y149" s="107"/>
      <c r="Z149" s="107"/>
      <c r="AA149" s="107"/>
      <c r="AB149" s="107"/>
      <c r="AC149" s="107"/>
      <c r="AD149" s="107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</row>
    <row r="150" ht="15.75" customHeight="1">
      <c r="A150" s="166">
        <v>72.0</v>
      </c>
      <c r="B150" s="163" t="s">
        <v>464</v>
      </c>
      <c r="C150" s="106">
        <v>1.0</v>
      </c>
      <c r="D150" s="105" t="s">
        <v>352</v>
      </c>
      <c r="E150" s="164">
        <v>3500000.0</v>
      </c>
      <c r="F150" s="106">
        <f t="shared" si="70"/>
        <v>252000000</v>
      </c>
      <c r="G150" s="165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>
        <f t="shared" ref="S150:V150" si="85">$F150/4</f>
        <v>63000000</v>
      </c>
      <c r="T150" s="107">
        <f t="shared" si="85"/>
        <v>63000000</v>
      </c>
      <c r="U150" s="107">
        <f t="shared" si="85"/>
        <v>63000000</v>
      </c>
      <c r="V150" s="107">
        <f t="shared" si="85"/>
        <v>63000000</v>
      </c>
      <c r="W150" s="22"/>
      <c r="X150" s="107"/>
      <c r="Y150" s="107"/>
      <c r="Z150" s="107"/>
      <c r="AA150" s="107"/>
      <c r="AB150" s="107"/>
      <c r="AC150" s="107"/>
      <c r="AD150" s="107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</row>
    <row r="151" ht="15.75" customHeight="1">
      <c r="A151" s="166">
        <v>72.0</v>
      </c>
      <c r="B151" s="163" t="s">
        <v>465</v>
      </c>
      <c r="C151" s="106">
        <v>1.0</v>
      </c>
      <c r="D151" s="105" t="s">
        <v>352</v>
      </c>
      <c r="E151" s="164">
        <v>3500000.0</v>
      </c>
      <c r="F151" s="106">
        <f t="shared" si="70"/>
        <v>252000000</v>
      </c>
      <c r="G151" s="165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>
        <f t="shared" ref="T151:W151" si="86">$F151/4</f>
        <v>63000000</v>
      </c>
      <c r="U151" s="107">
        <f t="shared" si="86"/>
        <v>63000000</v>
      </c>
      <c r="V151" s="107">
        <f t="shared" si="86"/>
        <v>63000000</v>
      </c>
      <c r="W151" s="107">
        <f t="shared" si="86"/>
        <v>63000000</v>
      </c>
      <c r="X151" s="107"/>
      <c r="Y151" s="107"/>
      <c r="Z151" s="107"/>
      <c r="AA151" s="107"/>
      <c r="AB151" s="107"/>
      <c r="AC151" s="107"/>
      <c r="AD151" s="107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</row>
    <row r="152" ht="15.75" customHeight="1">
      <c r="A152" s="167"/>
      <c r="B152" s="168" t="s">
        <v>315</v>
      </c>
      <c r="C152" s="168"/>
      <c r="D152" s="168"/>
      <c r="E152" s="168">
        <f t="shared" ref="E152:F152" si="87">SUM(E135:E151)</f>
        <v>57000000</v>
      </c>
      <c r="F152" s="169">
        <f t="shared" si="87"/>
        <v>3249000000</v>
      </c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  <c r="AO152" s="170"/>
      <c r="AP152" s="170"/>
      <c r="AQ152" s="170"/>
      <c r="AR152" s="170"/>
      <c r="AS152" s="170"/>
      <c r="AT152" s="170"/>
      <c r="AU152" s="170"/>
      <c r="AV152" s="170"/>
      <c r="AW152" s="170"/>
      <c r="AX152" s="170"/>
      <c r="AY152" s="170"/>
      <c r="AZ152" s="170"/>
      <c r="BA152" s="170"/>
      <c r="BB152" s="170"/>
      <c r="BC152" s="171"/>
      <c r="BD152" s="171"/>
      <c r="BE152" s="171"/>
      <c r="BF152" s="171"/>
      <c r="BG152" s="171"/>
      <c r="BH152" s="171"/>
      <c r="BI152" s="171"/>
      <c r="BJ152" s="171"/>
      <c r="BK152" s="171"/>
      <c r="BL152" s="171"/>
      <c r="BM152" s="171"/>
      <c r="BN152" s="171"/>
      <c r="BO152" s="171"/>
      <c r="BP152" s="171"/>
      <c r="BQ152" s="171"/>
      <c r="BR152" s="171"/>
      <c r="BS152" s="171"/>
      <c r="BT152" s="171"/>
      <c r="BU152" s="171"/>
      <c r="BV152" s="171"/>
      <c r="BW152" s="171"/>
      <c r="BX152" s="171"/>
      <c r="BY152" s="171"/>
      <c r="BZ152" s="171"/>
      <c r="CA152" s="171"/>
      <c r="CB152" s="171"/>
      <c r="CC152" s="171"/>
      <c r="CD152" s="171"/>
      <c r="CE152" s="171"/>
      <c r="CF152" s="171"/>
      <c r="CG152" s="171"/>
      <c r="CH152" s="171"/>
      <c r="CI152" s="171"/>
      <c r="CJ152" s="171"/>
      <c r="CK152" s="171"/>
      <c r="CL152" s="171"/>
      <c r="CM152" s="171"/>
      <c r="CN152" s="171"/>
      <c r="CO152" s="171"/>
      <c r="CP152" s="171"/>
      <c r="CQ152" s="171"/>
      <c r="CR152" s="171"/>
      <c r="CS152" s="171"/>
      <c r="CT152" s="171"/>
      <c r="CU152" s="171"/>
      <c r="CV152" s="171"/>
      <c r="CW152" s="171"/>
      <c r="CX152" s="171"/>
      <c r="CY152" s="171"/>
      <c r="CZ152" s="171"/>
      <c r="DA152" s="171"/>
      <c r="DB152" s="171"/>
      <c r="DC152" s="171"/>
      <c r="DD152" s="171"/>
      <c r="DE152" s="171"/>
      <c r="DF152" s="171"/>
      <c r="DG152" s="171"/>
      <c r="DH152" s="171"/>
      <c r="DI152" s="171"/>
      <c r="DJ152" s="171"/>
      <c r="DK152" s="171"/>
      <c r="DL152" s="171"/>
      <c r="DM152" s="171"/>
      <c r="DN152" s="171"/>
      <c r="DO152" s="171"/>
      <c r="DP152" s="171"/>
      <c r="DQ152" s="171"/>
      <c r="DR152" s="171"/>
      <c r="DS152" s="171"/>
      <c r="DT152" s="171"/>
      <c r="DU152" s="171"/>
      <c r="DV152" s="171"/>
    </row>
    <row r="153" ht="15.75" customHeight="1">
      <c r="A153" s="132"/>
      <c r="B153" s="132"/>
      <c r="C153" s="132"/>
      <c r="D153" s="132"/>
      <c r="E153" s="132"/>
      <c r="F153" s="132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</row>
    <row r="154" ht="15.75" customHeight="1">
      <c r="A154" s="156" t="s">
        <v>466</v>
      </c>
      <c r="B154" s="157" t="s">
        <v>467</v>
      </c>
      <c r="C154" s="157"/>
      <c r="D154" s="157"/>
      <c r="E154" s="159"/>
      <c r="F154" s="159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</row>
    <row r="155" ht="15.75" customHeight="1">
      <c r="A155" s="158" t="s">
        <v>468</v>
      </c>
      <c r="B155" s="159"/>
      <c r="C155" s="159"/>
      <c r="D155" s="159"/>
      <c r="E155" s="172" t="s">
        <v>469</v>
      </c>
      <c r="F155" s="173">
        <v>17.0</v>
      </c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</row>
    <row r="156" ht="15.75" customHeight="1">
      <c r="A156" s="96" t="s">
        <v>4</v>
      </c>
      <c r="B156" s="96" t="s">
        <v>311</v>
      </c>
      <c r="C156" s="96" t="s">
        <v>312</v>
      </c>
      <c r="D156" s="96" t="s">
        <v>313</v>
      </c>
      <c r="E156" s="96" t="s">
        <v>314</v>
      </c>
      <c r="F156" s="96" t="s">
        <v>315</v>
      </c>
      <c r="G156" s="97">
        <v>1.0</v>
      </c>
      <c r="H156" s="98">
        <f t="shared" ref="H156:DV156" si="88">G156+1</f>
        <v>2</v>
      </c>
      <c r="I156" s="98">
        <f t="shared" si="88"/>
        <v>3</v>
      </c>
      <c r="J156" s="98">
        <f t="shared" si="88"/>
        <v>4</v>
      </c>
      <c r="K156" s="98">
        <f t="shared" si="88"/>
        <v>5</v>
      </c>
      <c r="L156" s="98">
        <f t="shared" si="88"/>
        <v>6</v>
      </c>
      <c r="M156" s="98">
        <f t="shared" si="88"/>
        <v>7</v>
      </c>
      <c r="N156" s="98">
        <f t="shared" si="88"/>
        <v>8</v>
      </c>
      <c r="O156" s="98">
        <f t="shared" si="88"/>
        <v>9</v>
      </c>
      <c r="P156" s="98">
        <f t="shared" si="88"/>
        <v>10</v>
      </c>
      <c r="Q156" s="98">
        <f t="shared" si="88"/>
        <v>11</v>
      </c>
      <c r="R156" s="98">
        <f t="shared" si="88"/>
        <v>12</v>
      </c>
      <c r="S156" s="98">
        <f t="shared" si="88"/>
        <v>13</v>
      </c>
      <c r="T156" s="98">
        <f t="shared" si="88"/>
        <v>14</v>
      </c>
      <c r="U156" s="98">
        <f t="shared" si="88"/>
        <v>15</v>
      </c>
      <c r="V156" s="98">
        <f t="shared" si="88"/>
        <v>16</v>
      </c>
      <c r="W156" s="98">
        <f t="shared" si="88"/>
        <v>17</v>
      </c>
      <c r="X156" s="98">
        <f t="shared" si="88"/>
        <v>18</v>
      </c>
      <c r="Y156" s="98">
        <f t="shared" si="88"/>
        <v>19</v>
      </c>
      <c r="Z156" s="98">
        <f t="shared" si="88"/>
        <v>20</v>
      </c>
      <c r="AA156" s="98">
        <f t="shared" si="88"/>
        <v>21</v>
      </c>
      <c r="AB156" s="98">
        <f t="shared" si="88"/>
        <v>22</v>
      </c>
      <c r="AC156" s="98">
        <f t="shared" si="88"/>
        <v>23</v>
      </c>
      <c r="AD156" s="98">
        <f t="shared" si="88"/>
        <v>24</v>
      </c>
      <c r="AE156" s="98">
        <f t="shared" si="88"/>
        <v>25</v>
      </c>
      <c r="AF156" s="98">
        <f t="shared" si="88"/>
        <v>26</v>
      </c>
      <c r="AG156" s="98">
        <f t="shared" si="88"/>
        <v>27</v>
      </c>
      <c r="AH156" s="98">
        <f t="shared" si="88"/>
        <v>28</v>
      </c>
      <c r="AI156" s="98">
        <f t="shared" si="88"/>
        <v>29</v>
      </c>
      <c r="AJ156" s="98">
        <f t="shared" si="88"/>
        <v>30</v>
      </c>
      <c r="AK156" s="98">
        <f t="shared" si="88"/>
        <v>31</v>
      </c>
      <c r="AL156" s="98">
        <f t="shared" si="88"/>
        <v>32</v>
      </c>
      <c r="AM156" s="98">
        <f t="shared" si="88"/>
        <v>33</v>
      </c>
      <c r="AN156" s="98">
        <f t="shared" si="88"/>
        <v>34</v>
      </c>
      <c r="AO156" s="98">
        <f t="shared" si="88"/>
        <v>35</v>
      </c>
      <c r="AP156" s="98">
        <f t="shared" si="88"/>
        <v>36</v>
      </c>
      <c r="AQ156" s="98">
        <f t="shared" si="88"/>
        <v>37</v>
      </c>
      <c r="AR156" s="98">
        <f t="shared" si="88"/>
        <v>38</v>
      </c>
      <c r="AS156" s="98">
        <f t="shared" si="88"/>
        <v>39</v>
      </c>
      <c r="AT156" s="98">
        <f t="shared" si="88"/>
        <v>40</v>
      </c>
      <c r="AU156" s="98">
        <f t="shared" si="88"/>
        <v>41</v>
      </c>
      <c r="AV156" s="98">
        <f t="shared" si="88"/>
        <v>42</v>
      </c>
      <c r="AW156" s="98">
        <f t="shared" si="88"/>
        <v>43</v>
      </c>
      <c r="AX156" s="98">
        <f t="shared" si="88"/>
        <v>44</v>
      </c>
      <c r="AY156" s="98">
        <f t="shared" si="88"/>
        <v>45</v>
      </c>
      <c r="AZ156" s="98">
        <f t="shared" si="88"/>
        <v>46</v>
      </c>
      <c r="BA156" s="98">
        <f t="shared" si="88"/>
        <v>47</v>
      </c>
      <c r="BB156" s="98">
        <f t="shared" si="88"/>
        <v>48</v>
      </c>
      <c r="BC156" s="98">
        <f t="shared" si="88"/>
        <v>49</v>
      </c>
      <c r="BD156" s="98">
        <f t="shared" si="88"/>
        <v>50</v>
      </c>
      <c r="BE156" s="98">
        <f t="shared" si="88"/>
        <v>51</v>
      </c>
      <c r="BF156" s="98">
        <f t="shared" si="88"/>
        <v>52</v>
      </c>
      <c r="BG156" s="98">
        <f t="shared" si="88"/>
        <v>53</v>
      </c>
      <c r="BH156" s="98">
        <f t="shared" si="88"/>
        <v>54</v>
      </c>
      <c r="BI156" s="98">
        <f t="shared" si="88"/>
        <v>55</v>
      </c>
      <c r="BJ156" s="98">
        <f t="shared" si="88"/>
        <v>56</v>
      </c>
      <c r="BK156" s="98">
        <f t="shared" si="88"/>
        <v>57</v>
      </c>
      <c r="BL156" s="98">
        <f t="shared" si="88"/>
        <v>58</v>
      </c>
      <c r="BM156" s="98">
        <f t="shared" si="88"/>
        <v>59</v>
      </c>
      <c r="BN156" s="98">
        <f t="shared" si="88"/>
        <v>60</v>
      </c>
      <c r="BO156" s="98">
        <f t="shared" si="88"/>
        <v>61</v>
      </c>
      <c r="BP156" s="98">
        <f t="shared" si="88"/>
        <v>62</v>
      </c>
      <c r="BQ156" s="98">
        <f t="shared" si="88"/>
        <v>63</v>
      </c>
      <c r="BR156" s="98">
        <f t="shared" si="88"/>
        <v>64</v>
      </c>
      <c r="BS156" s="98">
        <f t="shared" si="88"/>
        <v>65</v>
      </c>
      <c r="BT156" s="98">
        <f t="shared" si="88"/>
        <v>66</v>
      </c>
      <c r="BU156" s="98">
        <f t="shared" si="88"/>
        <v>67</v>
      </c>
      <c r="BV156" s="98">
        <f t="shared" si="88"/>
        <v>68</v>
      </c>
      <c r="BW156" s="98">
        <f t="shared" si="88"/>
        <v>69</v>
      </c>
      <c r="BX156" s="98">
        <f t="shared" si="88"/>
        <v>70</v>
      </c>
      <c r="BY156" s="98">
        <f t="shared" si="88"/>
        <v>71</v>
      </c>
      <c r="BZ156" s="98">
        <f t="shared" si="88"/>
        <v>72</v>
      </c>
      <c r="CA156" s="98">
        <f t="shared" si="88"/>
        <v>73</v>
      </c>
      <c r="CB156" s="98">
        <f t="shared" si="88"/>
        <v>74</v>
      </c>
      <c r="CC156" s="98">
        <f t="shared" si="88"/>
        <v>75</v>
      </c>
      <c r="CD156" s="98">
        <f t="shared" si="88"/>
        <v>76</v>
      </c>
      <c r="CE156" s="98">
        <f t="shared" si="88"/>
        <v>77</v>
      </c>
      <c r="CF156" s="98">
        <f t="shared" si="88"/>
        <v>78</v>
      </c>
      <c r="CG156" s="98">
        <f t="shared" si="88"/>
        <v>79</v>
      </c>
      <c r="CH156" s="98">
        <f t="shared" si="88"/>
        <v>80</v>
      </c>
      <c r="CI156" s="98">
        <f t="shared" si="88"/>
        <v>81</v>
      </c>
      <c r="CJ156" s="98">
        <f t="shared" si="88"/>
        <v>82</v>
      </c>
      <c r="CK156" s="98">
        <f t="shared" si="88"/>
        <v>83</v>
      </c>
      <c r="CL156" s="98">
        <f t="shared" si="88"/>
        <v>84</v>
      </c>
      <c r="CM156" s="98">
        <f t="shared" si="88"/>
        <v>85</v>
      </c>
      <c r="CN156" s="98">
        <f t="shared" si="88"/>
        <v>86</v>
      </c>
      <c r="CO156" s="98">
        <f t="shared" si="88"/>
        <v>87</v>
      </c>
      <c r="CP156" s="98">
        <f t="shared" si="88"/>
        <v>88</v>
      </c>
      <c r="CQ156" s="98">
        <f t="shared" si="88"/>
        <v>89</v>
      </c>
      <c r="CR156" s="98">
        <f t="shared" si="88"/>
        <v>90</v>
      </c>
      <c r="CS156" s="98">
        <f t="shared" si="88"/>
        <v>91</v>
      </c>
      <c r="CT156" s="98">
        <f t="shared" si="88"/>
        <v>92</v>
      </c>
      <c r="CU156" s="98">
        <f t="shared" si="88"/>
        <v>93</v>
      </c>
      <c r="CV156" s="98">
        <f t="shared" si="88"/>
        <v>94</v>
      </c>
      <c r="CW156" s="98">
        <f t="shared" si="88"/>
        <v>95</v>
      </c>
      <c r="CX156" s="98">
        <f t="shared" si="88"/>
        <v>96</v>
      </c>
      <c r="CY156" s="98">
        <f t="shared" si="88"/>
        <v>97</v>
      </c>
      <c r="CZ156" s="98">
        <f t="shared" si="88"/>
        <v>98</v>
      </c>
      <c r="DA156" s="98">
        <f t="shared" si="88"/>
        <v>99</v>
      </c>
      <c r="DB156" s="98">
        <f t="shared" si="88"/>
        <v>100</v>
      </c>
      <c r="DC156" s="98">
        <f t="shared" si="88"/>
        <v>101</v>
      </c>
      <c r="DD156" s="98">
        <f t="shared" si="88"/>
        <v>102</v>
      </c>
      <c r="DE156" s="98">
        <f t="shared" si="88"/>
        <v>103</v>
      </c>
      <c r="DF156" s="98">
        <f t="shared" si="88"/>
        <v>104</v>
      </c>
      <c r="DG156" s="98">
        <f t="shared" si="88"/>
        <v>105</v>
      </c>
      <c r="DH156" s="98">
        <f t="shared" si="88"/>
        <v>106</v>
      </c>
      <c r="DI156" s="98">
        <f t="shared" si="88"/>
        <v>107</v>
      </c>
      <c r="DJ156" s="98">
        <f t="shared" si="88"/>
        <v>108</v>
      </c>
      <c r="DK156" s="98">
        <f t="shared" si="88"/>
        <v>109</v>
      </c>
      <c r="DL156" s="98">
        <f t="shared" si="88"/>
        <v>110</v>
      </c>
      <c r="DM156" s="98">
        <f t="shared" si="88"/>
        <v>111</v>
      </c>
      <c r="DN156" s="98">
        <f t="shared" si="88"/>
        <v>112</v>
      </c>
      <c r="DO156" s="98">
        <f t="shared" si="88"/>
        <v>113</v>
      </c>
      <c r="DP156" s="98">
        <f t="shared" si="88"/>
        <v>114</v>
      </c>
      <c r="DQ156" s="98">
        <f t="shared" si="88"/>
        <v>115</v>
      </c>
      <c r="DR156" s="98">
        <f t="shared" si="88"/>
        <v>116</v>
      </c>
      <c r="DS156" s="98">
        <f t="shared" si="88"/>
        <v>117</v>
      </c>
      <c r="DT156" s="98">
        <f t="shared" si="88"/>
        <v>118</v>
      </c>
      <c r="DU156" s="98">
        <f t="shared" si="88"/>
        <v>119</v>
      </c>
      <c r="DV156" s="98">
        <f t="shared" si="88"/>
        <v>120</v>
      </c>
    </row>
    <row r="157" ht="15.75" customHeight="1">
      <c r="A157" s="99"/>
      <c r="B157" s="99"/>
      <c r="C157" s="99"/>
      <c r="D157" s="99"/>
      <c r="E157" s="99"/>
      <c r="F157" s="99"/>
      <c r="G157" s="100" t="s">
        <v>15</v>
      </c>
      <c r="H157" s="101" t="s">
        <v>16</v>
      </c>
      <c r="I157" s="101" t="s">
        <v>17</v>
      </c>
      <c r="J157" s="101" t="s">
        <v>18</v>
      </c>
      <c r="K157" s="101" t="s">
        <v>19</v>
      </c>
      <c r="L157" s="101" t="s">
        <v>20</v>
      </c>
      <c r="M157" s="101" t="s">
        <v>21</v>
      </c>
      <c r="N157" s="101" t="s">
        <v>22</v>
      </c>
      <c r="O157" s="101" t="s">
        <v>23</v>
      </c>
      <c r="P157" s="101" t="s">
        <v>24</v>
      </c>
      <c r="Q157" s="101" t="s">
        <v>25</v>
      </c>
      <c r="R157" s="101" t="s">
        <v>26</v>
      </c>
      <c r="S157" s="101" t="s">
        <v>27</v>
      </c>
      <c r="T157" s="101" t="s">
        <v>28</v>
      </c>
      <c r="U157" s="101" t="s">
        <v>29</v>
      </c>
      <c r="V157" s="101" t="s">
        <v>30</v>
      </c>
      <c r="W157" s="101" t="s">
        <v>31</v>
      </c>
      <c r="X157" s="101" t="s">
        <v>32</v>
      </c>
      <c r="Y157" s="101" t="s">
        <v>33</v>
      </c>
      <c r="Z157" s="101" t="s">
        <v>34</v>
      </c>
      <c r="AA157" s="101" t="s">
        <v>35</v>
      </c>
      <c r="AB157" s="101" t="s">
        <v>36</v>
      </c>
      <c r="AC157" s="101" t="s">
        <v>37</v>
      </c>
      <c r="AD157" s="101" t="s">
        <v>38</v>
      </c>
      <c r="AE157" s="101" t="s">
        <v>39</v>
      </c>
      <c r="AF157" s="101" t="s">
        <v>40</v>
      </c>
      <c r="AG157" s="101" t="s">
        <v>41</v>
      </c>
      <c r="AH157" s="101" t="s">
        <v>42</v>
      </c>
      <c r="AI157" s="101" t="s">
        <v>43</v>
      </c>
      <c r="AJ157" s="101" t="s">
        <v>44</v>
      </c>
      <c r="AK157" s="101" t="s">
        <v>45</v>
      </c>
      <c r="AL157" s="101" t="s">
        <v>46</v>
      </c>
      <c r="AM157" s="101" t="s">
        <v>47</v>
      </c>
      <c r="AN157" s="101" t="s">
        <v>48</v>
      </c>
      <c r="AO157" s="101" t="s">
        <v>49</v>
      </c>
      <c r="AP157" s="101" t="s">
        <v>50</v>
      </c>
      <c r="AQ157" s="101" t="s">
        <v>51</v>
      </c>
      <c r="AR157" s="101" t="s">
        <v>52</v>
      </c>
      <c r="AS157" s="101" t="s">
        <v>53</v>
      </c>
      <c r="AT157" s="101" t="s">
        <v>54</v>
      </c>
      <c r="AU157" s="101" t="s">
        <v>55</v>
      </c>
      <c r="AV157" s="101" t="s">
        <v>56</v>
      </c>
      <c r="AW157" s="101" t="s">
        <v>57</v>
      </c>
      <c r="AX157" s="101" t="s">
        <v>58</v>
      </c>
      <c r="AY157" s="101" t="s">
        <v>59</v>
      </c>
      <c r="AZ157" s="101" t="s">
        <v>60</v>
      </c>
      <c r="BA157" s="101" t="s">
        <v>61</v>
      </c>
      <c r="BB157" s="101" t="s">
        <v>62</v>
      </c>
      <c r="BC157" s="101" t="s">
        <v>63</v>
      </c>
      <c r="BD157" s="101" t="s">
        <v>64</v>
      </c>
      <c r="BE157" s="101" t="s">
        <v>65</v>
      </c>
      <c r="BF157" s="101" t="s">
        <v>66</v>
      </c>
      <c r="BG157" s="101" t="s">
        <v>67</v>
      </c>
      <c r="BH157" s="101" t="s">
        <v>68</v>
      </c>
      <c r="BI157" s="101" t="s">
        <v>69</v>
      </c>
      <c r="BJ157" s="101" t="s">
        <v>70</v>
      </c>
      <c r="BK157" s="101" t="s">
        <v>71</v>
      </c>
      <c r="BL157" s="101" t="s">
        <v>72</v>
      </c>
      <c r="BM157" s="101" t="s">
        <v>73</v>
      </c>
      <c r="BN157" s="101" t="s">
        <v>74</v>
      </c>
      <c r="BO157" s="101" t="s">
        <v>75</v>
      </c>
      <c r="BP157" s="101" t="s">
        <v>76</v>
      </c>
      <c r="BQ157" s="101" t="s">
        <v>77</v>
      </c>
      <c r="BR157" s="101" t="s">
        <v>78</v>
      </c>
      <c r="BS157" s="101" t="s">
        <v>79</v>
      </c>
      <c r="BT157" s="101" t="s">
        <v>80</v>
      </c>
      <c r="BU157" s="101" t="s">
        <v>81</v>
      </c>
      <c r="BV157" s="101" t="s">
        <v>82</v>
      </c>
      <c r="BW157" s="101" t="s">
        <v>83</v>
      </c>
      <c r="BX157" s="101" t="s">
        <v>84</v>
      </c>
      <c r="BY157" s="101" t="s">
        <v>85</v>
      </c>
      <c r="BZ157" s="101" t="s">
        <v>86</v>
      </c>
      <c r="CA157" s="101" t="s">
        <v>87</v>
      </c>
      <c r="CB157" s="101" t="s">
        <v>88</v>
      </c>
      <c r="CC157" s="101" t="s">
        <v>89</v>
      </c>
      <c r="CD157" s="101" t="s">
        <v>90</v>
      </c>
      <c r="CE157" s="101" t="s">
        <v>91</v>
      </c>
      <c r="CF157" s="101" t="s">
        <v>92</v>
      </c>
      <c r="CG157" s="101" t="s">
        <v>93</v>
      </c>
      <c r="CH157" s="101" t="s">
        <v>94</v>
      </c>
      <c r="CI157" s="101" t="s">
        <v>95</v>
      </c>
      <c r="CJ157" s="101" t="s">
        <v>96</v>
      </c>
      <c r="CK157" s="101" t="s">
        <v>97</v>
      </c>
      <c r="CL157" s="101" t="s">
        <v>98</v>
      </c>
      <c r="CM157" s="101" t="s">
        <v>99</v>
      </c>
      <c r="CN157" s="101" t="s">
        <v>100</v>
      </c>
      <c r="CO157" s="101" t="s">
        <v>101</v>
      </c>
      <c r="CP157" s="101" t="s">
        <v>102</v>
      </c>
      <c r="CQ157" s="101" t="s">
        <v>103</v>
      </c>
      <c r="CR157" s="101" t="s">
        <v>104</v>
      </c>
      <c r="CS157" s="101" t="s">
        <v>105</v>
      </c>
      <c r="CT157" s="101" t="s">
        <v>106</v>
      </c>
      <c r="CU157" s="101" t="s">
        <v>107</v>
      </c>
      <c r="CV157" s="101" t="s">
        <v>108</v>
      </c>
      <c r="CW157" s="101" t="s">
        <v>109</v>
      </c>
      <c r="CX157" s="101" t="s">
        <v>110</v>
      </c>
      <c r="CY157" s="101" t="s">
        <v>111</v>
      </c>
      <c r="CZ157" s="101" t="s">
        <v>112</v>
      </c>
      <c r="DA157" s="101" t="s">
        <v>113</v>
      </c>
      <c r="DB157" s="101" t="s">
        <v>114</v>
      </c>
      <c r="DC157" s="101" t="s">
        <v>115</v>
      </c>
      <c r="DD157" s="101" t="s">
        <v>116</v>
      </c>
      <c r="DE157" s="101" t="s">
        <v>117</v>
      </c>
      <c r="DF157" s="101" t="s">
        <v>118</v>
      </c>
      <c r="DG157" s="101" t="s">
        <v>119</v>
      </c>
      <c r="DH157" s="101" t="s">
        <v>120</v>
      </c>
      <c r="DI157" s="101" t="s">
        <v>121</v>
      </c>
      <c r="DJ157" s="101" t="s">
        <v>122</v>
      </c>
      <c r="DK157" s="101" t="s">
        <v>123</v>
      </c>
      <c r="DL157" s="101" t="s">
        <v>124</v>
      </c>
      <c r="DM157" s="101" t="s">
        <v>125</v>
      </c>
      <c r="DN157" s="101" t="s">
        <v>126</v>
      </c>
      <c r="DO157" s="101" t="s">
        <v>127</v>
      </c>
      <c r="DP157" s="101" t="s">
        <v>128</v>
      </c>
      <c r="DQ157" s="101" t="s">
        <v>129</v>
      </c>
      <c r="DR157" s="101" t="s">
        <v>130</v>
      </c>
      <c r="DS157" s="101" t="s">
        <v>131</v>
      </c>
      <c r="DT157" s="101" t="s">
        <v>132</v>
      </c>
      <c r="DU157" s="101" t="s">
        <v>133</v>
      </c>
      <c r="DV157" s="101" t="s">
        <v>134</v>
      </c>
    </row>
    <row r="158" ht="15.75" customHeight="1">
      <c r="A158" s="174">
        <v>1.0</v>
      </c>
      <c r="B158" s="175" t="s">
        <v>470</v>
      </c>
      <c r="C158" s="176"/>
      <c r="D158" s="177"/>
      <c r="E158" s="178">
        <v>1900000.0</v>
      </c>
      <c r="F158" s="104">
        <f t="shared" ref="F158:F164" si="90">E158*$F$155</f>
        <v>32300000</v>
      </c>
      <c r="G158" s="107"/>
      <c r="H158" s="107"/>
      <c r="I158" s="107"/>
      <c r="J158" s="107"/>
      <c r="K158" s="107"/>
      <c r="L158" s="107"/>
      <c r="M158" s="107">
        <f>E158*3</f>
        <v>5700000</v>
      </c>
      <c r="N158" s="107">
        <f>E$158*3</f>
        <v>5700000</v>
      </c>
      <c r="O158" s="107">
        <f t="shared" ref="O158:Q158" si="89">$E$158*3</f>
        <v>5700000</v>
      </c>
      <c r="P158" s="107">
        <f t="shared" si="89"/>
        <v>5700000</v>
      </c>
      <c r="Q158" s="107">
        <f t="shared" si="89"/>
        <v>5700000</v>
      </c>
      <c r="R158" s="107">
        <f>$E$158*2</f>
        <v>3800000</v>
      </c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</row>
    <row r="159" ht="15.75" customHeight="1">
      <c r="A159" s="174">
        <v>2.0</v>
      </c>
      <c r="B159" s="175" t="s">
        <v>471</v>
      </c>
      <c r="C159" s="176"/>
      <c r="D159" s="177"/>
      <c r="E159" s="178">
        <v>3500000.0</v>
      </c>
      <c r="F159" s="104">
        <f t="shared" si="90"/>
        <v>59500000</v>
      </c>
      <c r="G159" s="107"/>
      <c r="H159" s="107"/>
      <c r="I159" s="107"/>
      <c r="J159" s="107"/>
      <c r="K159" s="107"/>
      <c r="L159" s="107"/>
      <c r="M159" s="107"/>
      <c r="N159" s="107">
        <f t="shared" ref="N159:R159" si="91">$E159*3</f>
        <v>10500000</v>
      </c>
      <c r="O159" s="107">
        <f t="shared" si="91"/>
        <v>10500000</v>
      </c>
      <c r="P159" s="107">
        <f t="shared" si="91"/>
        <v>10500000</v>
      </c>
      <c r="Q159" s="107">
        <f t="shared" si="91"/>
        <v>10500000</v>
      </c>
      <c r="R159" s="107">
        <f t="shared" si="91"/>
        <v>10500000</v>
      </c>
      <c r="S159" s="107">
        <f>$E159*2</f>
        <v>7000000</v>
      </c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</row>
    <row r="160" ht="15.75" customHeight="1">
      <c r="A160" s="174">
        <v>3.0</v>
      </c>
      <c r="B160" s="175" t="s">
        <v>472</v>
      </c>
      <c r="C160" s="176"/>
      <c r="D160" s="177"/>
      <c r="E160" s="178">
        <v>2500000.0</v>
      </c>
      <c r="F160" s="104">
        <f t="shared" si="90"/>
        <v>42500000</v>
      </c>
      <c r="G160" s="107"/>
      <c r="H160" s="107"/>
      <c r="I160" s="107"/>
      <c r="J160" s="107"/>
      <c r="K160" s="107"/>
      <c r="L160" s="107"/>
      <c r="M160" s="107"/>
      <c r="N160" s="107"/>
      <c r="O160" s="107">
        <f t="shared" ref="O160:S160" si="92">$E160*3</f>
        <v>7500000</v>
      </c>
      <c r="P160" s="107">
        <f t="shared" si="92"/>
        <v>7500000</v>
      </c>
      <c r="Q160" s="107">
        <f t="shared" si="92"/>
        <v>7500000</v>
      </c>
      <c r="R160" s="107">
        <f t="shared" si="92"/>
        <v>7500000</v>
      </c>
      <c r="S160" s="107">
        <f t="shared" si="92"/>
        <v>7500000</v>
      </c>
      <c r="T160" s="107">
        <f>$E160*2</f>
        <v>5000000</v>
      </c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</row>
    <row r="161" ht="15.75" customHeight="1">
      <c r="A161" s="174">
        <v>4.0</v>
      </c>
      <c r="B161" s="175" t="s">
        <v>473</v>
      </c>
      <c r="C161" s="176"/>
      <c r="D161" s="177"/>
      <c r="E161" s="178">
        <v>4000000.0</v>
      </c>
      <c r="F161" s="104">
        <f t="shared" si="90"/>
        <v>68000000</v>
      </c>
      <c r="G161" s="107"/>
      <c r="H161" s="107"/>
      <c r="I161" s="107"/>
      <c r="J161" s="107"/>
      <c r="K161" s="107"/>
      <c r="L161" s="107"/>
      <c r="M161" s="107"/>
      <c r="N161" s="107"/>
      <c r="O161" s="107"/>
      <c r="P161" s="107">
        <f t="shared" ref="P161:T161" si="93">$E161*3</f>
        <v>12000000</v>
      </c>
      <c r="Q161" s="107">
        <f t="shared" si="93"/>
        <v>12000000</v>
      </c>
      <c r="R161" s="107">
        <f t="shared" si="93"/>
        <v>12000000</v>
      </c>
      <c r="S161" s="107">
        <f t="shared" si="93"/>
        <v>12000000</v>
      </c>
      <c r="T161" s="107">
        <f t="shared" si="93"/>
        <v>12000000</v>
      </c>
      <c r="U161" s="107">
        <f>$E161*2</f>
        <v>8000000</v>
      </c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</row>
    <row r="162" ht="15.75" customHeight="1">
      <c r="A162" s="174">
        <v>5.0</v>
      </c>
      <c r="B162" s="175" t="s">
        <v>474</v>
      </c>
      <c r="C162" s="176"/>
      <c r="D162" s="177"/>
      <c r="E162" s="178">
        <v>1000000.0</v>
      </c>
      <c r="F162" s="104">
        <f t="shared" si="90"/>
        <v>17000000</v>
      </c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>
        <f t="shared" ref="Q162:U162" si="94">$E162*3</f>
        <v>3000000</v>
      </c>
      <c r="R162" s="107">
        <f t="shared" si="94"/>
        <v>3000000</v>
      </c>
      <c r="S162" s="107">
        <f t="shared" si="94"/>
        <v>3000000</v>
      </c>
      <c r="T162" s="107">
        <f t="shared" si="94"/>
        <v>3000000</v>
      </c>
      <c r="U162" s="107">
        <f t="shared" si="94"/>
        <v>3000000</v>
      </c>
      <c r="V162" s="107">
        <f>$E162*2</f>
        <v>2000000</v>
      </c>
      <c r="W162" s="107"/>
      <c r="X162" s="107"/>
      <c r="Y162" s="107"/>
      <c r="Z162" s="107"/>
      <c r="AA162" s="107"/>
      <c r="AB162" s="107"/>
      <c r="AC162" s="107"/>
      <c r="AD162" s="107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</row>
    <row r="163" ht="15.75" customHeight="1">
      <c r="A163" s="174">
        <v>6.0</v>
      </c>
      <c r="B163" s="175" t="s">
        <v>475</v>
      </c>
      <c r="C163" s="176"/>
      <c r="D163" s="177"/>
      <c r="E163" s="178">
        <v>750000.0</v>
      </c>
      <c r="F163" s="104">
        <f t="shared" si="90"/>
        <v>12750000</v>
      </c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>
        <f t="shared" ref="R163:V163" si="95">$E163*3</f>
        <v>2250000</v>
      </c>
      <c r="S163" s="107">
        <f t="shared" si="95"/>
        <v>2250000</v>
      </c>
      <c r="T163" s="107">
        <f t="shared" si="95"/>
        <v>2250000</v>
      </c>
      <c r="U163" s="107">
        <f t="shared" si="95"/>
        <v>2250000</v>
      </c>
      <c r="V163" s="107">
        <f t="shared" si="95"/>
        <v>2250000</v>
      </c>
      <c r="W163" s="107">
        <f>$E163*2</f>
        <v>1500000</v>
      </c>
      <c r="X163" s="107"/>
      <c r="Y163" s="107"/>
      <c r="Z163" s="107"/>
      <c r="AA163" s="107"/>
      <c r="AB163" s="107"/>
      <c r="AC163" s="107"/>
      <c r="AD163" s="107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</row>
    <row r="164" ht="15.75" customHeight="1">
      <c r="A164" s="174">
        <v>6.0</v>
      </c>
      <c r="B164" s="175" t="s">
        <v>476</v>
      </c>
      <c r="C164" s="176"/>
      <c r="D164" s="177"/>
      <c r="E164" s="178">
        <v>4000000.0</v>
      </c>
      <c r="F164" s="104">
        <f t="shared" si="90"/>
        <v>68000000</v>
      </c>
      <c r="G164" s="107"/>
      <c r="H164" s="107"/>
      <c r="I164" s="107"/>
      <c r="J164" s="107"/>
      <c r="K164" s="107"/>
      <c r="L164" s="107"/>
      <c r="M164" s="107">
        <f t="shared" ref="M164:Q164" si="96">$E164*3</f>
        <v>12000000</v>
      </c>
      <c r="N164" s="107">
        <f t="shared" si="96"/>
        <v>12000000</v>
      </c>
      <c r="O164" s="107">
        <f t="shared" si="96"/>
        <v>12000000</v>
      </c>
      <c r="P164" s="107">
        <f t="shared" si="96"/>
        <v>12000000</v>
      </c>
      <c r="Q164" s="107">
        <f t="shared" si="96"/>
        <v>12000000</v>
      </c>
      <c r="R164" s="107">
        <f>$E164*2</f>
        <v>8000000</v>
      </c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</row>
    <row r="165" ht="15.75" customHeight="1">
      <c r="A165" s="179"/>
      <c r="B165" s="180" t="s">
        <v>315</v>
      </c>
      <c r="C165" s="181"/>
      <c r="D165" s="182"/>
      <c r="E165" s="183">
        <f t="shared" ref="E165:F165" si="97">SUM(E158:E164)</f>
        <v>17650000</v>
      </c>
      <c r="F165" s="183">
        <f t="shared" si="97"/>
        <v>300050000</v>
      </c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  <c r="AA165" s="184"/>
      <c r="AB165" s="184"/>
      <c r="AC165" s="184"/>
      <c r="AD165" s="184"/>
      <c r="AE165" s="184"/>
      <c r="AF165" s="184"/>
      <c r="AG165" s="184"/>
      <c r="AH165" s="184"/>
      <c r="AI165" s="184"/>
      <c r="AJ165" s="184"/>
      <c r="AK165" s="184"/>
      <c r="AL165" s="184"/>
      <c r="AM165" s="184"/>
      <c r="AN165" s="184"/>
      <c r="AO165" s="184"/>
      <c r="AP165" s="184"/>
      <c r="AQ165" s="184"/>
      <c r="AR165" s="184"/>
      <c r="AS165" s="184"/>
      <c r="AT165" s="184"/>
      <c r="AU165" s="184"/>
      <c r="AV165" s="184"/>
      <c r="AW165" s="184"/>
      <c r="AX165" s="184"/>
      <c r="AY165" s="184"/>
      <c r="AZ165" s="184"/>
      <c r="BA165" s="184"/>
      <c r="BB165" s="184"/>
      <c r="BC165" s="171"/>
      <c r="BD165" s="171"/>
      <c r="BE165" s="171"/>
      <c r="BF165" s="171"/>
      <c r="BG165" s="171"/>
      <c r="BH165" s="171"/>
      <c r="BI165" s="171"/>
      <c r="BJ165" s="171"/>
      <c r="BK165" s="171"/>
      <c r="BL165" s="171"/>
      <c r="BM165" s="171"/>
      <c r="BN165" s="171"/>
      <c r="BO165" s="171"/>
      <c r="BP165" s="171"/>
      <c r="BQ165" s="171"/>
      <c r="BR165" s="171"/>
      <c r="BS165" s="171"/>
      <c r="BT165" s="171"/>
      <c r="BU165" s="171"/>
      <c r="BV165" s="171"/>
      <c r="BW165" s="171"/>
      <c r="BX165" s="171"/>
      <c r="BY165" s="171"/>
      <c r="BZ165" s="171"/>
      <c r="CA165" s="171"/>
      <c r="CB165" s="171"/>
      <c r="CC165" s="171"/>
      <c r="CD165" s="171"/>
      <c r="CE165" s="171"/>
      <c r="CF165" s="171"/>
      <c r="CG165" s="171"/>
      <c r="CH165" s="171"/>
      <c r="CI165" s="171"/>
      <c r="CJ165" s="171"/>
      <c r="CK165" s="171"/>
      <c r="CL165" s="171"/>
      <c r="CM165" s="171"/>
      <c r="CN165" s="171"/>
      <c r="CO165" s="171"/>
      <c r="CP165" s="171"/>
      <c r="CQ165" s="171"/>
      <c r="CR165" s="171"/>
      <c r="CS165" s="171"/>
      <c r="CT165" s="171"/>
      <c r="CU165" s="171"/>
      <c r="CV165" s="171"/>
      <c r="CW165" s="171"/>
      <c r="CX165" s="171"/>
      <c r="CY165" s="171"/>
      <c r="CZ165" s="171"/>
      <c r="DA165" s="171"/>
      <c r="DB165" s="171"/>
      <c r="DC165" s="171"/>
      <c r="DD165" s="171"/>
      <c r="DE165" s="171"/>
      <c r="DF165" s="171"/>
      <c r="DG165" s="171"/>
      <c r="DH165" s="171"/>
      <c r="DI165" s="171"/>
      <c r="DJ165" s="171"/>
      <c r="DK165" s="171"/>
      <c r="DL165" s="171"/>
      <c r="DM165" s="171"/>
      <c r="DN165" s="171"/>
      <c r="DO165" s="171"/>
      <c r="DP165" s="171"/>
      <c r="DQ165" s="171"/>
      <c r="DR165" s="171"/>
      <c r="DS165" s="171"/>
      <c r="DT165" s="171"/>
      <c r="DU165" s="171"/>
      <c r="DV165" s="171"/>
    </row>
    <row r="166" ht="15.75" customHeight="1">
      <c r="A166" s="159"/>
      <c r="B166" s="158"/>
      <c r="C166" s="158"/>
      <c r="D166" s="158"/>
      <c r="E166" s="185"/>
      <c r="F166" s="186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  <c r="AD166" s="164"/>
      <c r="AE166" s="164"/>
      <c r="AF166" s="164"/>
      <c r="AG166" s="164"/>
      <c r="AH166" s="164"/>
      <c r="AI166" s="164"/>
      <c r="AJ166" s="164"/>
      <c r="AK166" s="164"/>
      <c r="AL166" s="164"/>
      <c r="AM166" s="164"/>
      <c r="AN166" s="164"/>
      <c r="AO166" s="164"/>
      <c r="AP166" s="164"/>
      <c r="AQ166" s="164"/>
      <c r="AR166" s="164"/>
      <c r="AS166" s="164"/>
      <c r="AT166" s="164"/>
      <c r="AU166" s="164"/>
      <c r="AV166" s="164"/>
      <c r="AW166" s="164"/>
      <c r="AX166" s="164"/>
      <c r="AY166" s="164"/>
      <c r="AZ166" s="164"/>
      <c r="BA166" s="164"/>
      <c r="BB166" s="164"/>
      <c r="BC166" s="171"/>
      <c r="BD166" s="171"/>
      <c r="BE166" s="171"/>
      <c r="BF166" s="171"/>
      <c r="BG166" s="171"/>
      <c r="BH166" s="171"/>
      <c r="BI166" s="171"/>
      <c r="BJ166" s="171"/>
      <c r="BK166" s="171"/>
      <c r="BL166" s="171"/>
      <c r="BM166" s="171"/>
      <c r="BN166" s="171"/>
      <c r="BO166" s="171"/>
      <c r="BP166" s="171"/>
      <c r="BQ166" s="171"/>
      <c r="BR166" s="171"/>
      <c r="BS166" s="171"/>
      <c r="BT166" s="171"/>
      <c r="BU166" s="171"/>
      <c r="BV166" s="171"/>
      <c r="BW166" s="171"/>
      <c r="BX166" s="171"/>
      <c r="BY166" s="171"/>
      <c r="BZ166" s="171"/>
      <c r="CA166" s="171"/>
      <c r="CB166" s="171"/>
      <c r="CC166" s="171"/>
      <c r="CD166" s="171"/>
      <c r="CE166" s="171"/>
      <c r="CF166" s="171"/>
      <c r="CG166" s="171"/>
      <c r="CH166" s="171"/>
      <c r="CI166" s="171"/>
      <c r="CJ166" s="171"/>
      <c r="CK166" s="171"/>
      <c r="CL166" s="171"/>
      <c r="CM166" s="171"/>
      <c r="CN166" s="171"/>
      <c r="CO166" s="171"/>
      <c r="CP166" s="171"/>
      <c r="CQ166" s="171"/>
      <c r="CR166" s="171"/>
      <c r="CS166" s="171"/>
      <c r="CT166" s="171"/>
      <c r="CU166" s="171"/>
      <c r="CV166" s="171"/>
      <c r="CW166" s="171"/>
      <c r="CX166" s="171"/>
      <c r="CY166" s="171"/>
      <c r="CZ166" s="171"/>
      <c r="DA166" s="171"/>
      <c r="DB166" s="171"/>
      <c r="DC166" s="171"/>
      <c r="DD166" s="171"/>
      <c r="DE166" s="171"/>
      <c r="DF166" s="171"/>
      <c r="DG166" s="171"/>
      <c r="DH166" s="171"/>
      <c r="DI166" s="171"/>
      <c r="DJ166" s="171"/>
      <c r="DK166" s="171"/>
      <c r="DL166" s="171"/>
      <c r="DM166" s="171"/>
      <c r="DN166" s="171"/>
      <c r="DO166" s="171"/>
      <c r="DP166" s="171"/>
      <c r="DQ166" s="171"/>
      <c r="DR166" s="171"/>
      <c r="DS166" s="171"/>
      <c r="DT166" s="171"/>
      <c r="DU166" s="171"/>
      <c r="DV166" s="171"/>
    </row>
    <row r="167" ht="15.75" customHeight="1">
      <c r="A167" s="159"/>
      <c r="B167" s="158"/>
      <c r="C167" s="158"/>
      <c r="D167" s="158"/>
      <c r="E167" s="185"/>
      <c r="F167" s="186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  <c r="AD167" s="164"/>
      <c r="AE167" s="164"/>
      <c r="AF167" s="164"/>
      <c r="AG167" s="164"/>
      <c r="AH167" s="164"/>
      <c r="AI167" s="164"/>
      <c r="AJ167" s="164"/>
      <c r="AK167" s="164"/>
      <c r="AL167" s="164"/>
      <c r="AM167" s="164"/>
      <c r="AN167" s="164"/>
      <c r="AO167" s="164"/>
      <c r="AP167" s="164"/>
      <c r="AQ167" s="164"/>
      <c r="AR167" s="164"/>
      <c r="AS167" s="164"/>
      <c r="AT167" s="164"/>
      <c r="AU167" s="164"/>
      <c r="AV167" s="164"/>
      <c r="AW167" s="164"/>
      <c r="AX167" s="164"/>
      <c r="AY167" s="164"/>
      <c r="AZ167" s="164"/>
      <c r="BA167" s="164"/>
      <c r="BB167" s="164"/>
      <c r="BC167" s="171"/>
      <c r="BD167" s="171"/>
      <c r="BE167" s="171"/>
      <c r="BF167" s="171"/>
      <c r="BG167" s="171"/>
      <c r="BH167" s="171"/>
      <c r="BI167" s="171"/>
      <c r="BJ167" s="171"/>
      <c r="BK167" s="171"/>
      <c r="BL167" s="171"/>
      <c r="BM167" s="171"/>
      <c r="BN167" s="171"/>
      <c r="BO167" s="171"/>
      <c r="BP167" s="171"/>
      <c r="BQ167" s="171"/>
      <c r="BR167" s="171"/>
      <c r="BS167" s="171"/>
      <c r="BT167" s="171"/>
      <c r="BU167" s="171"/>
      <c r="BV167" s="171"/>
      <c r="BW167" s="171"/>
      <c r="BX167" s="171"/>
      <c r="BY167" s="171"/>
      <c r="BZ167" s="171"/>
      <c r="CA167" s="171"/>
      <c r="CB167" s="171"/>
      <c r="CC167" s="171"/>
      <c r="CD167" s="171"/>
      <c r="CE167" s="171"/>
      <c r="CF167" s="171"/>
      <c r="CG167" s="171"/>
      <c r="CH167" s="171"/>
      <c r="CI167" s="171"/>
      <c r="CJ167" s="171"/>
      <c r="CK167" s="171"/>
      <c r="CL167" s="171"/>
      <c r="CM167" s="171"/>
      <c r="CN167" s="171"/>
      <c r="CO167" s="171"/>
      <c r="CP167" s="171"/>
      <c r="CQ167" s="171"/>
      <c r="CR167" s="171"/>
      <c r="CS167" s="171"/>
      <c r="CT167" s="171"/>
      <c r="CU167" s="171"/>
      <c r="CV167" s="171"/>
      <c r="CW167" s="171"/>
      <c r="CX167" s="171"/>
      <c r="CY167" s="171"/>
      <c r="CZ167" s="171"/>
      <c r="DA167" s="171"/>
      <c r="DB167" s="171"/>
      <c r="DC167" s="171"/>
      <c r="DD167" s="171"/>
      <c r="DE167" s="171"/>
      <c r="DF167" s="171"/>
      <c r="DG167" s="171"/>
      <c r="DH167" s="171"/>
      <c r="DI167" s="171"/>
      <c r="DJ167" s="171"/>
      <c r="DK167" s="171"/>
      <c r="DL167" s="171"/>
      <c r="DM167" s="171"/>
      <c r="DN167" s="171"/>
      <c r="DO167" s="171"/>
      <c r="DP167" s="171"/>
      <c r="DQ167" s="171"/>
      <c r="DR167" s="171"/>
      <c r="DS167" s="171"/>
      <c r="DT167" s="171"/>
      <c r="DU167" s="171"/>
      <c r="DV167" s="171"/>
    </row>
    <row r="168" ht="15.75" customHeight="1">
      <c r="A168" s="93" t="s">
        <v>477</v>
      </c>
      <c r="B168" s="93" t="s">
        <v>478</v>
      </c>
      <c r="C168" s="131"/>
      <c r="D168" s="132"/>
      <c r="E168" s="90"/>
      <c r="F168" s="90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</row>
    <row r="169" ht="15.75" customHeight="1">
      <c r="A169" s="96" t="s">
        <v>4</v>
      </c>
      <c r="B169" s="96" t="s">
        <v>311</v>
      </c>
      <c r="C169" s="96" t="s">
        <v>312</v>
      </c>
      <c r="D169" s="96" t="s">
        <v>313</v>
      </c>
      <c r="E169" s="96" t="s">
        <v>314</v>
      </c>
      <c r="F169" s="96" t="s">
        <v>315</v>
      </c>
      <c r="G169" s="97">
        <v>1.0</v>
      </c>
      <c r="H169" s="98">
        <f t="shared" ref="H169:DV169" si="98">G169+1</f>
        <v>2</v>
      </c>
      <c r="I169" s="98">
        <f t="shared" si="98"/>
        <v>3</v>
      </c>
      <c r="J169" s="98">
        <f t="shared" si="98"/>
        <v>4</v>
      </c>
      <c r="K169" s="98">
        <f t="shared" si="98"/>
        <v>5</v>
      </c>
      <c r="L169" s="98">
        <f t="shared" si="98"/>
        <v>6</v>
      </c>
      <c r="M169" s="98">
        <f t="shared" si="98"/>
        <v>7</v>
      </c>
      <c r="N169" s="98">
        <f t="shared" si="98"/>
        <v>8</v>
      </c>
      <c r="O169" s="98">
        <f t="shared" si="98"/>
        <v>9</v>
      </c>
      <c r="P169" s="98">
        <f t="shared" si="98"/>
        <v>10</v>
      </c>
      <c r="Q169" s="98">
        <f t="shared" si="98"/>
        <v>11</v>
      </c>
      <c r="R169" s="98">
        <f t="shared" si="98"/>
        <v>12</v>
      </c>
      <c r="S169" s="98">
        <f t="shared" si="98"/>
        <v>13</v>
      </c>
      <c r="T169" s="98">
        <f t="shared" si="98"/>
        <v>14</v>
      </c>
      <c r="U169" s="98">
        <f t="shared" si="98"/>
        <v>15</v>
      </c>
      <c r="V169" s="98">
        <f t="shared" si="98"/>
        <v>16</v>
      </c>
      <c r="W169" s="98">
        <f t="shared" si="98"/>
        <v>17</v>
      </c>
      <c r="X169" s="98">
        <f t="shared" si="98"/>
        <v>18</v>
      </c>
      <c r="Y169" s="98">
        <f t="shared" si="98"/>
        <v>19</v>
      </c>
      <c r="Z169" s="98">
        <f t="shared" si="98"/>
        <v>20</v>
      </c>
      <c r="AA169" s="98">
        <f t="shared" si="98"/>
        <v>21</v>
      </c>
      <c r="AB169" s="98">
        <f t="shared" si="98"/>
        <v>22</v>
      </c>
      <c r="AC169" s="98">
        <f t="shared" si="98"/>
        <v>23</v>
      </c>
      <c r="AD169" s="98">
        <f t="shared" si="98"/>
        <v>24</v>
      </c>
      <c r="AE169" s="98">
        <f t="shared" si="98"/>
        <v>25</v>
      </c>
      <c r="AF169" s="98">
        <f t="shared" si="98"/>
        <v>26</v>
      </c>
      <c r="AG169" s="98">
        <f t="shared" si="98"/>
        <v>27</v>
      </c>
      <c r="AH169" s="98">
        <f t="shared" si="98"/>
        <v>28</v>
      </c>
      <c r="AI169" s="98">
        <f t="shared" si="98"/>
        <v>29</v>
      </c>
      <c r="AJ169" s="98">
        <f t="shared" si="98"/>
        <v>30</v>
      </c>
      <c r="AK169" s="98">
        <f t="shared" si="98"/>
        <v>31</v>
      </c>
      <c r="AL169" s="98">
        <f t="shared" si="98"/>
        <v>32</v>
      </c>
      <c r="AM169" s="98">
        <f t="shared" si="98"/>
        <v>33</v>
      </c>
      <c r="AN169" s="98">
        <f t="shared" si="98"/>
        <v>34</v>
      </c>
      <c r="AO169" s="98">
        <f t="shared" si="98"/>
        <v>35</v>
      </c>
      <c r="AP169" s="98">
        <f t="shared" si="98"/>
        <v>36</v>
      </c>
      <c r="AQ169" s="98">
        <f t="shared" si="98"/>
        <v>37</v>
      </c>
      <c r="AR169" s="98">
        <f t="shared" si="98"/>
        <v>38</v>
      </c>
      <c r="AS169" s="98">
        <f t="shared" si="98"/>
        <v>39</v>
      </c>
      <c r="AT169" s="98">
        <f t="shared" si="98"/>
        <v>40</v>
      </c>
      <c r="AU169" s="98">
        <f t="shared" si="98"/>
        <v>41</v>
      </c>
      <c r="AV169" s="98">
        <f t="shared" si="98"/>
        <v>42</v>
      </c>
      <c r="AW169" s="98">
        <f t="shared" si="98"/>
        <v>43</v>
      </c>
      <c r="AX169" s="98">
        <f t="shared" si="98"/>
        <v>44</v>
      </c>
      <c r="AY169" s="98">
        <f t="shared" si="98"/>
        <v>45</v>
      </c>
      <c r="AZ169" s="98">
        <f t="shared" si="98"/>
        <v>46</v>
      </c>
      <c r="BA169" s="98">
        <f t="shared" si="98"/>
        <v>47</v>
      </c>
      <c r="BB169" s="98">
        <f t="shared" si="98"/>
        <v>48</v>
      </c>
      <c r="BC169" s="98">
        <f t="shared" si="98"/>
        <v>49</v>
      </c>
      <c r="BD169" s="98">
        <f t="shared" si="98"/>
        <v>50</v>
      </c>
      <c r="BE169" s="98">
        <f t="shared" si="98"/>
        <v>51</v>
      </c>
      <c r="BF169" s="98">
        <f t="shared" si="98"/>
        <v>52</v>
      </c>
      <c r="BG169" s="98">
        <f t="shared" si="98"/>
        <v>53</v>
      </c>
      <c r="BH169" s="98">
        <f t="shared" si="98"/>
        <v>54</v>
      </c>
      <c r="BI169" s="98">
        <f t="shared" si="98"/>
        <v>55</v>
      </c>
      <c r="BJ169" s="98">
        <f t="shared" si="98"/>
        <v>56</v>
      </c>
      <c r="BK169" s="98">
        <f t="shared" si="98"/>
        <v>57</v>
      </c>
      <c r="BL169" s="98">
        <f t="shared" si="98"/>
        <v>58</v>
      </c>
      <c r="BM169" s="98">
        <f t="shared" si="98"/>
        <v>59</v>
      </c>
      <c r="BN169" s="98">
        <f t="shared" si="98"/>
        <v>60</v>
      </c>
      <c r="BO169" s="98">
        <f t="shared" si="98"/>
        <v>61</v>
      </c>
      <c r="BP169" s="98">
        <f t="shared" si="98"/>
        <v>62</v>
      </c>
      <c r="BQ169" s="98">
        <f t="shared" si="98"/>
        <v>63</v>
      </c>
      <c r="BR169" s="98">
        <f t="shared" si="98"/>
        <v>64</v>
      </c>
      <c r="BS169" s="98">
        <f t="shared" si="98"/>
        <v>65</v>
      </c>
      <c r="BT169" s="98">
        <f t="shared" si="98"/>
        <v>66</v>
      </c>
      <c r="BU169" s="98">
        <f t="shared" si="98"/>
        <v>67</v>
      </c>
      <c r="BV169" s="98">
        <f t="shared" si="98"/>
        <v>68</v>
      </c>
      <c r="BW169" s="98">
        <f t="shared" si="98"/>
        <v>69</v>
      </c>
      <c r="BX169" s="98">
        <f t="shared" si="98"/>
        <v>70</v>
      </c>
      <c r="BY169" s="98">
        <f t="shared" si="98"/>
        <v>71</v>
      </c>
      <c r="BZ169" s="98">
        <f t="shared" si="98"/>
        <v>72</v>
      </c>
      <c r="CA169" s="98">
        <f t="shared" si="98"/>
        <v>73</v>
      </c>
      <c r="CB169" s="98">
        <f t="shared" si="98"/>
        <v>74</v>
      </c>
      <c r="CC169" s="98">
        <f t="shared" si="98"/>
        <v>75</v>
      </c>
      <c r="CD169" s="98">
        <f t="shared" si="98"/>
        <v>76</v>
      </c>
      <c r="CE169" s="98">
        <f t="shared" si="98"/>
        <v>77</v>
      </c>
      <c r="CF169" s="98">
        <f t="shared" si="98"/>
        <v>78</v>
      </c>
      <c r="CG169" s="98">
        <f t="shared" si="98"/>
        <v>79</v>
      </c>
      <c r="CH169" s="98">
        <f t="shared" si="98"/>
        <v>80</v>
      </c>
      <c r="CI169" s="98">
        <f t="shared" si="98"/>
        <v>81</v>
      </c>
      <c r="CJ169" s="98">
        <f t="shared" si="98"/>
        <v>82</v>
      </c>
      <c r="CK169" s="98">
        <f t="shared" si="98"/>
        <v>83</v>
      </c>
      <c r="CL169" s="98">
        <f t="shared" si="98"/>
        <v>84</v>
      </c>
      <c r="CM169" s="98">
        <f t="shared" si="98"/>
        <v>85</v>
      </c>
      <c r="CN169" s="98">
        <f t="shared" si="98"/>
        <v>86</v>
      </c>
      <c r="CO169" s="98">
        <f t="shared" si="98"/>
        <v>87</v>
      </c>
      <c r="CP169" s="98">
        <f t="shared" si="98"/>
        <v>88</v>
      </c>
      <c r="CQ169" s="98">
        <f t="shared" si="98"/>
        <v>89</v>
      </c>
      <c r="CR169" s="98">
        <f t="shared" si="98"/>
        <v>90</v>
      </c>
      <c r="CS169" s="98">
        <f t="shared" si="98"/>
        <v>91</v>
      </c>
      <c r="CT169" s="98">
        <f t="shared" si="98"/>
        <v>92</v>
      </c>
      <c r="CU169" s="98">
        <f t="shared" si="98"/>
        <v>93</v>
      </c>
      <c r="CV169" s="98">
        <f t="shared" si="98"/>
        <v>94</v>
      </c>
      <c r="CW169" s="98">
        <f t="shared" si="98"/>
        <v>95</v>
      </c>
      <c r="CX169" s="98">
        <f t="shared" si="98"/>
        <v>96</v>
      </c>
      <c r="CY169" s="98">
        <f t="shared" si="98"/>
        <v>97</v>
      </c>
      <c r="CZ169" s="98">
        <f t="shared" si="98"/>
        <v>98</v>
      </c>
      <c r="DA169" s="98">
        <f t="shared" si="98"/>
        <v>99</v>
      </c>
      <c r="DB169" s="98">
        <f t="shared" si="98"/>
        <v>100</v>
      </c>
      <c r="DC169" s="98">
        <f t="shared" si="98"/>
        <v>101</v>
      </c>
      <c r="DD169" s="98">
        <f t="shared" si="98"/>
        <v>102</v>
      </c>
      <c r="DE169" s="98">
        <f t="shared" si="98"/>
        <v>103</v>
      </c>
      <c r="DF169" s="98">
        <f t="shared" si="98"/>
        <v>104</v>
      </c>
      <c r="DG169" s="98">
        <f t="shared" si="98"/>
        <v>105</v>
      </c>
      <c r="DH169" s="98">
        <f t="shared" si="98"/>
        <v>106</v>
      </c>
      <c r="DI169" s="98">
        <f t="shared" si="98"/>
        <v>107</v>
      </c>
      <c r="DJ169" s="98">
        <f t="shared" si="98"/>
        <v>108</v>
      </c>
      <c r="DK169" s="98">
        <f t="shared" si="98"/>
        <v>109</v>
      </c>
      <c r="DL169" s="98">
        <f t="shared" si="98"/>
        <v>110</v>
      </c>
      <c r="DM169" s="98">
        <f t="shared" si="98"/>
        <v>111</v>
      </c>
      <c r="DN169" s="98">
        <f t="shared" si="98"/>
        <v>112</v>
      </c>
      <c r="DO169" s="98">
        <f t="shared" si="98"/>
        <v>113</v>
      </c>
      <c r="DP169" s="98">
        <f t="shared" si="98"/>
        <v>114</v>
      </c>
      <c r="DQ169" s="98">
        <f t="shared" si="98"/>
        <v>115</v>
      </c>
      <c r="DR169" s="98">
        <f t="shared" si="98"/>
        <v>116</v>
      </c>
      <c r="DS169" s="98">
        <f t="shared" si="98"/>
        <v>117</v>
      </c>
      <c r="DT169" s="98">
        <f t="shared" si="98"/>
        <v>118</v>
      </c>
      <c r="DU169" s="98">
        <f t="shared" si="98"/>
        <v>119</v>
      </c>
      <c r="DV169" s="98">
        <f t="shared" si="98"/>
        <v>120</v>
      </c>
    </row>
    <row r="170" ht="15.75" customHeight="1">
      <c r="A170" s="99"/>
      <c r="B170" s="99"/>
      <c r="C170" s="99"/>
      <c r="D170" s="99"/>
      <c r="E170" s="99"/>
      <c r="F170" s="99"/>
      <c r="G170" s="100" t="s">
        <v>15</v>
      </c>
      <c r="H170" s="101" t="s">
        <v>16</v>
      </c>
      <c r="I170" s="101" t="s">
        <v>17</v>
      </c>
      <c r="J170" s="101" t="s">
        <v>18</v>
      </c>
      <c r="K170" s="101" t="s">
        <v>19</v>
      </c>
      <c r="L170" s="101" t="s">
        <v>20</v>
      </c>
      <c r="M170" s="101" t="s">
        <v>21</v>
      </c>
      <c r="N170" s="101" t="s">
        <v>22</v>
      </c>
      <c r="O170" s="101" t="s">
        <v>23</v>
      </c>
      <c r="P170" s="101" t="s">
        <v>24</v>
      </c>
      <c r="Q170" s="101" t="s">
        <v>25</v>
      </c>
      <c r="R170" s="101" t="s">
        <v>26</v>
      </c>
      <c r="S170" s="101" t="s">
        <v>27</v>
      </c>
      <c r="T170" s="101" t="s">
        <v>28</v>
      </c>
      <c r="U170" s="101" t="s">
        <v>29</v>
      </c>
      <c r="V170" s="101" t="s">
        <v>30</v>
      </c>
      <c r="W170" s="101" t="s">
        <v>31</v>
      </c>
      <c r="X170" s="101" t="s">
        <v>32</v>
      </c>
      <c r="Y170" s="101" t="s">
        <v>33</v>
      </c>
      <c r="Z170" s="101" t="s">
        <v>34</v>
      </c>
      <c r="AA170" s="101" t="s">
        <v>35</v>
      </c>
      <c r="AB170" s="101" t="s">
        <v>36</v>
      </c>
      <c r="AC170" s="101" t="s">
        <v>37</v>
      </c>
      <c r="AD170" s="101" t="s">
        <v>38</v>
      </c>
      <c r="AE170" s="101" t="s">
        <v>39</v>
      </c>
      <c r="AF170" s="101" t="s">
        <v>40</v>
      </c>
      <c r="AG170" s="101" t="s">
        <v>41</v>
      </c>
      <c r="AH170" s="101" t="s">
        <v>42</v>
      </c>
      <c r="AI170" s="101" t="s">
        <v>43</v>
      </c>
      <c r="AJ170" s="101" t="s">
        <v>44</v>
      </c>
      <c r="AK170" s="101" t="s">
        <v>45</v>
      </c>
      <c r="AL170" s="101" t="s">
        <v>46</v>
      </c>
      <c r="AM170" s="101" t="s">
        <v>47</v>
      </c>
      <c r="AN170" s="101" t="s">
        <v>48</v>
      </c>
      <c r="AO170" s="101" t="s">
        <v>49</v>
      </c>
      <c r="AP170" s="101" t="s">
        <v>50</v>
      </c>
      <c r="AQ170" s="101" t="s">
        <v>51</v>
      </c>
      <c r="AR170" s="101" t="s">
        <v>52</v>
      </c>
      <c r="AS170" s="101" t="s">
        <v>53</v>
      </c>
      <c r="AT170" s="101" t="s">
        <v>54</v>
      </c>
      <c r="AU170" s="101" t="s">
        <v>55</v>
      </c>
      <c r="AV170" s="101" t="s">
        <v>56</v>
      </c>
      <c r="AW170" s="101" t="s">
        <v>57</v>
      </c>
      <c r="AX170" s="101" t="s">
        <v>58</v>
      </c>
      <c r="AY170" s="101" t="s">
        <v>59</v>
      </c>
      <c r="AZ170" s="101" t="s">
        <v>60</v>
      </c>
      <c r="BA170" s="101" t="s">
        <v>61</v>
      </c>
      <c r="BB170" s="101" t="s">
        <v>62</v>
      </c>
      <c r="BC170" s="101" t="s">
        <v>63</v>
      </c>
      <c r="BD170" s="101" t="s">
        <v>64</v>
      </c>
      <c r="BE170" s="101" t="s">
        <v>65</v>
      </c>
      <c r="BF170" s="101" t="s">
        <v>66</v>
      </c>
      <c r="BG170" s="101" t="s">
        <v>67</v>
      </c>
      <c r="BH170" s="101" t="s">
        <v>68</v>
      </c>
      <c r="BI170" s="101" t="s">
        <v>69</v>
      </c>
      <c r="BJ170" s="101" t="s">
        <v>70</v>
      </c>
      <c r="BK170" s="101" t="s">
        <v>71</v>
      </c>
      <c r="BL170" s="101" t="s">
        <v>72</v>
      </c>
      <c r="BM170" s="101" t="s">
        <v>73</v>
      </c>
      <c r="BN170" s="101" t="s">
        <v>74</v>
      </c>
      <c r="BO170" s="101" t="s">
        <v>75</v>
      </c>
      <c r="BP170" s="101" t="s">
        <v>76</v>
      </c>
      <c r="BQ170" s="101" t="s">
        <v>77</v>
      </c>
      <c r="BR170" s="101" t="s">
        <v>78</v>
      </c>
      <c r="BS170" s="101" t="s">
        <v>79</v>
      </c>
      <c r="BT170" s="101" t="s">
        <v>80</v>
      </c>
      <c r="BU170" s="101" t="s">
        <v>81</v>
      </c>
      <c r="BV170" s="101" t="s">
        <v>82</v>
      </c>
      <c r="BW170" s="101" t="s">
        <v>83</v>
      </c>
      <c r="BX170" s="101" t="s">
        <v>84</v>
      </c>
      <c r="BY170" s="101" t="s">
        <v>85</v>
      </c>
      <c r="BZ170" s="101" t="s">
        <v>86</v>
      </c>
      <c r="CA170" s="101" t="s">
        <v>87</v>
      </c>
      <c r="CB170" s="101" t="s">
        <v>88</v>
      </c>
      <c r="CC170" s="101" t="s">
        <v>89</v>
      </c>
      <c r="CD170" s="101" t="s">
        <v>90</v>
      </c>
      <c r="CE170" s="101" t="s">
        <v>91</v>
      </c>
      <c r="CF170" s="101" t="s">
        <v>92</v>
      </c>
      <c r="CG170" s="101" t="s">
        <v>93</v>
      </c>
      <c r="CH170" s="101" t="s">
        <v>94</v>
      </c>
      <c r="CI170" s="101" t="s">
        <v>95</v>
      </c>
      <c r="CJ170" s="101" t="s">
        <v>96</v>
      </c>
      <c r="CK170" s="101" t="s">
        <v>97</v>
      </c>
      <c r="CL170" s="101" t="s">
        <v>98</v>
      </c>
      <c r="CM170" s="101" t="s">
        <v>99</v>
      </c>
      <c r="CN170" s="101" t="s">
        <v>100</v>
      </c>
      <c r="CO170" s="101" t="s">
        <v>101</v>
      </c>
      <c r="CP170" s="101" t="s">
        <v>102</v>
      </c>
      <c r="CQ170" s="101" t="s">
        <v>103</v>
      </c>
      <c r="CR170" s="101" t="s">
        <v>104</v>
      </c>
      <c r="CS170" s="101" t="s">
        <v>105</v>
      </c>
      <c r="CT170" s="101" t="s">
        <v>106</v>
      </c>
      <c r="CU170" s="101" t="s">
        <v>107</v>
      </c>
      <c r="CV170" s="101" t="s">
        <v>108</v>
      </c>
      <c r="CW170" s="101" t="s">
        <v>109</v>
      </c>
      <c r="CX170" s="101" t="s">
        <v>110</v>
      </c>
      <c r="CY170" s="101" t="s">
        <v>111</v>
      </c>
      <c r="CZ170" s="101" t="s">
        <v>112</v>
      </c>
      <c r="DA170" s="101" t="s">
        <v>113</v>
      </c>
      <c r="DB170" s="101" t="s">
        <v>114</v>
      </c>
      <c r="DC170" s="101" t="s">
        <v>115</v>
      </c>
      <c r="DD170" s="101" t="s">
        <v>116</v>
      </c>
      <c r="DE170" s="101" t="s">
        <v>117</v>
      </c>
      <c r="DF170" s="101" t="s">
        <v>118</v>
      </c>
      <c r="DG170" s="101" t="s">
        <v>119</v>
      </c>
      <c r="DH170" s="101" t="s">
        <v>120</v>
      </c>
      <c r="DI170" s="101" t="s">
        <v>121</v>
      </c>
      <c r="DJ170" s="101" t="s">
        <v>122</v>
      </c>
      <c r="DK170" s="101" t="s">
        <v>123</v>
      </c>
      <c r="DL170" s="101" t="s">
        <v>124</v>
      </c>
      <c r="DM170" s="101" t="s">
        <v>125</v>
      </c>
      <c r="DN170" s="101" t="s">
        <v>126</v>
      </c>
      <c r="DO170" s="101" t="s">
        <v>127</v>
      </c>
      <c r="DP170" s="101" t="s">
        <v>128</v>
      </c>
      <c r="DQ170" s="101" t="s">
        <v>129</v>
      </c>
      <c r="DR170" s="101" t="s">
        <v>130</v>
      </c>
      <c r="DS170" s="101" t="s">
        <v>131</v>
      </c>
      <c r="DT170" s="101" t="s">
        <v>132</v>
      </c>
      <c r="DU170" s="101" t="s">
        <v>133</v>
      </c>
      <c r="DV170" s="101" t="s">
        <v>134</v>
      </c>
    </row>
    <row r="171" ht="15.75" customHeight="1">
      <c r="A171" s="103">
        <v>1.0</v>
      </c>
      <c r="B171" s="104" t="s">
        <v>479</v>
      </c>
      <c r="C171" s="105">
        <v>17.0</v>
      </c>
      <c r="D171" s="106" t="s">
        <v>352</v>
      </c>
      <c r="E171" s="104">
        <f>5%*340000000</f>
        <v>17000000</v>
      </c>
      <c r="F171" s="106">
        <f t="shared" ref="F171:F172" si="99">C171*E171</f>
        <v>289000000</v>
      </c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>
        <f>F171/2</f>
        <v>144500000</v>
      </c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>
        <f>R171</f>
        <v>144500000</v>
      </c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</row>
    <row r="172" ht="15.75" customHeight="1">
      <c r="A172" s="103">
        <v>2.0</v>
      </c>
      <c r="B172" s="104" t="s">
        <v>480</v>
      </c>
      <c r="C172" s="105">
        <v>0.0</v>
      </c>
      <c r="D172" s="106" t="s">
        <v>352</v>
      </c>
      <c r="E172" s="104">
        <f>E171*2</f>
        <v>34000000</v>
      </c>
      <c r="F172" s="106">
        <f t="shared" si="99"/>
        <v>0</v>
      </c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</row>
    <row r="173" ht="15.75" customHeight="1">
      <c r="A173" s="125"/>
      <c r="B173" s="187"/>
      <c r="C173" s="188"/>
      <c r="D173" s="187"/>
      <c r="E173" s="168">
        <f t="shared" ref="E173:F173" si="100">SUM(E171:E172)</f>
        <v>51000000</v>
      </c>
      <c r="F173" s="189">
        <f t="shared" si="100"/>
        <v>289000000</v>
      </c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4"/>
      <c r="AD173" s="184"/>
      <c r="AE173" s="184"/>
      <c r="AF173" s="184"/>
      <c r="AG173" s="184"/>
      <c r="AH173" s="184"/>
      <c r="AI173" s="184"/>
      <c r="AJ173" s="184"/>
      <c r="AK173" s="184"/>
      <c r="AL173" s="184"/>
      <c r="AM173" s="184"/>
      <c r="AN173" s="184"/>
      <c r="AO173" s="184"/>
      <c r="AP173" s="184"/>
      <c r="AQ173" s="184"/>
      <c r="AR173" s="184"/>
      <c r="AS173" s="184"/>
      <c r="AT173" s="184"/>
      <c r="AU173" s="184"/>
      <c r="AV173" s="184"/>
      <c r="AW173" s="184"/>
      <c r="AX173" s="184"/>
      <c r="AY173" s="184"/>
      <c r="AZ173" s="184"/>
      <c r="BA173" s="184"/>
      <c r="BB173" s="184"/>
      <c r="BC173" s="171"/>
      <c r="BD173" s="171"/>
      <c r="BE173" s="171"/>
      <c r="BF173" s="171"/>
      <c r="BG173" s="171"/>
      <c r="BH173" s="171"/>
      <c r="BI173" s="171"/>
      <c r="BJ173" s="171"/>
      <c r="BK173" s="171"/>
      <c r="BL173" s="171"/>
      <c r="BM173" s="171"/>
      <c r="BN173" s="171"/>
      <c r="BO173" s="171"/>
      <c r="BP173" s="171"/>
      <c r="BQ173" s="171"/>
      <c r="BR173" s="171"/>
      <c r="BS173" s="171"/>
      <c r="BT173" s="171"/>
      <c r="BU173" s="171"/>
      <c r="BV173" s="171"/>
      <c r="BW173" s="171"/>
      <c r="BX173" s="171"/>
      <c r="BY173" s="171"/>
      <c r="BZ173" s="171"/>
      <c r="CA173" s="171"/>
      <c r="CB173" s="171"/>
      <c r="CC173" s="171"/>
      <c r="CD173" s="171"/>
      <c r="CE173" s="171"/>
      <c r="CF173" s="171"/>
      <c r="CG173" s="171"/>
      <c r="CH173" s="171"/>
      <c r="CI173" s="171"/>
      <c r="CJ173" s="171"/>
      <c r="CK173" s="171"/>
      <c r="CL173" s="171"/>
      <c r="CM173" s="171"/>
      <c r="CN173" s="171"/>
      <c r="CO173" s="171"/>
      <c r="CP173" s="171"/>
      <c r="CQ173" s="171"/>
      <c r="CR173" s="171"/>
      <c r="CS173" s="171"/>
      <c r="CT173" s="171"/>
      <c r="CU173" s="171"/>
      <c r="CV173" s="171"/>
      <c r="CW173" s="171"/>
      <c r="CX173" s="171"/>
      <c r="CY173" s="171"/>
      <c r="CZ173" s="171"/>
      <c r="DA173" s="171"/>
      <c r="DB173" s="171"/>
      <c r="DC173" s="171"/>
      <c r="DD173" s="171"/>
      <c r="DE173" s="171"/>
      <c r="DF173" s="171"/>
      <c r="DG173" s="171"/>
      <c r="DH173" s="171"/>
      <c r="DI173" s="171"/>
      <c r="DJ173" s="171"/>
      <c r="DK173" s="171"/>
      <c r="DL173" s="171"/>
      <c r="DM173" s="171"/>
      <c r="DN173" s="171"/>
      <c r="DO173" s="171"/>
      <c r="DP173" s="171"/>
      <c r="DQ173" s="171"/>
      <c r="DR173" s="171"/>
      <c r="DS173" s="171"/>
      <c r="DT173" s="171"/>
      <c r="DU173" s="171"/>
      <c r="DV173" s="171"/>
    </row>
    <row r="174" ht="15.75" customHeight="1">
      <c r="A174" s="90"/>
      <c r="B174" s="90"/>
      <c r="C174" s="131"/>
      <c r="D174" s="132"/>
      <c r="E174" s="90"/>
      <c r="F174" s="90"/>
    </row>
    <row r="175" ht="15.75" hidden="1" customHeight="1">
      <c r="A175" s="90"/>
      <c r="B175" s="90"/>
      <c r="C175" s="131"/>
      <c r="D175" s="132"/>
      <c r="E175" s="190" t="s">
        <v>355</v>
      </c>
      <c r="F175" s="191">
        <f>SUM(F33,F44,F88,F128,F152,F165,F173)</f>
        <v>6226864000</v>
      </c>
    </row>
    <row r="176" ht="15.75" customHeight="1"/>
    <row r="177" ht="15.75" customHeight="1">
      <c r="A177" s="93" t="s">
        <v>481</v>
      </c>
      <c r="B177" s="93" t="s">
        <v>482</v>
      </c>
      <c r="C177" s="131"/>
      <c r="D177" s="132"/>
      <c r="E177" s="90"/>
      <c r="F177" s="90"/>
    </row>
    <row r="178" ht="15.75" customHeight="1">
      <c r="A178" s="96" t="s">
        <v>4</v>
      </c>
      <c r="B178" s="96" t="s">
        <v>311</v>
      </c>
      <c r="C178" s="96" t="s">
        <v>312</v>
      </c>
      <c r="D178" s="96" t="s">
        <v>313</v>
      </c>
      <c r="E178" s="96" t="s">
        <v>314</v>
      </c>
      <c r="F178" s="96" t="s">
        <v>315</v>
      </c>
      <c r="G178" s="97">
        <v>1.0</v>
      </c>
      <c r="H178" s="98">
        <f t="shared" ref="H178:DV178" si="101">G178+1</f>
        <v>2</v>
      </c>
      <c r="I178" s="98">
        <f t="shared" si="101"/>
        <v>3</v>
      </c>
      <c r="J178" s="98">
        <f t="shared" si="101"/>
        <v>4</v>
      </c>
      <c r="K178" s="98">
        <f t="shared" si="101"/>
        <v>5</v>
      </c>
      <c r="L178" s="98">
        <f t="shared" si="101"/>
        <v>6</v>
      </c>
      <c r="M178" s="98">
        <f t="shared" si="101"/>
        <v>7</v>
      </c>
      <c r="N178" s="98">
        <f t="shared" si="101"/>
        <v>8</v>
      </c>
      <c r="O178" s="98">
        <f t="shared" si="101"/>
        <v>9</v>
      </c>
      <c r="P178" s="98">
        <f t="shared" si="101"/>
        <v>10</v>
      </c>
      <c r="Q178" s="98">
        <f t="shared" si="101"/>
        <v>11</v>
      </c>
      <c r="R178" s="98">
        <f t="shared" si="101"/>
        <v>12</v>
      </c>
      <c r="S178" s="98">
        <f t="shared" si="101"/>
        <v>13</v>
      </c>
      <c r="T178" s="98">
        <f t="shared" si="101"/>
        <v>14</v>
      </c>
      <c r="U178" s="98">
        <f t="shared" si="101"/>
        <v>15</v>
      </c>
      <c r="V178" s="98">
        <f t="shared" si="101"/>
        <v>16</v>
      </c>
      <c r="W178" s="98">
        <f t="shared" si="101"/>
        <v>17</v>
      </c>
      <c r="X178" s="98">
        <f t="shared" si="101"/>
        <v>18</v>
      </c>
      <c r="Y178" s="98">
        <f t="shared" si="101"/>
        <v>19</v>
      </c>
      <c r="Z178" s="98">
        <f t="shared" si="101"/>
        <v>20</v>
      </c>
      <c r="AA178" s="98">
        <f t="shared" si="101"/>
        <v>21</v>
      </c>
      <c r="AB178" s="98">
        <f t="shared" si="101"/>
        <v>22</v>
      </c>
      <c r="AC178" s="98">
        <f t="shared" si="101"/>
        <v>23</v>
      </c>
      <c r="AD178" s="98">
        <f t="shared" si="101"/>
        <v>24</v>
      </c>
      <c r="AE178" s="98">
        <f t="shared" si="101"/>
        <v>25</v>
      </c>
      <c r="AF178" s="98">
        <f t="shared" si="101"/>
        <v>26</v>
      </c>
      <c r="AG178" s="98">
        <f t="shared" si="101"/>
        <v>27</v>
      </c>
      <c r="AH178" s="98">
        <f t="shared" si="101"/>
        <v>28</v>
      </c>
      <c r="AI178" s="98">
        <f t="shared" si="101"/>
        <v>29</v>
      </c>
      <c r="AJ178" s="98">
        <f t="shared" si="101"/>
        <v>30</v>
      </c>
      <c r="AK178" s="98">
        <f t="shared" si="101"/>
        <v>31</v>
      </c>
      <c r="AL178" s="98">
        <f t="shared" si="101"/>
        <v>32</v>
      </c>
      <c r="AM178" s="98">
        <f t="shared" si="101"/>
        <v>33</v>
      </c>
      <c r="AN178" s="98">
        <f t="shared" si="101"/>
        <v>34</v>
      </c>
      <c r="AO178" s="98">
        <f t="shared" si="101"/>
        <v>35</v>
      </c>
      <c r="AP178" s="98">
        <f t="shared" si="101"/>
        <v>36</v>
      </c>
      <c r="AQ178" s="98">
        <f t="shared" si="101"/>
        <v>37</v>
      </c>
      <c r="AR178" s="98">
        <f t="shared" si="101"/>
        <v>38</v>
      </c>
      <c r="AS178" s="98">
        <f t="shared" si="101"/>
        <v>39</v>
      </c>
      <c r="AT178" s="98">
        <f t="shared" si="101"/>
        <v>40</v>
      </c>
      <c r="AU178" s="98">
        <f t="shared" si="101"/>
        <v>41</v>
      </c>
      <c r="AV178" s="98">
        <f t="shared" si="101"/>
        <v>42</v>
      </c>
      <c r="AW178" s="98">
        <f t="shared" si="101"/>
        <v>43</v>
      </c>
      <c r="AX178" s="98">
        <f t="shared" si="101"/>
        <v>44</v>
      </c>
      <c r="AY178" s="98">
        <f t="shared" si="101"/>
        <v>45</v>
      </c>
      <c r="AZ178" s="98">
        <f t="shared" si="101"/>
        <v>46</v>
      </c>
      <c r="BA178" s="98">
        <f t="shared" si="101"/>
        <v>47</v>
      </c>
      <c r="BB178" s="98">
        <f t="shared" si="101"/>
        <v>48</v>
      </c>
      <c r="BC178" s="98">
        <f t="shared" si="101"/>
        <v>49</v>
      </c>
      <c r="BD178" s="98">
        <f t="shared" si="101"/>
        <v>50</v>
      </c>
      <c r="BE178" s="98">
        <f t="shared" si="101"/>
        <v>51</v>
      </c>
      <c r="BF178" s="98">
        <f t="shared" si="101"/>
        <v>52</v>
      </c>
      <c r="BG178" s="98">
        <f t="shared" si="101"/>
        <v>53</v>
      </c>
      <c r="BH178" s="98">
        <f t="shared" si="101"/>
        <v>54</v>
      </c>
      <c r="BI178" s="98">
        <f t="shared" si="101"/>
        <v>55</v>
      </c>
      <c r="BJ178" s="98">
        <f t="shared" si="101"/>
        <v>56</v>
      </c>
      <c r="BK178" s="98">
        <f t="shared" si="101"/>
        <v>57</v>
      </c>
      <c r="BL178" s="98">
        <f t="shared" si="101"/>
        <v>58</v>
      </c>
      <c r="BM178" s="98">
        <f t="shared" si="101"/>
        <v>59</v>
      </c>
      <c r="BN178" s="98">
        <f t="shared" si="101"/>
        <v>60</v>
      </c>
      <c r="BO178" s="98">
        <f t="shared" si="101"/>
        <v>61</v>
      </c>
      <c r="BP178" s="98">
        <f t="shared" si="101"/>
        <v>62</v>
      </c>
      <c r="BQ178" s="98">
        <f t="shared" si="101"/>
        <v>63</v>
      </c>
      <c r="BR178" s="98">
        <f t="shared" si="101"/>
        <v>64</v>
      </c>
      <c r="BS178" s="98">
        <f t="shared" si="101"/>
        <v>65</v>
      </c>
      <c r="BT178" s="98">
        <f t="shared" si="101"/>
        <v>66</v>
      </c>
      <c r="BU178" s="98">
        <f t="shared" si="101"/>
        <v>67</v>
      </c>
      <c r="BV178" s="98">
        <f t="shared" si="101"/>
        <v>68</v>
      </c>
      <c r="BW178" s="98">
        <f t="shared" si="101"/>
        <v>69</v>
      </c>
      <c r="BX178" s="98">
        <f t="shared" si="101"/>
        <v>70</v>
      </c>
      <c r="BY178" s="98">
        <f t="shared" si="101"/>
        <v>71</v>
      </c>
      <c r="BZ178" s="98">
        <f t="shared" si="101"/>
        <v>72</v>
      </c>
      <c r="CA178" s="98">
        <f t="shared" si="101"/>
        <v>73</v>
      </c>
      <c r="CB178" s="98">
        <f t="shared" si="101"/>
        <v>74</v>
      </c>
      <c r="CC178" s="98">
        <f t="shared" si="101"/>
        <v>75</v>
      </c>
      <c r="CD178" s="98">
        <f t="shared" si="101"/>
        <v>76</v>
      </c>
      <c r="CE178" s="98">
        <f t="shared" si="101"/>
        <v>77</v>
      </c>
      <c r="CF178" s="98">
        <f t="shared" si="101"/>
        <v>78</v>
      </c>
      <c r="CG178" s="98">
        <f t="shared" si="101"/>
        <v>79</v>
      </c>
      <c r="CH178" s="98">
        <f t="shared" si="101"/>
        <v>80</v>
      </c>
      <c r="CI178" s="98">
        <f t="shared" si="101"/>
        <v>81</v>
      </c>
      <c r="CJ178" s="98">
        <f t="shared" si="101"/>
        <v>82</v>
      </c>
      <c r="CK178" s="98">
        <f t="shared" si="101"/>
        <v>83</v>
      </c>
      <c r="CL178" s="98">
        <f t="shared" si="101"/>
        <v>84</v>
      </c>
      <c r="CM178" s="98">
        <f t="shared" si="101"/>
        <v>85</v>
      </c>
      <c r="CN178" s="98">
        <f t="shared" si="101"/>
        <v>86</v>
      </c>
      <c r="CO178" s="98">
        <f t="shared" si="101"/>
        <v>87</v>
      </c>
      <c r="CP178" s="98">
        <f t="shared" si="101"/>
        <v>88</v>
      </c>
      <c r="CQ178" s="98">
        <f t="shared" si="101"/>
        <v>89</v>
      </c>
      <c r="CR178" s="98">
        <f t="shared" si="101"/>
        <v>90</v>
      </c>
      <c r="CS178" s="98">
        <f t="shared" si="101"/>
        <v>91</v>
      </c>
      <c r="CT178" s="98">
        <f t="shared" si="101"/>
        <v>92</v>
      </c>
      <c r="CU178" s="98">
        <f t="shared" si="101"/>
        <v>93</v>
      </c>
      <c r="CV178" s="98">
        <f t="shared" si="101"/>
        <v>94</v>
      </c>
      <c r="CW178" s="98">
        <f t="shared" si="101"/>
        <v>95</v>
      </c>
      <c r="CX178" s="98">
        <f t="shared" si="101"/>
        <v>96</v>
      </c>
      <c r="CY178" s="98">
        <f t="shared" si="101"/>
        <v>97</v>
      </c>
      <c r="CZ178" s="98">
        <f t="shared" si="101"/>
        <v>98</v>
      </c>
      <c r="DA178" s="98">
        <f t="shared" si="101"/>
        <v>99</v>
      </c>
      <c r="DB178" s="98">
        <f t="shared" si="101"/>
        <v>100</v>
      </c>
      <c r="DC178" s="98">
        <f t="shared" si="101"/>
        <v>101</v>
      </c>
      <c r="DD178" s="98">
        <f t="shared" si="101"/>
        <v>102</v>
      </c>
      <c r="DE178" s="98">
        <f t="shared" si="101"/>
        <v>103</v>
      </c>
      <c r="DF178" s="98">
        <f t="shared" si="101"/>
        <v>104</v>
      </c>
      <c r="DG178" s="98">
        <f t="shared" si="101"/>
        <v>105</v>
      </c>
      <c r="DH178" s="98">
        <f t="shared" si="101"/>
        <v>106</v>
      </c>
      <c r="DI178" s="98">
        <f t="shared" si="101"/>
        <v>107</v>
      </c>
      <c r="DJ178" s="98">
        <f t="shared" si="101"/>
        <v>108</v>
      </c>
      <c r="DK178" s="98">
        <f t="shared" si="101"/>
        <v>109</v>
      </c>
      <c r="DL178" s="98">
        <f t="shared" si="101"/>
        <v>110</v>
      </c>
      <c r="DM178" s="98">
        <f t="shared" si="101"/>
        <v>111</v>
      </c>
      <c r="DN178" s="98">
        <f t="shared" si="101"/>
        <v>112</v>
      </c>
      <c r="DO178" s="98">
        <f t="shared" si="101"/>
        <v>113</v>
      </c>
      <c r="DP178" s="98">
        <f t="shared" si="101"/>
        <v>114</v>
      </c>
      <c r="DQ178" s="98">
        <f t="shared" si="101"/>
        <v>115</v>
      </c>
      <c r="DR178" s="98">
        <f t="shared" si="101"/>
        <v>116</v>
      </c>
      <c r="DS178" s="98">
        <f t="shared" si="101"/>
        <v>117</v>
      </c>
      <c r="DT178" s="98">
        <f t="shared" si="101"/>
        <v>118</v>
      </c>
      <c r="DU178" s="98">
        <f t="shared" si="101"/>
        <v>119</v>
      </c>
      <c r="DV178" s="98">
        <f t="shared" si="101"/>
        <v>120</v>
      </c>
    </row>
    <row r="179" ht="15.75" customHeight="1">
      <c r="A179" s="99"/>
      <c r="B179" s="99"/>
      <c r="C179" s="99"/>
      <c r="D179" s="99"/>
      <c r="E179" s="99"/>
      <c r="F179" s="99"/>
      <c r="G179" s="100" t="s">
        <v>15</v>
      </c>
      <c r="H179" s="101" t="s">
        <v>16</v>
      </c>
      <c r="I179" s="101" t="s">
        <v>17</v>
      </c>
      <c r="J179" s="101" t="s">
        <v>18</v>
      </c>
      <c r="K179" s="101" t="s">
        <v>19</v>
      </c>
      <c r="L179" s="101" t="s">
        <v>20</v>
      </c>
      <c r="M179" s="101" t="s">
        <v>21</v>
      </c>
      <c r="N179" s="101" t="s">
        <v>22</v>
      </c>
      <c r="O179" s="101" t="s">
        <v>23</v>
      </c>
      <c r="P179" s="101" t="s">
        <v>24</v>
      </c>
      <c r="Q179" s="101" t="s">
        <v>25</v>
      </c>
      <c r="R179" s="101" t="s">
        <v>26</v>
      </c>
      <c r="S179" s="101" t="s">
        <v>27</v>
      </c>
      <c r="T179" s="101" t="s">
        <v>28</v>
      </c>
      <c r="U179" s="101" t="s">
        <v>29</v>
      </c>
      <c r="V179" s="101" t="s">
        <v>30</v>
      </c>
      <c r="W179" s="101" t="s">
        <v>31</v>
      </c>
      <c r="X179" s="101" t="s">
        <v>32</v>
      </c>
      <c r="Y179" s="101" t="s">
        <v>33</v>
      </c>
      <c r="Z179" s="101" t="s">
        <v>34</v>
      </c>
      <c r="AA179" s="101" t="s">
        <v>35</v>
      </c>
      <c r="AB179" s="101" t="s">
        <v>36</v>
      </c>
      <c r="AC179" s="101" t="s">
        <v>37</v>
      </c>
      <c r="AD179" s="101" t="s">
        <v>38</v>
      </c>
      <c r="AE179" s="101" t="s">
        <v>39</v>
      </c>
      <c r="AF179" s="101" t="s">
        <v>40</v>
      </c>
      <c r="AG179" s="101" t="s">
        <v>41</v>
      </c>
      <c r="AH179" s="101" t="s">
        <v>42</v>
      </c>
      <c r="AI179" s="101" t="s">
        <v>43</v>
      </c>
      <c r="AJ179" s="101" t="s">
        <v>44</v>
      </c>
      <c r="AK179" s="101" t="s">
        <v>45</v>
      </c>
      <c r="AL179" s="101" t="s">
        <v>46</v>
      </c>
      <c r="AM179" s="101" t="s">
        <v>47</v>
      </c>
      <c r="AN179" s="101" t="s">
        <v>48</v>
      </c>
      <c r="AO179" s="101" t="s">
        <v>49</v>
      </c>
      <c r="AP179" s="101" t="s">
        <v>50</v>
      </c>
      <c r="AQ179" s="101" t="s">
        <v>51</v>
      </c>
      <c r="AR179" s="101" t="s">
        <v>52</v>
      </c>
      <c r="AS179" s="101" t="s">
        <v>53</v>
      </c>
      <c r="AT179" s="101" t="s">
        <v>54</v>
      </c>
      <c r="AU179" s="101" t="s">
        <v>55</v>
      </c>
      <c r="AV179" s="101" t="s">
        <v>56</v>
      </c>
      <c r="AW179" s="101" t="s">
        <v>57</v>
      </c>
      <c r="AX179" s="101" t="s">
        <v>58</v>
      </c>
      <c r="AY179" s="101" t="s">
        <v>59</v>
      </c>
      <c r="AZ179" s="101" t="s">
        <v>60</v>
      </c>
      <c r="BA179" s="101" t="s">
        <v>61</v>
      </c>
      <c r="BB179" s="101" t="s">
        <v>62</v>
      </c>
      <c r="BC179" s="101" t="s">
        <v>63</v>
      </c>
      <c r="BD179" s="101" t="s">
        <v>64</v>
      </c>
      <c r="BE179" s="101" t="s">
        <v>65</v>
      </c>
      <c r="BF179" s="101" t="s">
        <v>66</v>
      </c>
      <c r="BG179" s="101" t="s">
        <v>67</v>
      </c>
      <c r="BH179" s="101" t="s">
        <v>68</v>
      </c>
      <c r="BI179" s="101" t="s">
        <v>69</v>
      </c>
      <c r="BJ179" s="101" t="s">
        <v>70</v>
      </c>
      <c r="BK179" s="101" t="s">
        <v>71</v>
      </c>
      <c r="BL179" s="101" t="s">
        <v>72</v>
      </c>
      <c r="BM179" s="101" t="s">
        <v>73</v>
      </c>
      <c r="BN179" s="101" t="s">
        <v>74</v>
      </c>
      <c r="BO179" s="101" t="s">
        <v>75</v>
      </c>
      <c r="BP179" s="101" t="s">
        <v>76</v>
      </c>
      <c r="BQ179" s="101" t="s">
        <v>77</v>
      </c>
      <c r="BR179" s="101" t="s">
        <v>78</v>
      </c>
      <c r="BS179" s="101" t="s">
        <v>79</v>
      </c>
      <c r="BT179" s="101" t="s">
        <v>80</v>
      </c>
      <c r="BU179" s="101" t="s">
        <v>81</v>
      </c>
      <c r="BV179" s="101" t="s">
        <v>82</v>
      </c>
      <c r="BW179" s="101" t="s">
        <v>83</v>
      </c>
      <c r="BX179" s="101" t="s">
        <v>84</v>
      </c>
      <c r="BY179" s="101" t="s">
        <v>85</v>
      </c>
      <c r="BZ179" s="101" t="s">
        <v>86</v>
      </c>
      <c r="CA179" s="101" t="s">
        <v>87</v>
      </c>
      <c r="CB179" s="101" t="s">
        <v>88</v>
      </c>
      <c r="CC179" s="101" t="s">
        <v>89</v>
      </c>
      <c r="CD179" s="101" t="s">
        <v>90</v>
      </c>
      <c r="CE179" s="101" t="s">
        <v>91</v>
      </c>
      <c r="CF179" s="101" t="s">
        <v>92</v>
      </c>
      <c r="CG179" s="101" t="s">
        <v>93</v>
      </c>
      <c r="CH179" s="101" t="s">
        <v>94</v>
      </c>
      <c r="CI179" s="101" t="s">
        <v>95</v>
      </c>
      <c r="CJ179" s="101" t="s">
        <v>96</v>
      </c>
      <c r="CK179" s="101" t="s">
        <v>97</v>
      </c>
      <c r="CL179" s="101" t="s">
        <v>98</v>
      </c>
      <c r="CM179" s="101" t="s">
        <v>99</v>
      </c>
      <c r="CN179" s="101" t="s">
        <v>100</v>
      </c>
      <c r="CO179" s="101" t="s">
        <v>101</v>
      </c>
      <c r="CP179" s="101" t="s">
        <v>102</v>
      </c>
      <c r="CQ179" s="101" t="s">
        <v>103</v>
      </c>
      <c r="CR179" s="101" t="s">
        <v>104</v>
      </c>
      <c r="CS179" s="101" t="s">
        <v>105</v>
      </c>
      <c r="CT179" s="101" t="s">
        <v>106</v>
      </c>
      <c r="CU179" s="101" t="s">
        <v>107</v>
      </c>
      <c r="CV179" s="101" t="s">
        <v>108</v>
      </c>
      <c r="CW179" s="101" t="s">
        <v>109</v>
      </c>
      <c r="CX179" s="101" t="s">
        <v>110</v>
      </c>
      <c r="CY179" s="101" t="s">
        <v>111</v>
      </c>
      <c r="CZ179" s="101" t="s">
        <v>112</v>
      </c>
      <c r="DA179" s="101" t="s">
        <v>113</v>
      </c>
      <c r="DB179" s="101" t="s">
        <v>114</v>
      </c>
      <c r="DC179" s="101" t="s">
        <v>115</v>
      </c>
      <c r="DD179" s="101" t="s">
        <v>116</v>
      </c>
      <c r="DE179" s="101" t="s">
        <v>117</v>
      </c>
      <c r="DF179" s="101" t="s">
        <v>118</v>
      </c>
      <c r="DG179" s="101" t="s">
        <v>119</v>
      </c>
      <c r="DH179" s="101" t="s">
        <v>120</v>
      </c>
      <c r="DI179" s="101" t="s">
        <v>121</v>
      </c>
      <c r="DJ179" s="101" t="s">
        <v>122</v>
      </c>
      <c r="DK179" s="101" t="s">
        <v>123</v>
      </c>
      <c r="DL179" s="101" t="s">
        <v>124</v>
      </c>
      <c r="DM179" s="101" t="s">
        <v>125</v>
      </c>
      <c r="DN179" s="101" t="s">
        <v>126</v>
      </c>
      <c r="DO179" s="101" t="s">
        <v>127</v>
      </c>
      <c r="DP179" s="101" t="s">
        <v>128</v>
      </c>
      <c r="DQ179" s="101" t="s">
        <v>129</v>
      </c>
      <c r="DR179" s="101" t="s">
        <v>130</v>
      </c>
      <c r="DS179" s="101" t="s">
        <v>131</v>
      </c>
      <c r="DT179" s="101" t="s">
        <v>132</v>
      </c>
      <c r="DU179" s="101" t="s">
        <v>133</v>
      </c>
      <c r="DV179" s="101" t="s">
        <v>134</v>
      </c>
    </row>
    <row r="180" ht="15.75" customHeight="1">
      <c r="A180" s="192">
        <v>1.0</v>
      </c>
      <c r="B180" s="193" t="s">
        <v>482</v>
      </c>
      <c r="C180" s="194">
        <v>5.0</v>
      </c>
      <c r="D180" s="195" t="s">
        <v>483</v>
      </c>
      <c r="E180" s="195">
        <v>4.25E8</v>
      </c>
      <c r="F180" s="196">
        <f t="shared" ref="F180:F192" si="102">(E180*C180)*2.5%</f>
        <v>53125000</v>
      </c>
      <c r="G180" s="104">
        <f>F180/5</f>
        <v>10625000</v>
      </c>
      <c r="H180" s="104">
        <f>G180</f>
        <v>10625000</v>
      </c>
      <c r="I180" s="22"/>
      <c r="J180" s="22"/>
      <c r="K180" s="22"/>
      <c r="L180" s="104">
        <f>H180</f>
        <v>10625000</v>
      </c>
      <c r="M180" s="104">
        <f>L180</f>
        <v>10625000</v>
      </c>
      <c r="N180" s="22"/>
      <c r="O180" s="104">
        <f>M180</f>
        <v>10625000</v>
      </c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</row>
    <row r="181" ht="15.75" customHeight="1">
      <c r="A181" s="114"/>
      <c r="B181" s="104"/>
      <c r="C181" s="105">
        <v>1.0</v>
      </c>
      <c r="D181" s="53" t="s">
        <v>484</v>
      </c>
      <c r="E181" s="53">
        <v>3.4E8</v>
      </c>
      <c r="F181" s="196">
        <f t="shared" si="102"/>
        <v>8500000</v>
      </c>
      <c r="G181" s="22"/>
      <c r="H181" s="22"/>
      <c r="I181" s="22"/>
      <c r="J181" s="22"/>
      <c r="K181" s="22"/>
      <c r="L181" s="22"/>
      <c r="M181" s="22"/>
      <c r="N181" s="104">
        <f>F181</f>
        <v>8500000</v>
      </c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</row>
    <row r="182" ht="15.75" customHeight="1">
      <c r="A182" s="114"/>
      <c r="B182" s="104"/>
      <c r="C182" s="105">
        <v>1.0</v>
      </c>
      <c r="D182" s="53" t="s">
        <v>485</v>
      </c>
      <c r="E182" s="53">
        <v>3.4275E8</v>
      </c>
      <c r="F182" s="196">
        <f t="shared" si="102"/>
        <v>8568750</v>
      </c>
      <c r="G182" s="22"/>
      <c r="H182" s="22"/>
      <c r="I182" s="22"/>
      <c r="J182" s="22"/>
      <c r="K182" s="22"/>
      <c r="L182" s="22"/>
      <c r="M182" s="104">
        <f>F182</f>
        <v>8568750</v>
      </c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</row>
    <row r="183" ht="15.75" customHeight="1">
      <c r="A183" s="114"/>
      <c r="B183" s="104"/>
      <c r="C183" s="105">
        <v>1.0</v>
      </c>
      <c r="D183" s="53" t="s">
        <v>486</v>
      </c>
      <c r="E183" s="53">
        <v>3.455E8</v>
      </c>
      <c r="F183" s="196">
        <f t="shared" si="102"/>
        <v>8637500</v>
      </c>
      <c r="G183" s="22"/>
      <c r="H183" s="104"/>
      <c r="I183" s="22"/>
      <c r="J183" s="22"/>
      <c r="K183" s="22"/>
      <c r="L183" s="104">
        <f>F183</f>
        <v>8637500</v>
      </c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</row>
    <row r="184" ht="15.75" customHeight="1">
      <c r="A184" s="53"/>
      <c r="B184" s="53"/>
      <c r="C184" s="105">
        <v>1.0</v>
      </c>
      <c r="D184" s="53" t="s">
        <v>487</v>
      </c>
      <c r="E184" s="53">
        <v>3.4825E8</v>
      </c>
      <c r="F184" s="196">
        <f t="shared" si="102"/>
        <v>8706250</v>
      </c>
      <c r="G184" s="22"/>
      <c r="H184" s="104">
        <f>F184</f>
        <v>8706250</v>
      </c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</row>
    <row r="185" ht="15.75" customHeight="1">
      <c r="A185" s="53"/>
      <c r="B185" s="53"/>
      <c r="C185" s="105">
        <v>1.0</v>
      </c>
      <c r="D185" s="53" t="s">
        <v>488</v>
      </c>
      <c r="E185" s="53">
        <v>3.565E8</v>
      </c>
      <c r="F185" s="196">
        <f t="shared" si="102"/>
        <v>8912500</v>
      </c>
      <c r="G185" s="104">
        <f>F185</f>
        <v>8912500</v>
      </c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</row>
    <row r="186" ht="15.75" customHeight="1">
      <c r="A186" s="53"/>
      <c r="B186" s="53"/>
      <c r="C186" s="105">
        <v>1.0</v>
      </c>
      <c r="D186" s="53" t="s">
        <v>489</v>
      </c>
      <c r="E186" s="53">
        <v>5.67E8</v>
      </c>
      <c r="F186" s="196">
        <f t="shared" si="102"/>
        <v>14175000</v>
      </c>
      <c r="G186" s="22"/>
      <c r="H186" s="22"/>
      <c r="I186" s="22"/>
      <c r="J186" s="22"/>
      <c r="K186" s="22"/>
      <c r="L186" s="22"/>
      <c r="M186" s="22"/>
      <c r="N186" s="104">
        <f>F186</f>
        <v>14175000</v>
      </c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</row>
    <row r="187" ht="15.75" customHeight="1">
      <c r="A187" s="53"/>
      <c r="B187" s="53"/>
      <c r="C187" s="105">
        <v>1.0</v>
      </c>
      <c r="D187" s="53" t="s">
        <v>490</v>
      </c>
      <c r="E187" s="53">
        <v>5.8625E8</v>
      </c>
      <c r="F187" s="196">
        <f t="shared" si="102"/>
        <v>14656250</v>
      </c>
      <c r="G187" s="22"/>
      <c r="H187" s="22"/>
      <c r="I187" s="22"/>
      <c r="J187" s="22"/>
      <c r="K187" s="22"/>
      <c r="L187" s="22"/>
      <c r="M187" s="22"/>
      <c r="N187" s="22"/>
      <c r="O187" s="104">
        <f>F187</f>
        <v>14656250</v>
      </c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</row>
    <row r="188" ht="15.75" customHeight="1">
      <c r="A188" s="53"/>
      <c r="B188" s="53"/>
      <c r="C188" s="105">
        <v>1.0</v>
      </c>
      <c r="D188" s="53" t="s">
        <v>491</v>
      </c>
      <c r="E188" s="53">
        <v>5.725E8</v>
      </c>
      <c r="F188" s="196">
        <f t="shared" si="102"/>
        <v>14312500</v>
      </c>
      <c r="G188" s="22"/>
      <c r="H188" s="104">
        <f>F188</f>
        <v>14312500</v>
      </c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</row>
    <row r="189" ht="15.75" customHeight="1">
      <c r="A189" s="53"/>
      <c r="B189" s="53"/>
      <c r="C189" s="105">
        <v>1.0</v>
      </c>
      <c r="D189" s="53" t="s">
        <v>492</v>
      </c>
      <c r="E189" s="53">
        <v>5.615E8</v>
      </c>
      <c r="F189" s="196">
        <f t="shared" si="102"/>
        <v>14037500</v>
      </c>
      <c r="G189" s="22"/>
      <c r="H189" s="22"/>
      <c r="I189" s="22"/>
      <c r="J189" s="22"/>
      <c r="K189" s="22"/>
      <c r="L189" s="22"/>
      <c r="M189" s="104">
        <f>F189</f>
        <v>14037500</v>
      </c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</row>
    <row r="190" ht="15.75" customHeight="1">
      <c r="A190" s="53"/>
      <c r="B190" s="53"/>
      <c r="C190" s="105">
        <v>1.0</v>
      </c>
      <c r="D190" s="53" t="s">
        <v>493</v>
      </c>
      <c r="E190" s="53">
        <v>5.505E8</v>
      </c>
      <c r="F190" s="196">
        <f t="shared" si="102"/>
        <v>13762500</v>
      </c>
      <c r="G190" s="22"/>
      <c r="H190" s="22"/>
      <c r="I190" s="22"/>
      <c r="J190" s="22"/>
      <c r="K190" s="22"/>
      <c r="L190" s="22"/>
      <c r="M190" s="22"/>
      <c r="N190" s="104">
        <f>F190</f>
        <v>13762500</v>
      </c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</row>
    <row r="191" ht="15.75" customHeight="1">
      <c r="A191" s="53"/>
      <c r="B191" s="53"/>
      <c r="C191" s="105">
        <v>1.0</v>
      </c>
      <c r="D191" s="53" t="s">
        <v>494</v>
      </c>
      <c r="E191" s="53">
        <v>5.4225E8</v>
      </c>
      <c r="F191" s="196">
        <f t="shared" si="102"/>
        <v>13556250</v>
      </c>
      <c r="G191" s="22"/>
      <c r="H191" s="22"/>
      <c r="I191" s="22"/>
      <c r="J191" s="22"/>
      <c r="K191" s="22"/>
      <c r="L191" s="22"/>
      <c r="M191" s="22"/>
      <c r="N191" s="22"/>
      <c r="O191" s="104">
        <f>F191</f>
        <v>13556250</v>
      </c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</row>
    <row r="192" ht="15.75" customHeight="1">
      <c r="A192" s="53"/>
      <c r="B192" s="53"/>
      <c r="C192" s="105">
        <v>1.0</v>
      </c>
      <c r="D192" s="53" t="s">
        <v>495</v>
      </c>
      <c r="E192" s="53">
        <v>5.175E8</v>
      </c>
      <c r="F192" s="196">
        <f t="shared" si="102"/>
        <v>12937500</v>
      </c>
      <c r="G192" s="22"/>
      <c r="H192" s="22"/>
      <c r="I192" s="22"/>
      <c r="J192" s="22"/>
      <c r="K192" s="22"/>
      <c r="L192" s="22"/>
      <c r="M192" s="22"/>
      <c r="N192" s="22"/>
      <c r="O192" s="22"/>
      <c r="P192" s="104">
        <f>F192</f>
        <v>12937500</v>
      </c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</row>
    <row r="193" ht="15.75" customHeight="1">
      <c r="A193" s="53"/>
      <c r="B193" s="53"/>
      <c r="C193" s="53"/>
      <c r="D193" s="53"/>
      <c r="E193" s="53"/>
      <c r="F193" s="152">
        <f>SUM(F180:F192)</f>
        <v>193887500</v>
      </c>
      <c r="G193" s="197"/>
      <c r="H193" s="197"/>
      <c r="I193" s="197"/>
      <c r="J193" s="197"/>
      <c r="K193" s="197"/>
      <c r="L193" s="197"/>
      <c r="M193" s="197"/>
      <c r="N193" s="197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  <c r="AA193" s="197"/>
      <c r="AB193" s="197"/>
      <c r="AC193" s="197"/>
      <c r="AD193" s="197"/>
      <c r="AE193" s="197"/>
      <c r="AF193" s="197"/>
      <c r="AG193" s="197"/>
      <c r="AH193" s="197"/>
      <c r="AI193" s="197"/>
      <c r="AJ193" s="197"/>
      <c r="AK193" s="197"/>
      <c r="AL193" s="197"/>
      <c r="AM193" s="197"/>
      <c r="AN193" s="197"/>
      <c r="AO193" s="197"/>
      <c r="AP193" s="197"/>
      <c r="AQ193" s="197"/>
      <c r="AR193" s="197"/>
      <c r="AS193" s="197"/>
      <c r="AT193" s="197"/>
      <c r="AU193" s="197"/>
      <c r="AV193" s="197"/>
      <c r="AW193" s="197"/>
      <c r="AX193" s="197"/>
      <c r="AY193" s="197"/>
      <c r="AZ193" s="197"/>
      <c r="BA193" s="197"/>
      <c r="BB193" s="197"/>
    </row>
    <row r="194" ht="15.75" customHeight="1"/>
    <row r="195" ht="15.75" customHeight="1">
      <c r="E195" s="190" t="s">
        <v>355</v>
      </c>
      <c r="F195" s="191">
        <f>F193+F175</f>
        <v>6420751500</v>
      </c>
    </row>
  </sheetData>
  <mergeCells count="17">
    <mergeCell ref="A1:F1"/>
    <mergeCell ref="C2:F2"/>
    <mergeCell ref="A3:B3"/>
    <mergeCell ref="C3:F3"/>
    <mergeCell ref="A4:B4"/>
    <mergeCell ref="C4:F4"/>
    <mergeCell ref="A10:F10"/>
    <mergeCell ref="A115:F115"/>
    <mergeCell ref="A124:F124"/>
    <mergeCell ref="A132:C132"/>
    <mergeCell ref="A15:F15"/>
    <mergeCell ref="A24:F24"/>
    <mergeCell ref="A28:F28"/>
    <mergeCell ref="A50:F50"/>
    <mergeCell ref="A94:F94"/>
    <mergeCell ref="A104:F104"/>
    <mergeCell ref="A111:F111"/>
  </mergeCells>
  <printOptions/>
  <pageMargins bottom="0.75" footer="0.0" header="0.0" left="0.7" right="0.7" top="0.75"/>
  <pageSetup paperSize="9" scale="60" orientation="portrait"/>
  <headerFooter>
    <oddHeader>&amp;C </oddHeader>
    <oddFooter>&amp;RFQ-1/ PSBM/0064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39.71"/>
    <col customWidth="1" min="3" max="3" width="15.14"/>
    <col customWidth="1" min="4" max="5" width="14.57"/>
    <col customWidth="1" min="6" max="6" width="12.57"/>
    <col customWidth="1" min="7" max="9" width="12.0"/>
    <col customWidth="1" min="10" max="10" width="12.86"/>
    <col customWidth="1" min="11" max="18" width="12.0"/>
    <col customWidth="1" min="19" max="22" width="10.71"/>
    <col customWidth="1" min="23" max="28" width="11.29"/>
    <col customWidth="1" min="29" max="29" width="13.43"/>
    <col customWidth="1" min="30" max="34" width="11.29"/>
    <col customWidth="1" min="35" max="44" width="10.71"/>
    <col customWidth="1" min="45" max="130" width="12.0"/>
  </cols>
  <sheetData>
    <row r="1">
      <c r="C1" s="2" t="s">
        <v>496</v>
      </c>
    </row>
    <row r="2">
      <c r="A2" s="198"/>
      <c r="B2" s="199"/>
      <c r="C2" s="199"/>
      <c r="D2" s="200"/>
      <c r="E2" s="201"/>
      <c r="F2" s="201"/>
      <c r="G2" s="201"/>
      <c r="H2" s="202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</row>
    <row r="3">
      <c r="A3" s="203"/>
      <c r="B3" s="203"/>
      <c r="C3" s="203"/>
      <c r="D3" s="73"/>
      <c r="E3" s="75"/>
      <c r="F3" s="75"/>
      <c r="G3" s="201"/>
      <c r="H3" s="204"/>
      <c r="I3" s="75"/>
      <c r="J3" s="75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</row>
    <row r="4" ht="2.25" customHeight="1">
      <c r="A4" s="205"/>
      <c r="B4" s="73"/>
      <c r="C4" s="206"/>
      <c r="D4" s="206"/>
      <c r="E4" s="206"/>
      <c r="F4" s="73"/>
      <c r="G4" s="74"/>
      <c r="H4" s="75"/>
      <c r="I4" s="75"/>
      <c r="J4" s="73"/>
      <c r="K4" s="74"/>
      <c r="L4" s="73"/>
      <c r="M4" s="74"/>
      <c r="N4" s="73"/>
      <c r="O4" s="74"/>
      <c r="P4" s="73"/>
      <c r="Q4" s="74"/>
      <c r="R4" s="73"/>
      <c r="S4" s="74"/>
      <c r="T4" s="73"/>
      <c r="U4" s="73"/>
      <c r="V4" s="73"/>
      <c r="W4" s="74"/>
      <c r="X4" s="74"/>
      <c r="Y4" s="73"/>
      <c r="Z4" s="74"/>
      <c r="AA4" s="73"/>
    </row>
    <row r="5">
      <c r="A5" s="207"/>
      <c r="B5" s="208" t="s">
        <v>497</v>
      </c>
      <c r="C5" s="209" t="s">
        <v>315</v>
      </c>
      <c r="D5" s="210" t="s">
        <v>498</v>
      </c>
      <c r="E5" s="211"/>
      <c r="F5" s="211"/>
      <c r="G5" s="212"/>
      <c r="H5" s="213" t="s">
        <v>499</v>
      </c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2"/>
      <c r="T5" s="213" t="s">
        <v>500</v>
      </c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2"/>
      <c r="AF5" s="214" t="s">
        <v>501</v>
      </c>
      <c r="AG5" s="80"/>
      <c r="AH5" s="80"/>
      <c r="AI5" s="80"/>
      <c r="AJ5" s="80"/>
      <c r="AK5" s="80"/>
      <c r="AL5" s="80"/>
      <c r="AM5" s="80"/>
    </row>
    <row r="6">
      <c r="A6" s="215"/>
      <c r="B6" s="216"/>
      <c r="C6" s="217"/>
      <c r="D6" s="218">
        <v>42278.0</v>
      </c>
      <c r="E6" s="218">
        <v>42310.0</v>
      </c>
      <c r="F6" s="219">
        <v>42339.0</v>
      </c>
      <c r="G6" s="220">
        <v>42339.0</v>
      </c>
      <c r="H6" s="218">
        <v>42370.0</v>
      </c>
      <c r="I6" s="219">
        <v>42401.0</v>
      </c>
      <c r="J6" s="219">
        <v>42430.0</v>
      </c>
      <c r="K6" s="219">
        <v>42461.0</v>
      </c>
      <c r="L6" s="219">
        <v>42491.0</v>
      </c>
      <c r="M6" s="219">
        <v>42522.0</v>
      </c>
      <c r="N6" s="219">
        <v>42552.0</v>
      </c>
      <c r="O6" s="219">
        <v>42583.0</v>
      </c>
      <c r="P6" s="219">
        <v>42614.0</v>
      </c>
      <c r="Q6" s="219">
        <v>42644.0</v>
      </c>
      <c r="R6" s="219">
        <v>42675.0</v>
      </c>
      <c r="S6" s="220">
        <v>42705.0</v>
      </c>
      <c r="T6" s="221">
        <v>42736.0</v>
      </c>
      <c r="U6" s="222">
        <v>42767.0</v>
      </c>
      <c r="V6" s="222">
        <v>42795.0</v>
      </c>
      <c r="W6" s="222">
        <v>42826.0</v>
      </c>
      <c r="X6" s="222">
        <v>42856.0</v>
      </c>
      <c r="Y6" s="222">
        <v>42887.0</v>
      </c>
      <c r="Z6" s="222">
        <v>42917.0</v>
      </c>
      <c r="AA6" s="222">
        <v>42948.0</v>
      </c>
      <c r="AB6" s="222">
        <v>42979.0</v>
      </c>
      <c r="AC6" s="222">
        <v>43009.0</v>
      </c>
      <c r="AD6" s="222">
        <v>43040.0</v>
      </c>
      <c r="AE6" s="223">
        <v>43070.0</v>
      </c>
      <c r="AF6" s="221">
        <v>43101.0</v>
      </c>
      <c r="AG6" s="222">
        <v>43132.0</v>
      </c>
      <c r="AH6" s="222">
        <v>43160.0</v>
      </c>
      <c r="AI6" s="222">
        <v>43191.0</v>
      </c>
      <c r="AJ6" s="222">
        <v>43221.0</v>
      </c>
      <c r="AK6" s="222">
        <v>43252.0</v>
      </c>
      <c r="AL6" s="222">
        <v>43282.0</v>
      </c>
      <c r="AM6" s="223">
        <v>43313.0</v>
      </c>
      <c r="AN6" s="222">
        <v>43344.0</v>
      </c>
      <c r="AO6" s="223">
        <v>43374.0</v>
      </c>
      <c r="AP6" s="222">
        <v>43405.0</v>
      </c>
      <c r="AQ6" s="223">
        <v>43435.0</v>
      </c>
      <c r="AR6" s="222">
        <v>43466.0</v>
      </c>
      <c r="AS6" s="223">
        <v>43497.0</v>
      </c>
      <c r="AT6" s="222">
        <v>43525.0</v>
      </c>
      <c r="AU6" s="223">
        <v>43556.0</v>
      </c>
      <c r="AV6" s="222">
        <v>43586.0</v>
      </c>
      <c r="AW6" s="223">
        <v>43617.0</v>
      </c>
      <c r="AX6" s="222">
        <v>43647.0</v>
      </c>
      <c r="AY6" s="223">
        <v>43678.0</v>
      </c>
      <c r="AZ6" s="223">
        <v>43709.0</v>
      </c>
      <c r="BA6" s="222">
        <v>43739.0</v>
      </c>
      <c r="BB6" s="223">
        <v>43770.0</v>
      </c>
      <c r="BC6" s="223">
        <v>43800.0</v>
      </c>
      <c r="BD6" s="222">
        <v>43831.0</v>
      </c>
      <c r="BE6" s="223">
        <v>43862.0</v>
      </c>
      <c r="BF6" s="223">
        <v>43891.0</v>
      </c>
      <c r="BG6" s="222">
        <v>43922.0</v>
      </c>
      <c r="BH6" s="223">
        <v>43952.0</v>
      </c>
      <c r="BI6" s="223">
        <v>43983.0</v>
      </c>
      <c r="BJ6" s="222">
        <v>44013.0</v>
      </c>
      <c r="BK6" s="223">
        <v>44044.0</v>
      </c>
      <c r="BL6" s="223">
        <v>44075.0</v>
      </c>
      <c r="BM6" s="222">
        <v>44105.0</v>
      </c>
      <c r="BN6" s="223">
        <v>44136.0</v>
      </c>
      <c r="BO6" s="223">
        <v>44166.0</v>
      </c>
      <c r="BP6" s="222">
        <v>44197.0</v>
      </c>
      <c r="BQ6" s="223">
        <v>44228.0</v>
      </c>
      <c r="BR6" s="223">
        <v>44256.0</v>
      </c>
      <c r="BS6" s="222">
        <v>44287.0</v>
      </c>
      <c r="BT6" s="223">
        <v>44317.0</v>
      </c>
      <c r="BU6" s="223">
        <v>44348.0</v>
      </c>
      <c r="BV6" s="222">
        <v>44378.0</v>
      </c>
      <c r="BW6" s="223">
        <v>44409.0</v>
      </c>
      <c r="BX6" s="223">
        <v>44440.0</v>
      </c>
      <c r="BY6" s="222">
        <v>44470.0</v>
      </c>
      <c r="BZ6" s="223">
        <v>44501.0</v>
      </c>
      <c r="CA6" s="223">
        <v>44531.0</v>
      </c>
      <c r="CB6" s="222">
        <v>44562.0</v>
      </c>
      <c r="CC6" s="223">
        <v>44593.0</v>
      </c>
      <c r="CD6" s="223">
        <v>44621.0</v>
      </c>
      <c r="CE6" s="222">
        <v>44652.0</v>
      </c>
      <c r="CF6" s="223">
        <v>44682.0</v>
      </c>
      <c r="CG6" s="223">
        <v>44713.0</v>
      </c>
      <c r="CH6" s="222">
        <v>44743.0</v>
      </c>
      <c r="CI6" s="223">
        <v>44774.0</v>
      </c>
      <c r="CJ6" s="223">
        <v>44805.0</v>
      </c>
      <c r="CK6" s="222">
        <v>44835.0</v>
      </c>
      <c r="CL6" s="223">
        <v>44866.0</v>
      </c>
      <c r="CM6" s="223">
        <v>44896.0</v>
      </c>
      <c r="CN6" s="222">
        <v>44927.0</v>
      </c>
      <c r="CO6" s="223">
        <v>44958.0</v>
      </c>
      <c r="CP6" s="223">
        <v>44986.0</v>
      </c>
      <c r="CQ6" s="222">
        <v>45017.0</v>
      </c>
      <c r="CR6" s="223">
        <v>45047.0</v>
      </c>
      <c r="CS6" s="223">
        <v>45078.0</v>
      </c>
      <c r="CT6" s="222">
        <v>45108.0</v>
      </c>
      <c r="CU6" s="223">
        <v>45139.0</v>
      </c>
      <c r="CV6" s="223">
        <v>45170.0</v>
      </c>
      <c r="CW6" s="222">
        <v>45200.0</v>
      </c>
      <c r="CX6" s="223">
        <v>45231.0</v>
      </c>
      <c r="CY6" s="223">
        <v>45261.0</v>
      </c>
      <c r="CZ6" s="222">
        <v>45292.0</v>
      </c>
      <c r="DA6" s="223">
        <v>45323.0</v>
      </c>
      <c r="DB6" s="223">
        <v>45352.0</v>
      </c>
      <c r="DC6" s="222">
        <v>45383.0</v>
      </c>
      <c r="DD6" s="223">
        <v>45413.0</v>
      </c>
      <c r="DE6" s="223">
        <v>45444.0</v>
      </c>
      <c r="DF6" s="222">
        <v>45474.0</v>
      </c>
      <c r="DG6" s="223">
        <v>45505.0</v>
      </c>
      <c r="DH6" s="223">
        <v>45536.0</v>
      </c>
      <c r="DI6" s="222">
        <v>45566.0</v>
      </c>
      <c r="DJ6" s="223">
        <v>45597.0</v>
      </c>
      <c r="DK6" s="223">
        <v>45627.0</v>
      </c>
      <c r="DL6" s="222">
        <v>45658.0</v>
      </c>
      <c r="DM6" s="223">
        <v>45689.0</v>
      </c>
      <c r="DN6" s="223">
        <v>45717.0</v>
      </c>
      <c r="DO6" s="222">
        <v>45748.0</v>
      </c>
      <c r="DP6" s="223">
        <v>45778.0</v>
      </c>
      <c r="DQ6" s="223">
        <v>45809.0</v>
      </c>
      <c r="DR6" s="222">
        <v>45839.0</v>
      </c>
      <c r="DS6" s="223">
        <v>45870.0</v>
      </c>
      <c r="DT6" s="223">
        <v>45901.0</v>
      </c>
      <c r="DU6" s="222">
        <v>45931.0</v>
      </c>
      <c r="DV6" s="223">
        <v>45962.0</v>
      </c>
      <c r="DW6" s="223">
        <v>45992.0</v>
      </c>
      <c r="DX6" s="222">
        <v>46023.0</v>
      </c>
      <c r="DY6" s="223">
        <v>46054.0</v>
      </c>
      <c r="DZ6" s="223">
        <v>46082.0</v>
      </c>
    </row>
    <row r="7">
      <c r="A7" s="224"/>
      <c r="B7" s="225"/>
      <c r="C7" s="226"/>
      <c r="D7" s="227">
        <v>1.0</v>
      </c>
      <c r="E7" s="228">
        <v>2.0</v>
      </c>
      <c r="F7" s="228">
        <v>3.0</v>
      </c>
      <c r="G7" s="229">
        <v>4.0</v>
      </c>
      <c r="H7" s="227">
        <v>5.0</v>
      </c>
      <c r="I7" s="228">
        <v>6.0</v>
      </c>
      <c r="J7" s="228">
        <v>7.0</v>
      </c>
      <c r="K7" s="228">
        <v>8.0</v>
      </c>
      <c r="L7" s="228">
        <v>9.0</v>
      </c>
      <c r="M7" s="228">
        <v>10.0</v>
      </c>
      <c r="N7" s="228">
        <v>11.0</v>
      </c>
      <c r="O7" s="228">
        <v>12.0</v>
      </c>
      <c r="P7" s="228">
        <v>13.0</v>
      </c>
      <c r="Q7" s="228">
        <v>14.0</v>
      </c>
      <c r="R7" s="228">
        <v>15.0</v>
      </c>
      <c r="S7" s="229">
        <v>16.0</v>
      </c>
      <c r="T7" s="230">
        <v>17.0</v>
      </c>
      <c r="U7" s="231">
        <v>18.0</v>
      </c>
      <c r="V7" s="231">
        <v>19.0</v>
      </c>
      <c r="W7" s="232">
        <v>20.0</v>
      </c>
      <c r="X7" s="232">
        <v>21.0</v>
      </c>
      <c r="Y7" s="231">
        <v>22.0</v>
      </c>
      <c r="Z7" s="232">
        <v>23.0</v>
      </c>
      <c r="AA7" s="231">
        <v>24.0</v>
      </c>
      <c r="AB7" s="233">
        <f t="shared" ref="AB7:DZ7" si="1">AA7+1</f>
        <v>25</v>
      </c>
      <c r="AC7" s="233">
        <f t="shared" si="1"/>
        <v>26</v>
      </c>
      <c r="AD7" s="233">
        <f t="shared" si="1"/>
        <v>27</v>
      </c>
      <c r="AE7" s="234">
        <f t="shared" si="1"/>
        <v>28</v>
      </c>
      <c r="AF7" s="235">
        <f t="shared" si="1"/>
        <v>29</v>
      </c>
      <c r="AG7" s="233">
        <f t="shared" si="1"/>
        <v>30</v>
      </c>
      <c r="AH7" s="233">
        <f t="shared" si="1"/>
        <v>31</v>
      </c>
      <c r="AI7" s="233">
        <f t="shared" si="1"/>
        <v>32</v>
      </c>
      <c r="AJ7" s="233">
        <f t="shared" si="1"/>
        <v>33</v>
      </c>
      <c r="AK7" s="233">
        <f t="shared" si="1"/>
        <v>34</v>
      </c>
      <c r="AL7" s="233">
        <f t="shared" si="1"/>
        <v>35</v>
      </c>
      <c r="AM7" s="234">
        <f t="shared" si="1"/>
        <v>36</v>
      </c>
      <c r="AN7" s="234">
        <f t="shared" si="1"/>
        <v>37</v>
      </c>
      <c r="AO7" s="234">
        <f t="shared" si="1"/>
        <v>38</v>
      </c>
      <c r="AP7" s="234">
        <f t="shared" si="1"/>
        <v>39</v>
      </c>
      <c r="AQ7" s="234">
        <f t="shared" si="1"/>
        <v>40</v>
      </c>
      <c r="AR7" s="234">
        <f t="shared" si="1"/>
        <v>41</v>
      </c>
      <c r="AS7" s="234">
        <f t="shared" si="1"/>
        <v>42</v>
      </c>
      <c r="AT7" s="234">
        <f t="shared" si="1"/>
        <v>43</v>
      </c>
      <c r="AU7" s="234">
        <f t="shared" si="1"/>
        <v>44</v>
      </c>
      <c r="AV7" s="234">
        <f t="shared" si="1"/>
        <v>45</v>
      </c>
      <c r="AW7" s="234">
        <f t="shared" si="1"/>
        <v>46</v>
      </c>
      <c r="AX7" s="234">
        <f t="shared" si="1"/>
        <v>47</v>
      </c>
      <c r="AY7" s="234">
        <f t="shared" si="1"/>
        <v>48</v>
      </c>
      <c r="AZ7" s="234">
        <f t="shared" si="1"/>
        <v>49</v>
      </c>
      <c r="BA7" s="234">
        <f t="shared" si="1"/>
        <v>50</v>
      </c>
      <c r="BB7" s="234">
        <f t="shared" si="1"/>
        <v>51</v>
      </c>
      <c r="BC7" s="234">
        <f t="shared" si="1"/>
        <v>52</v>
      </c>
      <c r="BD7" s="234">
        <f t="shared" si="1"/>
        <v>53</v>
      </c>
      <c r="BE7" s="234">
        <f t="shared" si="1"/>
        <v>54</v>
      </c>
      <c r="BF7" s="234">
        <f t="shared" si="1"/>
        <v>55</v>
      </c>
      <c r="BG7" s="234">
        <f t="shared" si="1"/>
        <v>56</v>
      </c>
      <c r="BH7" s="234">
        <f t="shared" si="1"/>
        <v>57</v>
      </c>
      <c r="BI7" s="234">
        <f t="shared" si="1"/>
        <v>58</v>
      </c>
      <c r="BJ7" s="234">
        <f t="shared" si="1"/>
        <v>59</v>
      </c>
      <c r="BK7" s="234">
        <f t="shared" si="1"/>
        <v>60</v>
      </c>
      <c r="BL7" s="234">
        <f t="shared" si="1"/>
        <v>61</v>
      </c>
      <c r="BM7" s="234">
        <f t="shared" si="1"/>
        <v>62</v>
      </c>
      <c r="BN7" s="234">
        <f t="shared" si="1"/>
        <v>63</v>
      </c>
      <c r="BO7" s="234">
        <f t="shared" si="1"/>
        <v>64</v>
      </c>
      <c r="BP7" s="234">
        <f t="shared" si="1"/>
        <v>65</v>
      </c>
      <c r="BQ7" s="234">
        <f t="shared" si="1"/>
        <v>66</v>
      </c>
      <c r="BR7" s="234">
        <f t="shared" si="1"/>
        <v>67</v>
      </c>
      <c r="BS7" s="234">
        <f t="shared" si="1"/>
        <v>68</v>
      </c>
      <c r="BT7" s="234">
        <f t="shared" si="1"/>
        <v>69</v>
      </c>
      <c r="BU7" s="234">
        <f t="shared" si="1"/>
        <v>70</v>
      </c>
      <c r="BV7" s="234">
        <f t="shared" si="1"/>
        <v>71</v>
      </c>
      <c r="BW7" s="234">
        <f t="shared" si="1"/>
        <v>72</v>
      </c>
      <c r="BX7" s="234">
        <f t="shared" si="1"/>
        <v>73</v>
      </c>
      <c r="BY7" s="234">
        <f t="shared" si="1"/>
        <v>74</v>
      </c>
      <c r="BZ7" s="234">
        <f t="shared" si="1"/>
        <v>75</v>
      </c>
      <c r="CA7" s="234">
        <f t="shared" si="1"/>
        <v>76</v>
      </c>
      <c r="CB7" s="234">
        <f t="shared" si="1"/>
        <v>77</v>
      </c>
      <c r="CC7" s="234">
        <f t="shared" si="1"/>
        <v>78</v>
      </c>
      <c r="CD7" s="234">
        <f t="shared" si="1"/>
        <v>79</v>
      </c>
      <c r="CE7" s="234">
        <f t="shared" si="1"/>
        <v>80</v>
      </c>
      <c r="CF7" s="234">
        <f t="shared" si="1"/>
        <v>81</v>
      </c>
      <c r="CG7" s="234">
        <f t="shared" si="1"/>
        <v>82</v>
      </c>
      <c r="CH7" s="234">
        <f t="shared" si="1"/>
        <v>83</v>
      </c>
      <c r="CI7" s="234">
        <f t="shared" si="1"/>
        <v>84</v>
      </c>
      <c r="CJ7" s="234">
        <f t="shared" si="1"/>
        <v>85</v>
      </c>
      <c r="CK7" s="234">
        <f t="shared" si="1"/>
        <v>86</v>
      </c>
      <c r="CL7" s="234">
        <f t="shared" si="1"/>
        <v>87</v>
      </c>
      <c r="CM7" s="234">
        <f t="shared" si="1"/>
        <v>88</v>
      </c>
      <c r="CN7" s="234">
        <f t="shared" si="1"/>
        <v>89</v>
      </c>
      <c r="CO7" s="234">
        <f t="shared" si="1"/>
        <v>90</v>
      </c>
      <c r="CP7" s="234">
        <f t="shared" si="1"/>
        <v>91</v>
      </c>
      <c r="CQ7" s="234">
        <f t="shared" si="1"/>
        <v>92</v>
      </c>
      <c r="CR7" s="234">
        <f t="shared" si="1"/>
        <v>93</v>
      </c>
      <c r="CS7" s="234">
        <f t="shared" si="1"/>
        <v>94</v>
      </c>
      <c r="CT7" s="234">
        <f t="shared" si="1"/>
        <v>95</v>
      </c>
      <c r="CU7" s="234">
        <f t="shared" si="1"/>
        <v>96</v>
      </c>
      <c r="CV7" s="234">
        <f t="shared" si="1"/>
        <v>97</v>
      </c>
      <c r="CW7" s="234">
        <f t="shared" si="1"/>
        <v>98</v>
      </c>
      <c r="CX7" s="234">
        <f t="shared" si="1"/>
        <v>99</v>
      </c>
      <c r="CY7" s="234">
        <f t="shared" si="1"/>
        <v>100</v>
      </c>
      <c r="CZ7" s="234">
        <f t="shared" si="1"/>
        <v>101</v>
      </c>
      <c r="DA7" s="234">
        <f t="shared" si="1"/>
        <v>102</v>
      </c>
      <c r="DB7" s="234">
        <f t="shared" si="1"/>
        <v>103</v>
      </c>
      <c r="DC7" s="234">
        <f t="shared" si="1"/>
        <v>104</v>
      </c>
      <c r="DD7" s="234">
        <f t="shared" si="1"/>
        <v>105</v>
      </c>
      <c r="DE7" s="234">
        <f t="shared" si="1"/>
        <v>106</v>
      </c>
      <c r="DF7" s="234">
        <f t="shared" si="1"/>
        <v>107</v>
      </c>
      <c r="DG7" s="234">
        <f t="shared" si="1"/>
        <v>108</v>
      </c>
      <c r="DH7" s="234">
        <f t="shared" si="1"/>
        <v>109</v>
      </c>
      <c r="DI7" s="234">
        <f t="shared" si="1"/>
        <v>110</v>
      </c>
      <c r="DJ7" s="234">
        <f t="shared" si="1"/>
        <v>111</v>
      </c>
      <c r="DK7" s="234">
        <f t="shared" si="1"/>
        <v>112</v>
      </c>
      <c r="DL7" s="234">
        <f t="shared" si="1"/>
        <v>113</v>
      </c>
      <c r="DM7" s="234">
        <f t="shared" si="1"/>
        <v>114</v>
      </c>
      <c r="DN7" s="234">
        <f t="shared" si="1"/>
        <v>115</v>
      </c>
      <c r="DO7" s="234">
        <f t="shared" si="1"/>
        <v>116</v>
      </c>
      <c r="DP7" s="234">
        <f t="shared" si="1"/>
        <v>117</v>
      </c>
      <c r="DQ7" s="234">
        <f t="shared" si="1"/>
        <v>118</v>
      </c>
      <c r="DR7" s="234">
        <f t="shared" si="1"/>
        <v>119</v>
      </c>
      <c r="DS7" s="234">
        <f t="shared" si="1"/>
        <v>120</v>
      </c>
      <c r="DT7" s="234">
        <f t="shared" si="1"/>
        <v>121</v>
      </c>
      <c r="DU7" s="234">
        <f t="shared" si="1"/>
        <v>122</v>
      </c>
      <c r="DV7" s="234">
        <f t="shared" si="1"/>
        <v>123</v>
      </c>
      <c r="DW7" s="234">
        <f t="shared" si="1"/>
        <v>124</v>
      </c>
      <c r="DX7" s="234">
        <f t="shared" si="1"/>
        <v>125</v>
      </c>
      <c r="DY7" s="234">
        <f t="shared" si="1"/>
        <v>126</v>
      </c>
      <c r="DZ7" s="234">
        <f t="shared" si="1"/>
        <v>127</v>
      </c>
    </row>
    <row r="8">
      <c r="A8" s="236" t="s">
        <v>502</v>
      </c>
      <c r="B8" s="237" t="s">
        <v>503</v>
      </c>
      <c r="C8" s="238"/>
      <c r="D8" s="239">
        <v>0.0</v>
      </c>
      <c r="E8" s="240">
        <f t="shared" ref="E8:DZ8" si="2">D40</f>
        <v>429160000</v>
      </c>
      <c r="F8" s="240">
        <f t="shared" si="2"/>
        <v>981360000</v>
      </c>
      <c r="G8" s="241">
        <f t="shared" si="2"/>
        <v>1308400000</v>
      </c>
      <c r="H8" s="242">
        <f t="shared" si="2"/>
        <v>2618400000</v>
      </c>
      <c r="I8" s="243">
        <f t="shared" si="2"/>
        <v>3213398167</v>
      </c>
      <c r="J8" s="243">
        <f t="shared" si="2"/>
        <v>3771199834</v>
      </c>
      <c r="K8" s="243">
        <f t="shared" si="2"/>
        <v>4221164834</v>
      </c>
      <c r="L8" s="243">
        <f t="shared" si="2"/>
        <v>4544232334</v>
      </c>
      <c r="M8" s="243">
        <f t="shared" si="2"/>
        <v>4748119834</v>
      </c>
      <c r="N8" s="243">
        <f t="shared" si="2"/>
        <v>4787317334</v>
      </c>
      <c r="O8" s="243">
        <f t="shared" si="2"/>
        <v>4826514834</v>
      </c>
      <c r="P8" s="243">
        <f t="shared" si="2"/>
        <v>4796982334</v>
      </c>
      <c r="Q8" s="243">
        <f t="shared" si="2"/>
        <v>4817029834</v>
      </c>
      <c r="R8" s="243">
        <f t="shared" si="2"/>
        <v>4837077334</v>
      </c>
      <c r="S8" s="244">
        <f t="shared" si="2"/>
        <v>4857124834</v>
      </c>
      <c r="T8" s="245">
        <f t="shared" si="2"/>
        <v>4886797334</v>
      </c>
      <c r="U8" s="246">
        <f t="shared" si="2"/>
        <v>4922716334</v>
      </c>
      <c r="V8" s="246">
        <f t="shared" si="2"/>
        <v>4895663834</v>
      </c>
      <c r="W8" s="246">
        <f t="shared" si="2"/>
        <v>4936861334</v>
      </c>
      <c r="X8" s="246">
        <f t="shared" si="2"/>
        <v>4970558834</v>
      </c>
      <c r="Y8" s="246">
        <f t="shared" si="2"/>
        <v>4985006334</v>
      </c>
      <c r="Z8" s="246">
        <f t="shared" si="2"/>
        <v>4989453834</v>
      </c>
      <c r="AA8" s="246">
        <f t="shared" si="2"/>
        <v>4975811334</v>
      </c>
      <c r="AB8" s="246">
        <f t="shared" si="2"/>
        <v>4784918834</v>
      </c>
      <c r="AC8" s="246">
        <f t="shared" si="2"/>
        <v>4834666334</v>
      </c>
      <c r="AD8" s="246">
        <f t="shared" si="2"/>
        <v>4884413834</v>
      </c>
      <c r="AE8" s="247">
        <f t="shared" si="2"/>
        <v>4934161334</v>
      </c>
      <c r="AF8" s="245">
        <f t="shared" si="2"/>
        <v>4983908834</v>
      </c>
      <c r="AG8" s="246">
        <f t="shared" si="2"/>
        <v>5033102834</v>
      </c>
      <c r="AH8" s="246">
        <f t="shared" si="2"/>
        <v>5014600334</v>
      </c>
      <c r="AI8" s="246">
        <f t="shared" si="2"/>
        <v>5064347834</v>
      </c>
      <c r="AJ8" s="246">
        <f t="shared" si="2"/>
        <v>5099360334</v>
      </c>
      <c r="AK8" s="246">
        <f t="shared" si="2"/>
        <v>5134372834</v>
      </c>
      <c r="AL8" s="246">
        <f t="shared" si="2"/>
        <v>5169385334</v>
      </c>
      <c r="AM8" s="247">
        <f t="shared" si="2"/>
        <v>5204397834</v>
      </c>
      <c r="AN8" s="247">
        <f t="shared" si="2"/>
        <v>5171160334</v>
      </c>
      <c r="AO8" s="247">
        <f t="shared" si="2"/>
        <v>5206172834</v>
      </c>
      <c r="AP8" s="247">
        <f t="shared" si="2"/>
        <v>5241185334</v>
      </c>
      <c r="AQ8" s="247">
        <f t="shared" si="2"/>
        <v>5276197834</v>
      </c>
      <c r="AR8" s="247">
        <f t="shared" si="2"/>
        <v>5311210334</v>
      </c>
      <c r="AS8" s="247">
        <f t="shared" si="2"/>
        <v>5345669334</v>
      </c>
      <c r="AT8" s="247">
        <f t="shared" si="2"/>
        <v>5312431834</v>
      </c>
      <c r="AU8" s="247">
        <f t="shared" si="2"/>
        <v>5347444334</v>
      </c>
      <c r="AV8" s="247">
        <f t="shared" si="2"/>
        <v>5382456834</v>
      </c>
      <c r="AW8" s="247">
        <f t="shared" si="2"/>
        <v>5417469334</v>
      </c>
      <c r="AX8" s="247">
        <f t="shared" si="2"/>
        <v>5452481834</v>
      </c>
      <c r="AY8" s="247">
        <f t="shared" si="2"/>
        <v>5487494334</v>
      </c>
      <c r="AZ8" s="247">
        <f t="shared" si="2"/>
        <v>5454256834</v>
      </c>
      <c r="BA8" s="247" t="str">
        <f t="shared" si="2"/>
        <v>#REF!</v>
      </c>
      <c r="BB8" s="247" t="str">
        <f t="shared" si="2"/>
        <v>#REF!</v>
      </c>
      <c r="BC8" s="247" t="str">
        <f t="shared" si="2"/>
        <v>#REF!</v>
      </c>
      <c r="BD8" s="247" t="str">
        <f t="shared" si="2"/>
        <v>#REF!</v>
      </c>
      <c r="BE8" s="247" t="str">
        <f t="shared" si="2"/>
        <v>#REF!</v>
      </c>
      <c r="BF8" s="247" t="str">
        <f t="shared" si="2"/>
        <v>#REF!</v>
      </c>
      <c r="BG8" s="247" t="str">
        <f t="shared" si="2"/>
        <v>#REF!</v>
      </c>
      <c r="BH8" s="247" t="str">
        <f t="shared" si="2"/>
        <v>#REF!</v>
      </c>
      <c r="BI8" s="247" t="str">
        <f t="shared" si="2"/>
        <v>#REF!</v>
      </c>
      <c r="BJ8" s="247" t="str">
        <f t="shared" si="2"/>
        <v>#REF!</v>
      </c>
      <c r="BK8" s="247" t="str">
        <f t="shared" si="2"/>
        <v>#REF!</v>
      </c>
      <c r="BL8" s="247" t="str">
        <f t="shared" si="2"/>
        <v>#REF!</v>
      </c>
      <c r="BM8" s="247" t="str">
        <f t="shared" si="2"/>
        <v>#REF!</v>
      </c>
      <c r="BN8" s="247" t="str">
        <f t="shared" si="2"/>
        <v>#REF!</v>
      </c>
      <c r="BO8" s="247" t="str">
        <f t="shared" si="2"/>
        <v>#REF!</v>
      </c>
      <c r="BP8" s="247" t="str">
        <f t="shared" si="2"/>
        <v>#REF!</v>
      </c>
      <c r="BQ8" s="247" t="str">
        <f t="shared" si="2"/>
        <v>#REF!</v>
      </c>
      <c r="BR8" s="247" t="str">
        <f t="shared" si="2"/>
        <v>#REF!</v>
      </c>
      <c r="BS8" s="247" t="str">
        <f t="shared" si="2"/>
        <v>#REF!</v>
      </c>
      <c r="BT8" s="247" t="str">
        <f t="shared" si="2"/>
        <v>#REF!</v>
      </c>
      <c r="BU8" s="247" t="str">
        <f t="shared" si="2"/>
        <v>#REF!</v>
      </c>
      <c r="BV8" s="247" t="str">
        <f t="shared" si="2"/>
        <v>#REF!</v>
      </c>
      <c r="BW8" s="247" t="str">
        <f t="shared" si="2"/>
        <v>#REF!</v>
      </c>
      <c r="BX8" s="247" t="str">
        <f t="shared" si="2"/>
        <v>#REF!</v>
      </c>
      <c r="BY8" s="247" t="str">
        <f t="shared" si="2"/>
        <v>#REF!</v>
      </c>
      <c r="BZ8" s="247" t="str">
        <f t="shared" si="2"/>
        <v>#REF!</v>
      </c>
      <c r="CA8" s="247" t="str">
        <f t="shared" si="2"/>
        <v>#REF!</v>
      </c>
      <c r="CB8" s="247" t="str">
        <f t="shared" si="2"/>
        <v>#REF!</v>
      </c>
      <c r="CC8" s="247" t="str">
        <f t="shared" si="2"/>
        <v>#REF!</v>
      </c>
      <c r="CD8" s="247" t="str">
        <f t="shared" si="2"/>
        <v>#REF!</v>
      </c>
      <c r="CE8" s="247" t="str">
        <f t="shared" si="2"/>
        <v>#REF!</v>
      </c>
      <c r="CF8" s="247" t="str">
        <f t="shared" si="2"/>
        <v>#REF!</v>
      </c>
      <c r="CG8" s="247" t="str">
        <f t="shared" si="2"/>
        <v>#REF!</v>
      </c>
      <c r="CH8" s="247" t="str">
        <f t="shared" si="2"/>
        <v>#REF!</v>
      </c>
      <c r="CI8" s="247" t="str">
        <f t="shared" si="2"/>
        <v>#REF!</v>
      </c>
      <c r="CJ8" s="247" t="str">
        <f t="shared" si="2"/>
        <v>#REF!</v>
      </c>
      <c r="CK8" s="247" t="str">
        <f t="shared" si="2"/>
        <v>#REF!</v>
      </c>
      <c r="CL8" s="247" t="str">
        <f t="shared" si="2"/>
        <v>#REF!</v>
      </c>
      <c r="CM8" s="247" t="str">
        <f t="shared" si="2"/>
        <v>#REF!</v>
      </c>
      <c r="CN8" s="247" t="str">
        <f t="shared" si="2"/>
        <v>#REF!</v>
      </c>
      <c r="CO8" s="247" t="str">
        <f t="shared" si="2"/>
        <v>#REF!</v>
      </c>
      <c r="CP8" s="247" t="str">
        <f t="shared" si="2"/>
        <v>#REF!</v>
      </c>
      <c r="CQ8" s="247" t="str">
        <f t="shared" si="2"/>
        <v>#REF!</v>
      </c>
      <c r="CR8" s="247" t="str">
        <f t="shared" si="2"/>
        <v>#REF!</v>
      </c>
      <c r="CS8" s="247" t="str">
        <f t="shared" si="2"/>
        <v>#REF!</v>
      </c>
      <c r="CT8" s="247" t="str">
        <f t="shared" si="2"/>
        <v>#REF!</v>
      </c>
      <c r="CU8" s="247" t="str">
        <f t="shared" si="2"/>
        <v>#REF!</v>
      </c>
      <c r="CV8" s="247" t="str">
        <f t="shared" si="2"/>
        <v>#REF!</v>
      </c>
      <c r="CW8" s="247" t="str">
        <f t="shared" si="2"/>
        <v>#REF!</v>
      </c>
      <c r="CX8" s="247" t="str">
        <f t="shared" si="2"/>
        <v>#REF!</v>
      </c>
      <c r="CY8" s="247" t="str">
        <f t="shared" si="2"/>
        <v>#REF!</v>
      </c>
      <c r="CZ8" s="247" t="str">
        <f t="shared" si="2"/>
        <v>#REF!</v>
      </c>
      <c r="DA8" s="247" t="str">
        <f t="shared" si="2"/>
        <v>#REF!</v>
      </c>
      <c r="DB8" s="247" t="str">
        <f t="shared" si="2"/>
        <v>#REF!</v>
      </c>
      <c r="DC8" s="247" t="str">
        <f t="shared" si="2"/>
        <v>#REF!</v>
      </c>
      <c r="DD8" s="247" t="str">
        <f t="shared" si="2"/>
        <v>#REF!</v>
      </c>
      <c r="DE8" s="247" t="str">
        <f t="shared" si="2"/>
        <v>#REF!</v>
      </c>
      <c r="DF8" s="247" t="str">
        <f t="shared" si="2"/>
        <v>#REF!</v>
      </c>
      <c r="DG8" s="247" t="str">
        <f t="shared" si="2"/>
        <v>#REF!</v>
      </c>
      <c r="DH8" s="247" t="str">
        <f t="shared" si="2"/>
        <v>#REF!</v>
      </c>
      <c r="DI8" s="247" t="str">
        <f t="shared" si="2"/>
        <v>#REF!</v>
      </c>
      <c r="DJ8" s="247" t="str">
        <f t="shared" si="2"/>
        <v>#REF!</v>
      </c>
      <c r="DK8" s="247" t="str">
        <f t="shared" si="2"/>
        <v>#REF!</v>
      </c>
      <c r="DL8" s="247" t="str">
        <f t="shared" si="2"/>
        <v>#REF!</v>
      </c>
      <c r="DM8" s="247" t="str">
        <f t="shared" si="2"/>
        <v>#REF!</v>
      </c>
      <c r="DN8" s="247" t="str">
        <f t="shared" si="2"/>
        <v>#REF!</v>
      </c>
      <c r="DO8" s="247" t="str">
        <f t="shared" si="2"/>
        <v>#REF!</v>
      </c>
      <c r="DP8" s="247" t="str">
        <f t="shared" si="2"/>
        <v>#REF!</v>
      </c>
      <c r="DQ8" s="247" t="str">
        <f t="shared" si="2"/>
        <v>#REF!</v>
      </c>
      <c r="DR8" s="247" t="str">
        <f t="shared" si="2"/>
        <v>#REF!</v>
      </c>
      <c r="DS8" s="247" t="str">
        <f t="shared" si="2"/>
        <v>#REF!</v>
      </c>
      <c r="DT8" s="247" t="str">
        <f t="shared" si="2"/>
        <v>#REF!</v>
      </c>
      <c r="DU8" s="247" t="str">
        <f t="shared" si="2"/>
        <v>#REF!</v>
      </c>
      <c r="DV8" s="247" t="str">
        <f t="shared" si="2"/>
        <v>#REF!</v>
      </c>
      <c r="DW8" s="247" t="str">
        <f t="shared" si="2"/>
        <v>#REF!</v>
      </c>
      <c r="DX8" s="247" t="str">
        <f t="shared" si="2"/>
        <v>#REF!</v>
      </c>
      <c r="DY8" s="247" t="str">
        <f t="shared" si="2"/>
        <v>#REF!</v>
      </c>
      <c r="DZ8" s="247" t="str">
        <f t="shared" si="2"/>
        <v>#REF!</v>
      </c>
    </row>
    <row r="9">
      <c r="A9" s="248"/>
      <c r="B9" s="249"/>
      <c r="C9" s="250"/>
      <c r="D9" s="251"/>
      <c r="E9" s="252"/>
      <c r="F9" s="252"/>
      <c r="G9" s="253"/>
      <c r="H9" s="251"/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3"/>
      <c r="T9" s="254"/>
      <c r="U9" s="255"/>
      <c r="V9" s="255"/>
      <c r="W9" s="256"/>
      <c r="X9" s="256"/>
      <c r="Y9" s="255"/>
      <c r="Z9" s="256"/>
      <c r="AA9" s="255"/>
      <c r="AB9" s="255"/>
      <c r="AC9" s="255"/>
      <c r="AD9" s="255"/>
      <c r="AE9" s="257"/>
      <c r="AF9" s="254"/>
      <c r="AG9" s="255"/>
      <c r="AH9" s="255"/>
      <c r="AI9" s="255"/>
      <c r="AJ9" s="255"/>
      <c r="AK9" s="255"/>
      <c r="AL9" s="255"/>
      <c r="AM9" s="257"/>
      <c r="AN9" s="257"/>
      <c r="AO9" s="257"/>
      <c r="AP9" s="257"/>
      <c r="AQ9" s="257"/>
      <c r="AR9" s="257"/>
      <c r="AS9" s="257"/>
      <c r="AT9" s="257"/>
      <c r="AU9" s="257"/>
      <c r="AV9" s="257"/>
      <c r="AW9" s="257"/>
      <c r="AX9" s="257"/>
      <c r="AY9" s="257"/>
      <c r="AZ9" s="257"/>
      <c r="BA9" s="257"/>
      <c r="BB9" s="257"/>
      <c r="BC9" s="257"/>
      <c r="BD9" s="257"/>
      <c r="BE9" s="257"/>
      <c r="BF9" s="257"/>
      <c r="BG9" s="257"/>
      <c r="BH9" s="257"/>
      <c r="BI9" s="257"/>
      <c r="BJ9" s="257"/>
      <c r="BK9" s="257"/>
      <c r="BL9" s="257"/>
      <c r="BM9" s="257"/>
      <c r="BN9" s="257"/>
      <c r="BO9" s="257"/>
      <c r="BP9" s="257"/>
      <c r="BQ9" s="257"/>
      <c r="BR9" s="257"/>
      <c r="BS9" s="257"/>
      <c r="BT9" s="257"/>
      <c r="BU9" s="257"/>
      <c r="BV9" s="257"/>
      <c r="BW9" s="257"/>
      <c r="BX9" s="257"/>
      <c r="BY9" s="257"/>
      <c r="BZ9" s="257"/>
      <c r="CA9" s="257"/>
      <c r="CB9" s="257"/>
      <c r="CC9" s="257"/>
      <c r="CD9" s="257"/>
      <c r="CE9" s="257"/>
      <c r="CF9" s="257"/>
      <c r="CG9" s="257"/>
      <c r="CH9" s="257"/>
      <c r="CI9" s="257"/>
      <c r="CJ9" s="257"/>
      <c r="CK9" s="257"/>
      <c r="CL9" s="257"/>
      <c r="CM9" s="257"/>
      <c r="CN9" s="257"/>
      <c r="CO9" s="257"/>
      <c r="CP9" s="257"/>
      <c r="CQ9" s="257"/>
      <c r="CR9" s="257"/>
      <c r="CS9" s="257"/>
      <c r="CT9" s="257"/>
      <c r="CU9" s="257"/>
      <c r="CV9" s="257"/>
      <c r="CW9" s="257"/>
      <c r="CX9" s="257"/>
      <c r="CY9" s="257"/>
      <c r="CZ9" s="257"/>
      <c r="DA9" s="257"/>
      <c r="DB9" s="257"/>
      <c r="DC9" s="257"/>
      <c r="DD9" s="257"/>
      <c r="DE9" s="257"/>
      <c r="DF9" s="257"/>
      <c r="DG9" s="257"/>
      <c r="DH9" s="257"/>
      <c r="DI9" s="257"/>
      <c r="DJ9" s="257"/>
      <c r="DK9" s="257"/>
      <c r="DL9" s="257"/>
      <c r="DM9" s="257"/>
      <c r="DN9" s="257"/>
      <c r="DO9" s="257"/>
      <c r="DP9" s="257"/>
      <c r="DQ9" s="257"/>
      <c r="DR9" s="257"/>
      <c r="DS9" s="257"/>
      <c r="DT9" s="257"/>
      <c r="DU9" s="257"/>
      <c r="DV9" s="257"/>
      <c r="DW9" s="257"/>
      <c r="DX9" s="257"/>
      <c r="DY9" s="257"/>
      <c r="DZ9" s="257"/>
    </row>
    <row r="10">
      <c r="A10" s="236" t="s">
        <v>504</v>
      </c>
      <c r="B10" s="237" t="s">
        <v>505</v>
      </c>
      <c r="C10" s="258"/>
      <c r="D10" s="259"/>
      <c r="E10" s="260"/>
      <c r="F10" s="260"/>
      <c r="G10" s="261"/>
      <c r="H10" s="259"/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61"/>
      <c r="T10" s="262"/>
      <c r="U10" s="263"/>
      <c r="V10" s="263"/>
      <c r="W10" s="264"/>
      <c r="X10" s="264"/>
      <c r="Y10" s="263"/>
      <c r="Z10" s="264"/>
      <c r="AA10" s="263"/>
      <c r="AB10" s="263"/>
      <c r="AC10" s="263"/>
      <c r="AD10" s="263"/>
      <c r="AE10" s="265"/>
      <c r="AF10" s="262"/>
      <c r="AG10" s="263"/>
      <c r="AH10" s="263"/>
      <c r="AI10" s="263"/>
      <c r="AJ10" s="263"/>
      <c r="AK10" s="263"/>
      <c r="AL10" s="263"/>
      <c r="AM10" s="265"/>
      <c r="AN10" s="265"/>
      <c r="AO10" s="265"/>
      <c r="AP10" s="265"/>
      <c r="AQ10" s="265"/>
      <c r="AR10" s="265"/>
      <c r="AS10" s="265"/>
      <c r="AT10" s="265"/>
      <c r="AU10" s="265"/>
      <c r="AV10" s="265"/>
      <c r="AW10" s="265"/>
      <c r="AX10" s="265"/>
      <c r="AY10" s="265"/>
      <c r="AZ10" s="265"/>
      <c r="BA10" s="265"/>
      <c r="BB10" s="265"/>
      <c r="BC10" s="265"/>
      <c r="BD10" s="265"/>
      <c r="BE10" s="265"/>
      <c r="BF10" s="265"/>
      <c r="BG10" s="265"/>
      <c r="BH10" s="265"/>
      <c r="BI10" s="265"/>
      <c r="BJ10" s="265"/>
      <c r="BK10" s="265"/>
      <c r="BL10" s="265"/>
      <c r="BM10" s="265"/>
      <c r="BN10" s="265"/>
      <c r="BO10" s="265"/>
      <c r="BP10" s="265"/>
      <c r="BQ10" s="265"/>
      <c r="BR10" s="265"/>
      <c r="BS10" s="265"/>
      <c r="BT10" s="265"/>
      <c r="BU10" s="265"/>
      <c r="BV10" s="265"/>
      <c r="BW10" s="265"/>
      <c r="BX10" s="265"/>
      <c r="BY10" s="265"/>
      <c r="BZ10" s="265"/>
      <c r="CA10" s="265"/>
      <c r="CB10" s="265"/>
      <c r="CC10" s="265"/>
      <c r="CD10" s="265"/>
      <c r="CE10" s="265"/>
      <c r="CF10" s="265"/>
      <c r="CG10" s="265"/>
      <c r="CH10" s="265"/>
      <c r="CI10" s="265"/>
      <c r="CJ10" s="265"/>
      <c r="CK10" s="265"/>
      <c r="CL10" s="265"/>
      <c r="CM10" s="265"/>
      <c r="CN10" s="265"/>
      <c r="CO10" s="265"/>
      <c r="CP10" s="265"/>
      <c r="CQ10" s="265"/>
      <c r="CR10" s="265"/>
      <c r="CS10" s="265"/>
      <c r="CT10" s="265"/>
      <c r="CU10" s="265"/>
      <c r="CV10" s="265"/>
      <c r="CW10" s="265"/>
      <c r="CX10" s="265"/>
      <c r="CY10" s="265"/>
      <c r="CZ10" s="265"/>
      <c r="DA10" s="265"/>
      <c r="DB10" s="265"/>
      <c r="DC10" s="265"/>
      <c r="DD10" s="265"/>
      <c r="DE10" s="265"/>
      <c r="DF10" s="265"/>
      <c r="DG10" s="265"/>
      <c r="DH10" s="265"/>
      <c r="DI10" s="265"/>
      <c r="DJ10" s="265"/>
      <c r="DK10" s="265"/>
      <c r="DL10" s="265"/>
      <c r="DM10" s="265"/>
      <c r="DN10" s="265"/>
      <c r="DO10" s="265"/>
      <c r="DP10" s="265"/>
      <c r="DQ10" s="265"/>
      <c r="DR10" s="265"/>
      <c r="DS10" s="265"/>
      <c r="DT10" s="265"/>
      <c r="DU10" s="265"/>
      <c r="DV10" s="265"/>
      <c r="DW10" s="265"/>
      <c r="DX10" s="265"/>
      <c r="DY10" s="265"/>
      <c r="DZ10" s="265"/>
    </row>
    <row r="11">
      <c r="A11" s="266"/>
      <c r="B11" s="267" t="s">
        <v>506</v>
      </c>
      <c r="C11" s="268">
        <f t="shared" ref="C11:C12" si="3">SUM(D11:AY11)</f>
        <v>100000000</v>
      </c>
      <c r="D11" s="259">
        <v>1.0E8</v>
      </c>
      <c r="E11" s="260"/>
      <c r="F11" s="260"/>
      <c r="G11" s="261"/>
      <c r="H11" s="259"/>
      <c r="I11" s="260"/>
      <c r="J11" s="260"/>
      <c r="K11" s="260"/>
      <c r="L11" s="260"/>
      <c r="M11" s="260"/>
      <c r="N11" s="260"/>
      <c r="O11" s="260"/>
      <c r="P11" s="260"/>
      <c r="Q11" s="260"/>
      <c r="R11" s="260"/>
      <c r="S11" s="261"/>
      <c r="T11" s="259"/>
      <c r="U11" s="260"/>
      <c r="V11" s="260"/>
      <c r="W11" s="264"/>
      <c r="X11" s="264"/>
      <c r="Y11" s="263"/>
      <c r="Z11" s="264"/>
      <c r="AA11" s="263"/>
      <c r="AB11" s="263"/>
      <c r="AC11" s="263"/>
      <c r="AD11" s="263"/>
      <c r="AE11" s="265"/>
      <c r="AF11" s="262"/>
      <c r="AG11" s="263"/>
      <c r="AH11" s="263"/>
      <c r="AI11" s="263"/>
      <c r="AJ11" s="263"/>
      <c r="AK11" s="263"/>
      <c r="AL11" s="263"/>
      <c r="AM11" s="265"/>
      <c r="AN11" s="265"/>
      <c r="AO11" s="265"/>
      <c r="AP11" s="265"/>
      <c r="AQ11" s="265"/>
      <c r="AR11" s="265"/>
      <c r="AS11" s="265"/>
      <c r="AT11" s="265"/>
      <c r="AU11" s="265"/>
      <c r="AV11" s="265"/>
      <c r="AW11" s="265"/>
      <c r="AX11" s="265"/>
      <c r="AY11" s="265"/>
      <c r="AZ11" s="265"/>
      <c r="BA11" s="265"/>
      <c r="BB11" s="265"/>
      <c r="BC11" s="265"/>
      <c r="BD11" s="265"/>
      <c r="BE11" s="265"/>
      <c r="BF11" s="265"/>
      <c r="BG11" s="265"/>
      <c r="BH11" s="265"/>
      <c r="BI11" s="265"/>
      <c r="BJ11" s="265"/>
      <c r="BK11" s="265"/>
      <c r="BL11" s="265"/>
      <c r="BM11" s="265"/>
      <c r="BN11" s="265"/>
      <c r="BO11" s="265"/>
      <c r="BP11" s="265"/>
      <c r="BQ11" s="265"/>
      <c r="BR11" s="265"/>
      <c r="BS11" s="265"/>
      <c r="BT11" s="265"/>
      <c r="BU11" s="265"/>
      <c r="BV11" s="265"/>
      <c r="BW11" s="265"/>
      <c r="BX11" s="265"/>
      <c r="BY11" s="265"/>
      <c r="BZ11" s="265"/>
      <c r="CA11" s="265"/>
      <c r="CB11" s="265"/>
      <c r="CC11" s="265"/>
      <c r="CD11" s="265"/>
      <c r="CE11" s="265"/>
      <c r="CF11" s="265"/>
      <c r="CG11" s="265"/>
      <c r="CH11" s="265"/>
      <c r="CI11" s="265"/>
      <c r="CJ11" s="265"/>
      <c r="CK11" s="265"/>
      <c r="CL11" s="265"/>
      <c r="CM11" s="265"/>
      <c r="CN11" s="265"/>
      <c r="CO11" s="265"/>
      <c r="CP11" s="265"/>
      <c r="CQ11" s="265"/>
      <c r="CR11" s="265"/>
      <c r="CS11" s="265"/>
      <c r="CT11" s="265"/>
      <c r="CU11" s="265"/>
      <c r="CV11" s="265"/>
      <c r="CW11" s="265"/>
      <c r="CX11" s="265"/>
      <c r="CY11" s="265"/>
      <c r="CZ11" s="265"/>
      <c r="DA11" s="265"/>
      <c r="DB11" s="265"/>
      <c r="DC11" s="265"/>
      <c r="DD11" s="265"/>
      <c r="DE11" s="265"/>
      <c r="DF11" s="265"/>
      <c r="DG11" s="265"/>
      <c r="DH11" s="265"/>
      <c r="DI11" s="265"/>
      <c r="DJ11" s="265"/>
      <c r="DK11" s="265"/>
      <c r="DL11" s="265"/>
      <c r="DM11" s="265"/>
      <c r="DN11" s="265"/>
      <c r="DO11" s="265"/>
      <c r="DP11" s="265"/>
      <c r="DQ11" s="265"/>
      <c r="DR11" s="265"/>
      <c r="DS11" s="265"/>
      <c r="DT11" s="265"/>
      <c r="DU11" s="265"/>
      <c r="DV11" s="265"/>
      <c r="DW11" s="265"/>
      <c r="DX11" s="265"/>
      <c r="DY11" s="265"/>
      <c r="DZ11" s="265"/>
    </row>
    <row r="12">
      <c r="A12" s="266"/>
      <c r="B12" s="267" t="s">
        <v>507</v>
      </c>
      <c r="C12" s="268">
        <f t="shared" si="3"/>
        <v>4505800000</v>
      </c>
      <c r="D12" s="269">
        <f>'Proyeksi Penerimaan'!I44</f>
        <v>390250000</v>
      </c>
      <c r="E12" s="270">
        <f>'Proyeksi Penerimaan'!J44</f>
        <v>604250000</v>
      </c>
      <c r="F12" s="270">
        <f>'Proyeksi Penerimaan'!K44</f>
        <v>372090000</v>
      </c>
      <c r="G12" s="271">
        <f>'Proyeksi Penerimaan'!L44</f>
        <v>1244080000</v>
      </c>
      <c r="H12" s="269">
        <f>'Proyeksi Penerimaan'!M44</f>
        <v>558970000</v>
      </c>
      <c r="I12" s="270">
        <f>'Proyeksi Penerimaan'!N44</f>
        <v>558970000</v>
      </c>
      <c r="J12" s="270">
        <f>'Proyeksi Penerimaan'!O44</f>
        <v>373370000</v>
      </c>
      <c r="K12" s="270">
        <f>'Proyeksi Penerimaan'!P44</f>
        <v>239130000</v>
      </c>
      <c r="L12" s="270">
        <f>'Proyeksi Penerimaan'!Q44</f>
        <v>164690000</v>
      </c>
      <c r="M12" s="270">
        <f>'Proyeksi Penerimaan'!R44</f>
        <v>0</v>
      </c>
      <c r="N12" s="270">
        <f>'Proyeksi Penerimaan'!S44</f>
        <v>0</v>
      </c>
      <c r="O12" s="270">
        <f>'Proyeksi Penerimaan'!T44</f>
        <v>0</v>
      </c>
      <c r="P12" s="270">
        <f>'Proyeksi Penerimaan'!U44</f>
        <v>0</v>
      </c>
      <c r="Q12" s="270">
        <f>'Proyeksi Penerimaan'!V44</f>
        <v>0</v>
      </c>
      <c r="R12" s="270">
        <f>'Proyeksi Penerimaan'!W44</f>
        <v>0</v>
      </c>
      <c r="S12" s="271">
        <f>'Proyeksi Penerimaan'!X44</f>
        <v>0</v>
      </c>
      <c r="T12" s="269">
        <f>'Proyeksi Penerimaan'!Y44</f>
        <v>0</v>
      </c>
      <c r="U12" s="270">
        <f>'Proyeksi Penerimaan'!Z44</f>
        <v>0</v>
      </c>
      <c r="V12" s="270">
        <f>'Proyeksi Penerimaan'!AA44</f>
        <v>0</v>
      </c>
      <c r="W12" s="270">
        <f>'Proyeksi Penerimaan'!AB44</f>
        <v>0</v>
      </c>
      <c r="X12" s="270">
        <f>'Proyeksi Penerimaan'!AC44</f>
        <v>0</v>
      </c>
      <c r="Y12" s="270">
        <f>'Proyeksi Penerimaan'!AD44</f>
        <v>0</v>
      </c>
      <c r="Z12" s="270">
        <f>'Proyeksi Penerimaan'!AE44</f>
        <v>0</v>
      </c>
      <c r="AA12" s="270">
        <f>'Proyeksi Penerimaan'!AF44</f>
        <v>0</v>
      </c>
      <c r="AB12" s="270">
        <f>'Proyeksi Penerimaan'!AG44</f>
        <v>0</v>
      </c>
      <c r="AC12" s="270">
        <f>'Proyeksi Penerimaan'!AH44</f>
        <v>0</v>
      </c>
      <c r="AD12" s="270">
        <f>'Proyeksi Penerimaan'!AI44</f>
        <v>0</v>
      </c>
      <c r="AE12" s="271">
        <f>'Proyeksi Penerimaan'!AJ44</f>
        <v>0</v>
      </c>
      <c r="AF12" s="269">
        <f>'Proyeksi Penerimaan'!AK44</f>
        <v>0</v>
      </c>
      <c r="AG12" s="270">
        <f>'Proyeksi Penerimaan'!AL44</f>
        <v>0</v>
      </c>
      <c r="AH12" s="270">
        <f>'Proyeksi Penerimaan'!AM44</f>
        <v>0</v>
      </c>
      <c r="AI12" s="270">
        <f>'Proyeksi Penerimaan'!AN44</f>
        <v>0</v>
      </c>
      <c r="AJ12" s="270">
        <f>'Proyeksi Penerimaan'!AO44</f>
        <v>0</v>
      </c>
      <c r="AK12" s="270">
        <f>'Proyeksi Penerimaan'!AP44</f>
        <v>0</v>
      </c>
      <c r="AL12" s="270">
        <f>'Proyeksi Penerimaan'!AQ44</f>
        <v>0</v>
      </c>
      <c r="AM12" s="271">
        <f>'Proyeksi Penerimaan'!AR44</f>
        <v>0</v>
      </c>
      <c r="AN12" s="271">
        <f>'Proyeksi Penerimaan'!AS44</f>
        <v>0</v>
      </c>
      <c r="AO12" s="271">
        <f>'Proyeksi Penerimaan'!AT44</f>
        <v>0</v>
      </c>
      <c r="AP12" s="271">
        <f>'Proyeksi Penerimaan'!AU44</f>
        <v>0</v>
      </c>
      <c r="AQ12" s="271">
        <f>'Proyeksi Penerimaan'!AV44</f>
        <v>0</v>
      </c>
      <c r="AR12" s="271">
        <f>'Proyeksi Penerimaan'!AW44</f>
        <v>0</v>
      </c>
      <c r="AS12" s="271">
        <f>'Proyeksi Penerimaan'!AX44</f>
        <v>0</v>
      </c>
      <c r="AT12" s="271">
        <f>'Proyeksi Penerimaan'!AY44</f>
        <v>0</v>
      </c>
      <c r="AU12" s="271">
        <f>'Proyeksi Penerimaan'!AZ44</f>
        <v>0</v>
      </c>
      <c r="AV12" s="271">
        <f>'Proyeksi Penerimaan'!BA44</f>
        <v>0</v>
      </c>
      <c r="AW12" s="271">
        <f>'Proyeksi Penerimaan'!BB44</f>
        <v>0</v>
      </c>
      <c r="AX12" s="271">
        <f>'Proyeksi Penerimaan'!BC44</f>
        <v>0</v>
      </c>
      <c r="AY12" s="271">
        <f>'Proyeksi Penerimaan'!BD44</f>
        <v>0</v>
      </c>
      <c r="AZ12" s="271">
        <f>'Proyeksi Penerimaan'!BE44</f>
        <v>0</v>
      </c>
      <c r="BA12" s="271">
        <f>'Proyeksi Penerimaan'!BF44</f>
        <v>0</v>
      </c>
      <c r="BB12" s="271">
        <f>'Proyeksi Penerimaan'!BG44</f>
        <v>0</v>
      </c>
      <c r="BC12" s="271">
        <f>'Proyeksi Penerimaan'!BH44</f>
        <v>0</v>
      </c>
      <c r="BD12" s="271">
        <f>'Proyeksi Penerimaan'!BI44</f>
        <v>0</v>
      </c>
      <c r="BE12" s="271">
        <f>'Proyeksi Penerimaan'!BJ44</f>
        <v>0</v>
      </c>
      <c r="BF12" s="271">
        <f>'Proyeksi Penerimaan'!BK44</f>
        <v>0</v>
      </c>
      <c r="BG12" s="271">
        <f>'Proyeksi Penerimaan'!BL44</f>
        <v>0</v>
      </c>
      <c r="BH12" s="271">
        <f>'Proyeksi Penerimaan'!BM44</f>
        <v>0</v>
      </c>
      <c r="BI12" s="271">
        <f>'Proyeksi Penerimaan'!BN44</f>
        <v>0</v>
      </c>
      <c r="BJ12" s="271">
        <f>'Proyeksi Penerimaan'!BO44</f>
        <v>0</v>
      </c>
      <c r="BK12" s="271">
        <f>'Proyeksi Penerimaan'!BP44</f>
        <v>0</v>
      </c>
      <c r="BL12" s="271">
        <f>'Proyeksi Penerimaan'!BQ44</f>
        <v>0</v>
      </c>
      <c r="BM12" s="271">
        <f>'Proyeksi Penerimaan'!BR44</f>
        <v>0</v>
      </c>
      <c r="BN12" s="271">
        <f>'Proyeksi Penerimaan'!BS44</f>
        <v>0</v>
      </c>
      <c r="BO12" s="271">
        <f>'Proyeksi Penerimaan'!BT44</f>
        <v>0</v>
      </c>
      <c r="BP12" s="271">
        <f>'Proyeksi Penerimaan'!BU44</f>
        <v>0</v>
      </c>
      <c r="BQ12" s="271">
        <f>'Proyeksi Penerimaan'!BV44</f>
        <v>0</v>
      </c>
      <c r="BR12" s="271">
        <f>'Proyeksi Penerimaan'!BW44</f>
        <v>0</v>
      </c>
      <c r="BS12" s="271">
        <f>'Proyeksi Penerimaan'!BX44</f>
        <v>0</v>
      </c>
      <c r="BT12" s="271">
        <f>'Proyeksi Penerimaan'!BY44</f>
        <v>0</v>
      </c>
      <c r="BU12" s="271">
        <f>'Proyeksi Penerimaan'!BZ44</f>
        <v>0</v>
      </c>
      <c r="BV12" s="271">
        <f>'Proyeksi Penerimaan'!CA44</f>
        <v>0</v>
      </c>
      <c r="BW12" s="271">
        <f>'Proyeksi Penerimaan'!CB44</f>
        <v>0</v>
      </c>
      <c r="BX12" s="271">
        <f>'Proyeksi Penerimaan'!CC44</f>
        <v>0</v>
      </c>
      <c r="BY12" s="271">
        <f>'Proyeksi Penerimaan'!CD44</f>
        <v>0</v>
      </c>
      <c r="BZ12" s="271">
        <f>'Proyeksi Penerimaan'!CE44</f>
        <v>0</v>
      </c>
      <c r="CA12" s="271">
        <f>'Proyeksi Penerimaan'!CF44</f>
        <v>0</v>
      </c>
      <c r="CB12" s="271">
        <f>'Proyeksi Penerimaan'!CG44</f>
        <v>0</v>
      </c>
      <c r="CC12" s="271">
        <f>'Proyeksi Penerimaan'!CH44</f>
        <v>0</v>
      </c>
      <c r="CD12" s="271">
        <f>'Proyeksi Penerimaan'!CI44</f>
        <v>0</v>
      </c>
      <c r="CE12" s="271">
        <f>'Proyeksi Penerimaan'!CJ44</f>
        <v>0</v>
      </c>
      <c r="CF12" s="271">
        <f>'Proyeksi Penerimaan'!CK44</f>
        <v>0</v>
      </c>
      <c r="CG12" s="271">
        <f>'Proyeksi Penerimaan'!CL44</f>
        <v>0</v>
      </c>
      <c r="CH12" s="271">
        <f>'Proyeksi Penerimaan'!CM44</f>
        <v>0</v>
      </c>
      <c r="CI12" s="271">
        <f>'Proyeksi Penerimaan'!CN44</f>
        <v>0</v>
      </c>
      <c r="CJ12" s="271">
        <f>'Proyeksi Penerimaan'!CO44</f>
        <v>0</v>
      </c>
      <c r="CK12" s="271">
        <f>'Proyeksi Penerimaan'!CP44</f>
        <v>0</v>
      </c>
      <c r="CL12" s="271">
        <f>'Proyeksi Penerimaan'!CQ44</f>
        <v>0</v>
      </c>
      <c r="CM12" s="271">
        <f>'Proyeksi Penerimaan'!CR44</f>
        <v>0</v>
      </c>
      <c r="CN12" s="271">
        <f>'Proyeksi Penerimaan'!CS44</f>
        <v>0</v>
      </c>
      <c r="CO12" s="271">
        <f>'Proyeksi Penerimaan'!CT44</f>
        <v>0</v>
      </c>
      <c r="CP12" s="271">
        <f>'Proyeksi Penerimaan'!CU44</f>
        <v>0</v>
      </c>
      <c r="CQ12" s="271">
        <f>'Proyeksi Penerimaan'!CV44</f>
        <v>0</v>
      </c>
      <c r="CR12" s="271">
        <f>'Proyeksi Penerimaan'!CW44</f>
        <v>0</v>
      </c>
      <c r="CS12" s="271">
        <f>'Proyeksi Penerimaan'!CX44</f>
        <v>0</v>
      </c>
      <c r="CT12" s="271">
        <f>'Proyeksi Penerimaan'!CY44</f>
        <v>0</v>
      </c>
      <c r="CU12" s="271">
        <f>'Proyeksi Penerimaan'!CZ44</f>
        <v>0</v>
      </c>
      <c r="CV12" s="271">
        <f>'Proyeksi Penerimaan'!DA44</f>
        <v>0</v>
      </c>
      <c r="CW12" s="271">
        <f>'Proyeksi Penerimaan'!DB44</f>
        <v>0</v>
      </c>
      <c r="CX12" s="271">
        <f>'Proyeksi Penerimaan'!DC44</f>
        <v>0</v>
      </c>
      <c r="CY12" s="271">
        <f>'Proyeksi Penerimaan'!DD44</f>
        <v>0</v>
      </c>
      <c r="CZ12" s="271">
        <f>'Proyeksi Penerimaan'!DE44</f>
        <v>0</v>
      </c>
      <c r="DA12" s="271">
        <f>'Proyeksi Penerimaan'!DF44</f>
        <v>0</v>
      </c>
      <c r="DB12" s="271">
        <f>'Proyeksi Penerimaan'!DG44</f>
        <v>0</v>
      </c>
      <c r="DC12" s="271">
        <f>'Proyeksi Penerimaan'!DH44</f>
        <v>0</v>
      </c>
      <c r="DD12" s="271">
        <f>'Proyeksi Penerimaan'!DI44</f>
        <v>0</v>
      </c>
      <c r="DE12" s="271">
        <f>'Proyeksi Penerimaan'!DJ44</f>
        <v>0</v>
      </c>
      <c r="DF12" s="271">
        <f>'Proyeksi Penerimaan'!DK44</f>
        <v>0</v>
      </c>
      <c r="DG12" s="271">
        <f>'Proyeksi Penerimaan'!DL44</f>
        <v>0</v>
      </c>
      <c r="DH12" s="271">
        <f>'Proyeksi Penerimaan'!DM44</f>
        <v>0</v>
      </c>
      <c r="DI12" s="271">
        <f>'Proyeksi Penerimaan'!DN44</f>
        <v>0</v>
      </c>
      <c r="DJ12" s="271">
        <f>'Proyeksi Penerimaan'!DO44</f>
        <v>0</v>
      </c>
      <c r="DK12" s="271">
        <f>'Proyeksi Penerimaan'!DP44</f>
        <v>0</v>
      </c>
      <c r="DL12" s="271">
        <f>'Proyeksi Penerimaan'!DQ44</f>
        <v>0</v>
      </c>
      <c r="DM12" s="271">
        <f>'Proyeksi Penerimaan'!DR44</f>
        <v>0</v>
      </c>
      <c r="DN12" s="271">
        <f>'Proyeksi Penerimaan'!DS44</f>
        <v>0</v>
      </c>
      <c r="DO12" s="271">
        <f>'Proyeksi Penerimaan'!DT44</f>
        <v>0</v>
      </c>
      <c r="DP12" s="271">
        <f>'Proyeksi Penerimaan'!DU44</f>
        <v>0</v>
      </c>
      <c r="DQ12" s="271">
        <f>'Proyeksi Penerimaan'!DV44</f>
        <v>0</v>
      </c>
      <c r="DR12" s="271">
        <f>'Proyeksi Penerimaan'!DW44</f>
        <v>0</v>
      </c>
      <c r="DS12" s="271">
        <f>'Proyeksi Penerimaan'!DX44</f>
        <v>0</v>
      </c>
      <c r="DT12" s="271">
        <f>'Proyeksi Penerimaan'!DY44</f>
        <v>0</v>
      </c>
      <c r="DU12" s="271">
        <f>'Proyeksi Penerimaan'!DZ44</f>
        <v>0</v>
      </c>
      <c r="DV12" s="271">
        <f>'Proyeksi Penerimaan'!EA44</f>
        <v>0</v>
      </c>
      <c r="DW12" s="271">
        <f>'Proyeksi Penerimaan'!EB44</f>
        <v>0</v>
      </c>
      <c r="DX12" s="271">
        <f>'Proyeksi Penerimaan'!EC44</f>
        <v>0</v>
      </c>
      <c r="DY12" s="271">
        <f>'Proyeksi Penerimaan'!ED44</f>
        <v>0</v>
      </c>
      <c r="DZ12" s="271">
        <f>'Proyeksi Penerimaan'!EE44</f>
        <v>0</v>
      </c>
    </row>
    <row r="13">
      <c r="A13" s="272"/>
      <c r="B13" s="273" t="s">
        <v>508</v>
      </c>
      <c r="C13" s="268">
        <f>SUM(D13:DZ13)</f>
        <v>4712260000</v>
      </c>
      <c r="D13" s="269">
        <f>'Proyeksi Penerimaan'!I45</f>
        <v>0</v>
      </c>
      <c r="E13" s="270">
        <f>'Proyeksi Penerimaan'!J45</f>
        <v>0</v>
      </c>
      <c r="F13" s="270">
        <f>'Proyeksi Penerimaan'!K45</f>
        <v>0</v>
      </c>
      <c r="G13" s="271">
        <f>'Proyeksi Penerimaan'!L45</f>
        <v>80220000</v>
      </c>
      <c r="H13" s="269">
        <f>'Proyeksi Penerimaan'!M45</f>
        <v>85131667</v>
      </c>
      <c r="I13" s="270">
        <f>'Proyeksi Penerimaan'!N45</f>
        <v>85131667</v>
      </c>
      <c r="J13" s="270">
        <f>'Proyeksi Penerimaan'!O45</f>
        <v>89145000</v>
      </c>
      <c r="K13" s="270">
        <f>'Proyeksi Penerimaan'!P45</f>
        <v>115237500</v>
      </c>
      <c r="L13" s="270">
        <f>'Proyeksi Penerimaan'!Q45</f>
        <v>51747500</v>
      </c>
      <c r="M13" s="270">
        <f>'Proyeksi Penerimaan'!R45</f>
        <v>51747500</v>
      </c>
      <c r="N13" s="270">
        <f>'Proyeksi Penerimaan'!S45</f>
        <v>51747500</v>
      </c>
      <c r="O13" s="270">
        <f>'Proyeksi Penerimaan'!T45</f>
        <v>51747500</v>
      </c>
      <c r="P13" s="270">
        <f>'Proyeksi Penerimaan'!U45</f>
        <v>51747500</v>
      </c>
      <c r="Q13" s="270">
        <f>'Proyeksi Penerimaan'!V45</f>
        <v>51747500</v>
      </c>
      <c r="R13" s="270">
        <f>'Proyeksi Penerimaan'!W45</f>
        <v>51747500</v>
      </c>
      <c r="S13" s="271">
        <f>'Proyeksi Penerimaan'!X45</f>
        <v>51747500</v>
      </c>
      <c r="T13" s="269">
        <f>'Proyeksi Penerimaan'!Y45</f>
        <v>51747500</v>
      </c>
      <c r="U13" s="270">
        <f>'Proyeksi Penerimaan'!Z45</f>
        <v>51747500</v>
      </c>
      <c r="V13" s="270">
        <f>'Proyeksi Penerimaan'!AA45</f>
        <v>51747500</v>
      </c>
      <c r="W13" s="270">
        <f>'Proyeksi Penerimaan'!AB45</f>
        <v>51747500</v>
      </c>
      <c r="X13" s="270">
        <f>'Proyeksi Penerimaan'!AC45</f>
        <v>51747500</v>
      </c>
      <c r="Y13" s="270">
        <f>'Proyeksi Penerimaan'!AD45</f>
        <v>51747500</v>
      </c>
      <c r="Z13" s="270">
        <f>'Proyeksi Penerimaan'!AE45</f>
        <v>51747500</v>
      </c>
      <c r="AA13" s="270">
        <f>'Proyeksi Penerimaan'!AF45</f>
        <v>51747500</v>
      </c>
      <c r="AB13" s="270">
        <f>'Proyeksi Penerimaan'!AG45</f>
        <v>51747500</v>
      </c>
      <c r="AC13" s="270">
        <f>'Proyeksi Penerimaan'!AH45</f>
        <v>51747500</v>
      </c>
      <c r="AD13" s="270">
        <f>'Proyeksi Penerimaan'!AI45</f>
        <v>51747500</v>
      </c>
      <c r="AE13" s="271">
        <f>'Proyeksi Penerimaan'!AJ45</f>
        <v>51747500</v>
      </c>
      <c r="AF13" s="269">
        <f>'Proyeksi Penerimaan'!AK45</f>
        <v>51747500</v>
      </c>
      <c r="AG13" s="270">
        <f>'Proyeksi Penerimaan'!AL45</f>
        <v>51747500</v>
      </c>
      <c r="AH13" s="270">
        <f>'Proyeksi Penerimaan'!AM45</f>
        <v>51747500</v>
      </c>
      <c r="AI13" s="270">
        <f>'Proyeksi Penerimaan'!AN45</f>
        <v>37012500</v>
      </c>
      <c r="AJ13" s="270">
        <f>'Proyeksi Penerimaan'!AO45</f>
        <v>37012500</v>
      </c>
      <c r="AK13" s="270">
        <f>'Proyeksi Penerimaan'!AP45</f>
        <v>37012500</v>
      </c>
      <c r="AL13" s="270">
        <f>'Proyeksi Penerimaan'!AQ45</f>
        <v>37012500</v>
      </c>
      <c r="AM13" s="271">
        <f>'Proyeksi Penerimaan'!AR45</f>
        <v>37012500</v>
      </c>
      <c r="AN13" s="271">
        <f>'Proyeksi Penerimaan'!AS45</f>
        <v>37012500</v>
      </c>
      <c r="AO13" s="271">
        <f>'Proyeksi Penerimaan'!AT45</f>
        <v>37012500</v>
      </c>
      <c r="AP13" s="271">
        <f>'Proyeksi Penerimaan'!AU45</f>
        <v>37012500</v>
      </c>
      <c r="AQ13" s="271">
        <f>'Proyeksi Penerimaan'!AV45</f>
        <v>37012500</v>
      </c>
      <c r="AR13" s="271">
        <f>'Proyeksi Penerimaan'!AW45</f>
        <v>37012500</v>
      </c>
      <c r="AS13" s="271">
        <f>'Proyeksi Penerimaan'!AX45</f>
        <v>37012500</v>
      </c>
      <c r="AT13" s="271">
        <f>'Proyeksi Penerimaan'!AY45</f>
        <v>37012500</v>
      </c>
      <c r="AU13" s="271">
        <f>'Proyeksi Penerimaan'!AZ45</f>
        <v>37012500</v>
      </c>
      <c r="AV13" s="271">
        <f>'Proyeksi Penerimaan'!BA45</f>
        <v>37012500</v>
      </c>
      <c r="AW13" s="271">
        <f>'Proyeksi Penerimaan'!BB45</f>
        <v>37012500</v>
      </c>
      <c r="AX13" s="271">
        <f>'Proyeksi Penerimaan'!BC45</f>
        <v>37012500</v>
      </c>
      <c r="AY13" s="271">
        <f>'Proyeksi Penerimaan'!BD45</f>
        <v>37012500</v>
      </c>
      <c r="AZ13" s="271">
        <f>'Proyeksi Penerimaan'!BE45</f>
        <v>37012500</v>
      </c>
      <c r="BA13" s="271">
        <f>'Proyeksi Penerimaan'!BF45</f>
        <v>37012500</v>
      </c>
      <c r="BB13" s="271">
        <f>'Proyeksi Penerimaan'!BG45</f>
        <v>37012500</v>
      </c>
      <c r="BC13" s="271">
        <f>'Proyeksi Penerimaan'!BH45</f>
        <v>37012500</v>
      </c>
      <c r="BD13" s="271">
        <f>'Proyeksi Penerimaan'!BI45</f>
        <v>37012500</v>
      </c>
      <c r="BE13" s="271">
        <f>'Proyeksi Penerimaan'!BJ45</f>
        <v>37012500</v>
      </c>
      <c r="BF13" s="271">
        <f>'Proyeksi Penerimaan'!BK45</f>
        <v>37012500</v>
      </c>
      <c r="BG13" s="271">
        <f>'Proyeksi Penerimaan'!BL45</f>
        <v>37012500</v>
      </c>
      <c r="BH13" s="271">
        <f>'Proyeksi Penerimaan'!BM45</f>
        <v>37012500</v>
      </c>
      <c r="BI13" s="271">
        <f>'Proyeksi Penerimaan'!BN45</f>
        <v>37012500</v>
      </c>
      <c r="BJ13" s="271">
        <f>'Proyeksi Penerimaan'!BO45</f>
        <v>37012500</v>
      </c>
      <c r="BK13" s="271">
        <f>'Proyeksi Penerimaan'!BP45</f>
        <v>37012500</v>
      </c>
      <c r="BL13" s="271">
        <f>'Proyeksi Penerimaan'!BQ45</f>
        <v>37012500</v>
      </c>
      <c r="BM13" s="271">
        <f>'Proyeksi Penerimaan'!BR45</f>
        <v>37012500</v>
      </c>
      <c r="BN13" s="271">
        <f>'Proyeksi Penerimaan'!BS45</f>
        <v>37012500</v>
      </c>
      <c r="BO13" s="271">
        <f>'Proyeksi Penerimaan'!BT45</f>
        <v>37012500</v>
      </c>
      <c r="BP13" s="271">
        <f>'Proyeksi Penerimaan'!BU45</f>
        <v>37012500</v>
      </c>
      <c r="BQ13" s="271">
        <f>'Proyeksi Penerimaan'!BV45</f>
        <v>37012500</v>
      </c>
      <c r="BR13" s="271">
        <f>'Proyeksi Penerimaan'!BW45</f>
        <v>37012500</v>
      </c>
      <c r="BS13" s="271">
        <f>'Proyeksi Penerimaan'!BX45</f>
        <v>29645000</v>
      </c>
      <c r="BT13" s="271">
        <f>'Proyeksi Penerimaan'!BY45</f>
        <v>29645000</v>
      </c>
      <c r="BU13" s="271">
        <f>'Proyeksi Penerimaan'!BZ45</f>
        <v>29645000</v>
      </c>
      <c r="BV13" s="271">
        <f>'Proyeksi Penerimaan'!CA45</f>
        <v>29645000</v>
      </c>
      <c r="BW13" s="271">
        <f>'Proyeksi Penerimaan'!CB45</f>
        <v>29645000</v>
      </c>
      <c r="BX13" s="271">
        <f>'Proyeksi Penerimaan'!CC45</f>
        <v>29645000</v>
      </c>
      <c r="BY13" s="271">
        <f>'Proyeksi Penerimaan'!CD45</f>
        <v>29645000</v>
      </c>
      <c r="BZ13" s="271">
        <f>'Proyeksi Penerimaan'!CE45</f>
        <v>29645000</v>
      </c>
      <c r="CA13" s="271">
        <f>'Proyeksi Penerimaan'!CF45</f>
        <v>29645000</v>
      </c>
      <c r="CB13" s="271">
        <f>'Proyeksi Penerimaan'!CG45</f>
        <v>29645000</v>
      </c>
      <c r="CC13" s="271">
        <f>'Proyeksi Penerimaan'!CH45</f>
        <v>29645000</v>
      </c>
      <c r="CD13" s="271">
        <f>'Proyeksi Penerimaan'!CI45</f>
        <v>29645000</v>
      </c>
      <c r="CE13" s="271">
        <f>'Proyeksi Penerimaan'!CJ45</f>
        <v>29645000</v>
      </c>
      <c r="CF13" s="271">
        <f>'Proyeksi Penerimaan'!CK45</f>
        <v>29645000</v>
      </c>
      <c r="CG13" s="271">
        <f>'Proyeksi Penerimaan'!CL45</f>
        <v>29645000</v>
      </c>
      <c r="CH13" s="271">
        <f>'Proyeksi Penerimaan'!CM45</f>
        <v>29645000</v>
      </c>
      <c r="CI13" s="271">
        <f>'Proyeksi Penerimaan'!CN45</f>
        <v>29645000</v>
      </c>
      <c r="CJ13" s="271">
        <f>'Proyeksi Penerimaan'!CO45</f>
        <v>29645000</v>
      </c>
      <c r="CK13" s="271">
        <f>'Proyeksi Penerimaan'!CP45</f>
        <v>29645000</v>
      </c>
      <c r="CL13" s="271">
        <f>'Proyeksi Penerimaan'!CQ45</f>
        <v>29645000</v>
      </c>
      <c r="CM13" s="271">
        <f>'Proyeksi Penerimaan'!CR45</f>
        <v>29645000</v>
      </c>
      <c r="CN13" s="271">
        <f>'Proyeksi Penerimaan'!CS45</f>
        <v>29645000</v>
      </c>
      <c r="CO13" s="271">
        <f>'Proyeksi Penerimaan'!CT45</f>
        <v>29645000</v>
      </c>
      <c r="CP13" s="271">
        <f>'Proyeksi Penerimaan'!CU45</f>
        <v>29645000</v>
      </c>
      <c r="CQ13" s="271">
        <f>'Proyeksi Penerimaan'!CV45</f>
        <v>29645000</v>
      </c>
      <c r="CR13" s="271">
        <f>'Proyeksi Penerimaan'!CW45</f>
        <v>29645000</v>
      </c>
      <c r="CS13" s="271">
        <f>'Proyeksi Penerimaan'!CX45</f>
        <v>29645000</v>
      </c>
      <c r="CT13" s="271">
        <f>'Proyeksi Penerimaan'!CY45</f>
        <v>29645000</v>
      </c>
      <c r="CU13" s="271">
        <f>'Proyeksi Penerimaan'!CZ45</f>
        <v>29645000</v>
      </c>
      <c r="CV13" s="271">
        <f>'Proyeksi Penerimaan'!DA45</f>
        <v>29645000</v>
      </c>
      <c r="CW13" s="271">
        <f>'Proyeksi Penerimaan'!DB45</f>
        <v>29645000</v>
      </c>
      <c r="CX13" s="271">
        <f>'Proyeksi Penerimaan'!DC45</f>
        <v>29645000</v>
      </c>
      <c r="CY13" s="271">
        <f>'Proyeksi Penerimaan'!DD45</f>
        <v>29645000</v>
      </c>
      <c r="CZ13" s="271">
        <f>'Proyeksi Penerimaan'!DE45</f>
        <v>29645000</v>
      </c>
      <c r="DA13" s="271">
        <f>'Proyeksi Penerimaan'!DF45</f>
        <v>29645000</v>
      </c>
      <c r="DB13" s="271">
        <f>'Proyeksi Penerimaan'!DG45</f>
        <v>29645000</v>
      </c>
      <c r="DC13" s="271">
        <f>'Proyeksi Penerimaan'!DH45</f>
        <v>29645000</v>
      </c>
      <c r="DD13" s="271">
        <f>'Proyeksi Penerimaan'!DI45</f>
        <v>29645000</v>
      </c>
      <c r="DE13" s="271">
        <f>'Proyeksi Penerimaan'!DJ45</f>
        <v>29645000</v>
      </c>
      <c r="DF13" s="271">
        <f>'Proyeksi Penerimaan'!DK45</f>
        <v>29645000</v>
      </c>
      <c r="DG13" s="271">
        <f>'Proyeksi Penerimaan'!DL45</f>
        <v>29645000</v>
      </c>
      <c r="DH13" s="271">
        <f>'Proyeksi Penerimaan'!DM45</f>
        <v>29645000</v>
      </c>
      <c r="DI13" s="271">
        <f>'Proyeksi Penerimaan'!DN45</f>
        <v>29645000</v>
      </c>
      <c r="DJ13" s="271">
        <f>'Proyeksi Penerimaan'!DO45</f>
        <v>29645000</v>
      </c>
      <c r="DK13" s="271">
        <f>'Proyeksi Penerimaan'!DP45</f>
        <v>29645000</v>
      </c>
      <c r="DL13" s="271">
        <f>'Proyeksi Penerimaan'!DQ45</f>
        <v>29645000</v>
      </c>
      <c r="DM13" s="271">
        <f>'Proyeksi Penerimaan'!DR45</f>
        <v>29645000</v>
      </c>
      <c r="DN13" s="271">
        <f>'Proyeksi Penerimaan'!DS45</f>
        <v>29645000</v>
      </c>
      <c r="DO13" s="271">
        <f>'Proyeksi Penerimaan'!DT45</f>
        <v>29645000</v>
      </c>
      <c r="DP13" s="271">
        <f>'Proyeksi Penerimaan'!DU45</f>
        <v>29645000</v>
      </c>
      <c r="DQ13" s="271">
        <f>'Proyeksi Penerimaan'!DV45</f>
        <v>29645000</v>
      </c>
      <c r="DR13" s="271">
        <f>'Proyeksi Penerimaan'!DW45</f>
        <v>29645000</v>
      </c>
      <c r="DS13" s="271">
        <f>'Proyeksi Penerimaan'!DX45</f>
        <v>29645000</v>
      </c>
      <c r="DT13" s="271">
        <f>'Proyeksi Penerimaan'!DY45</f>
        <v>29645000</v>
      </c>
      <c r="DU13" s="271">
        <f>'Proyeksi Penerimaan'!DZ45</f>
        <v>29645000</v>
      </c>
      <c r="DV13" s="271">
        <f>'Proyeksi Penerimaan'!EA45</f>
        <v>29645000</v>
      </c>
      <c r="DW13" s="271">
        <f>'Proyeksi Penerimaan'!EB45</f>
        <v>23345000</v>
      </c>
      <c r="DX13" s="271">
        <f>'Proyeksi Penerimaan'!EC45</f>
        <v>18433333</v>
      </c>
      <c r="DY13" s="271">
        <f>'Proyeksi Penerimaan'!ED45</f>
        <v>18433333</v>
      </c>
      <c r="DZ13" s="271">
        <f>'Proyeksi Penerimaan'!EE45</f>
        <v>14420000</v>
      </c>
    </row>
    <row r="14">
      <c r="A14" s="274"/>
      <c r="B14" s="275" t="s">
        <v>509</v>
      </c>
      <c r="C14" s="276">
        <f>SUM(C11:C13)</f>
        <v>9318060000</v>
      </c>
      <c r="D14" s="277">
        <f t="shared" ref="D14:DZ14" si="4">SUM(D8:D13)</f>
        <v>490250000</v>
      </c>
      <c r="E14" s="278">
        <f t="shared" si="4"/>
        <v>1033410000</v>
      </c>
      <c r="F14" s="278">
        <f t="shared" si="4"/>
        <v>1353450000</v>
      </c>
      <c r="G14" s="279">
        <f t="shared" si="4"/>
        <v>2632700000</v>
      </c>
      <c r="H14" s="277">
        <f t="shared" si="4"/>
        <v>3262501667</v>
      </c>
      <c r="I14" s="278">
        <f t="shared" si="4"/>
        <v>3857499834</v>
      </c>
      <c r="J14" s="278">
        <f t="shared" si="4"/>
        <v>4233714834</v>
      </c>
      <c r="K14" s="278">
        <f t="shared" si="4"/>
        <v>4575532334</v>
      </c>
      <c r="L14" s="278">
        <f t="shared" si="4"/>
        <v>4760669834</v>
      </c>
      <c r="M14" s="278">
        <f t="shared" si="4"/>
        <v>4799867334</v>
      </c>
      <c r="N14" s="278">
        <f t="shared" si="4"/>
        <v>4839064834</v>
      </c>
      <c r="O14" s="278">
        <f t="shared" si="4"/>
        <v>4878262334</v>
      </c>
      <c r="P14" s="278">
        <f t="shared" si="4"/>
        <v>4848729834</v>
      </c>
      <c r="Q14" s="278">
        <f t="shared" si="4"/>
        <v>4868777334</v>
      </c>
      <c r="R14" s="278">
        <f t="shared" si="4"/>
        <v>4888824834</v>
      </c>
      <c r="S14" s="279">
        <f t="shared" si="4"/>
        <v>4908872334</v>
      </c>
      <c r="T14" s="277">
        <f t="shared" si="4"/>
        <v>4938544834</v>
      </c>
      <c r="U14" s="278">
        <f t="shared" si="4"/>
        <v>4974463834</v>
      </c>
      <c r="V14" s="278">
        <f t="shared" si="4"/>
        <v>4947411334</v>
      </c>
      <c r="W14" s="278">
        <f t="shared" si="4"/>
        <v>4988608834</v>
      </c>
      <c r="X14" s="278">
        <f t="shared" si="4"/>
        <v>5022306334</v>
      </c>
      <c r="Y14" s="278">
        <f t="shared" si="4"/>
        <v>5036753834</v>
      </c>
      <c r="Z14" s="278">
        <f t="shared" si="4"/>
        <v>5041201334</v>
      </c>
      <c r="AA14" s="278">
        <f t="shared" si="4"/>
        <v>5027558834</v>
      </c>
      <c r="AB14" s="278">
        <f t="shared" si="4"/>
        <v>4836666334</v>
      </c>
      <c r="AC14" s="278">
        <f t="shared" si="4"/>
        <v>4886413834</v>
      </c>
      <c r="AD14" s="278">
        <f t="shared" si="4"/>
        <v>4936161334</v>
      </c>
      <c r="AE14" s="279">
        <f t="shared" si="4"/>
        <v>4985908834</v>
      </c>
      <c r="AF14" s="277">
        <f t="shared" si="4"/>
        <v>5035656334</v>
      </c>
      <c r="AG14" s="278">
        <f t="shared" si="4"/>
        <v>5084850334</v>
      </c>
      <c r="AH14" s="278">
        <f t="shared" si="4"/>
        <v>5066347834</v>
      </c>
      <c r="AI14" s="278">
        <f t="shared" si="4"/>
        <v>5101360334</v>
      </c>
      <c r="AJ14" s="278">
        <f t="shared" si="4"/>
        <v>5136372834</v>
      </c>
      <c r="AK14" s="278">
        <f t="shared" si="4"/>
        <v>5171385334</v>
      </c>
      <c r="AL14" s="278">
        <f t="shared" si="4"/>
        <v>5206397834</v>
      </c>
      <c r="AM14" s="279">
        <f t="shared" si="4"/>
        <v>5241410334</v>
      </c>
      <c r="AN14" s="279">
        <f t="shared" si="4"/>
        <v>5208172834</v>
      </c>
      <c r="AO14" s="279">
        <f t="shared" si="4"/>
        <v>5243185334</v>
      </c>
      <c r="AP14" s="279">
        <f t="shared" si="4"/>
        <v>5278197834</v>
      </c>
      <c r="AQ14" s="279">
        <f t="shared" si="4"/>
        <v>5313210334</v>
      </c>
      <c r="AR14" s="279">
        <f t="shared" si="4"/>
        <v>5348222834</v>
      </c>
      <c r="AS14" s="279">
        <f t="shared" si="4"/>
        <v>5382681834</v>
      </c>
      <c r="AT14" s="279">
        <f t="shared" si="4"/>
        <v>5349444334</v>
      </c>
      <c r="AU14" s="279">
        <f t="shared" si="4"/>
        <v>5384456834</v>
      </c>
      <c r="AV14" s="279">
        <f t="shared" si="4"/>
        <v>5419469334</v>
      </c>
      <c r="AW14" s="279">
        <f t="shared" si="4"/>
        <v>5454481834</v>
      </c>
      <c r="AX14" s="279">
        <f t="shared" si="4"/>
        <v>5489494334</v>
      </c>
      <c r="AY14" s="279">
        <f t="shared" si="4"/>
        <v>5524506834</v>
      </c>
      <c r="AZ14" s="279">
        <f t="shared" si="4"/>
        <v>5491269334</v>
      </c>
      <c r="BA14" s="279" t="str">
        <f t="shared" si="4"/>
        <v>#REF!</v>
      </c>
      <c r="BB14" s="279" t="str">
        <f t="shared" si="4"/>
        <v>#REF!</v>
      </c>
      <c r="BC14" s="279" t="str">
        <f t="shared" si="4"/>
        <v>#REF!</v>
      </c>
      <c r="BD14" s="279" t="str">
        <f t="shared" si="4"/>
        <v>#REF!</v>
      </c>
      <c r="BE14" s="279" t="str">
        <f t="shared" si="4"/>
        <v>#REF!</v>
      </c>
      <c r="BF14" s="279" t="str">
        <f t="shared" si="4"/>
        <v>#REF!</v>
      </c>
      <c r="BG14" s="279" t="str">
        <f t="shared" si="4"/>
        <v>#REF!</v>
      </c>
      <c r="BH14" s="279" t="str">
        <f t="shared" si="4"/>
        <v>#REF!</v>
      </c>
      <c r="BI14" s="279" t="str">
        <f t="shared" si="4"/>
        <v>#REF!</v>
      </c>
      <c r="BJ14" s="279" t="str">
        <f t="shared" si="4"/>
        <v>#REF!</v>
      </c>
      <c r="BK14" s="279" t="str">
        <f t="shared" si="4"/>
        <v>#REF!</v>
      </c>
      <c r="BL14" s="279" t="str">
        <f t="shared" si="4"/>
        <v>#REF!</v>
      </c>
      <c r="BM14" s="279" t="str">
        <f t="shared" si="4"/>
        <v>#REF!</v>
      </c>
      <c r="BN14" s="279" t="str">
        <f t="shared" si="4"/>
        <v>#REF!</v>
      </c>
      <c r="BO14" s="279" t="str">
        <f t="shared" si="4"/>
        <v>#REF!</v>
      </c>
      <c r="BP14" s="279" t="str">
        <f t="shared" si="4"/>
        <v>#REF!</v>
      </c>
      <c r="BQ14" s="279" t="str">
        <f t="shared" si="4"/>
        <v>#REF!</v>
      </c>
      <c r="BR14" s="279" t="str">
        <f t="shared" si="4"/>
        <v>#REF!</v>
      </c>
      <c r="BS14" s="279" t="str">
        <f t="shared" si="4"/>
        <v>#REF!</v>
      </c>
      <c r="BT14" s="279" t="str">
        <f t="shared" si="4"/>
        <v>#REF!</v>
      </c>
      <c r="BU14" s="279" t="str">
        <f t="shared" si="4"/>
        <v>#REF!</v>
      </c>
      <c r="BV14" s="279" t="str">
        <f t="shared" si="4"/>
        <v>#REF!</v>
      </c>
      <c r="BW14" s="279" t="str">
        <f t="shared" si="4"/>
        <v>#REF!</v>
      </c>
      <c r="BX14" s="279" t="str">
        <f t="shared" si="4"/>
        <v>#REF!</v>
      </c>
      <c r="BY14" s="279" t="str">
        <f t="shared" si="4"/>
        <v>#REF!</v>
      </c>
      <c r="BZ14" s="279" t="str">
        <f t="shared" si="4"/>
        <v>#REF!</v>
      </c>
      <c r="CA14" s="279" t="str">
        <f t="shared" si="4"/>
        <v>#REF!</v>
      </c>
      <c r="CB14" s="279" t="str">
        <f t="shared" si="4"/>
        <v>#REF!</v>
      </c>
      <c r="CC14" s="279" t="str">
        <f t="shared" si="4"/>
        <v>#REF!</v>
      </c>
      <c r="CD14" s="279" t="str">
        <f t="shared" si="4"/>
        <v>#REF!</v>
      </c>
      <c r="CE14" s="279" t="str">
        <f t="shared" si="4"/>
        <v>#REF!</v>
      </c>
      <c r="CF14" s="279" t="str">
        <f t="shared" si="4"/>
        <v>#REF!</v>
      </c>
      <c r="CG14" s="279" t="str">
        <f t="shared" si="4"/>
        <v>#REF!</v>
      </c>
      <c r="CH14" s="279" t="str">
        <f t="shared" si="4"/>
        <v>#REF!</v>
      </c>
      <c r="CI14" s="279" t="str">
        <f t="shared" si="4"/>
        <v>#REF!</v>
      </c>
      <c r="CJ14" s="279" t="str">
        <f t="shared" si="4"/>
        <v>#REF!</v>
      </c>
      <c r="CK14" s="279" t="str">
        <f t="shared" si="4"/>
        <v>#REF!</v>
      </c>
      <c r="CL14" s="279" t="str">
        <f t="shared" si="4"/>
        <v>#REF!</v>
      </c>
      <c r="CM14" s="279" t="str">
        <f t="shared" si="4"/>
        <v>#REF!</v>
      </c>
      <c r="CN14" s="279" t="str">
        <f t="shared" si="4"/>
        <v>#REF!</v>
      </c>
      <c r="CO14" s="279" t="str">
        <f t="shared" si="4"/>
        <v>#REF!</v>
      </c>
      <c r="CP14" s="279" t="str">
        <f t="shared" si="4"/>
        <v>#REF!</v>
      </c>
      <c r="CQ14" s="279" t="str">
        <f t="shared" si="4"/>
        <v>#REF!</v>
      </c>
      <c r="CR14" s="279" t="str">
        <f t="shared" si="4"/>
        <v>#REF!</v>
      </c>
      <c r="CS14" s="279" t="str">
        <f t="shared" si="4"/>
        <v>#REF!</v>
      </c>
      <c r="CT14" s="279" t="str">
        <f t="shared" si="4"/>
        <v>#REF!</v>
      </c>
      <c r="CU14" s="279" t="str">
        <f t="shared" si="4"/>
        <v>#REF!</v>
      </c>
      <c r="CV14" s="279" t="str">
        <f t="shared" si="4"/>
        <v>#REF!</v>
      </c>
      <c r="CW14" s="279" t="str">
        <f t="shared" si="4"/>
        <v>#REF!</v>
      </c>
      <c r="CX14" s="279" t="str">
        <f t="shared" si="4"/>
        <v>#REF!</v>
      </c>
      <c r="CY14" s="279" t="str">
        <f t="shared" si="4"/>
        <v>#REF!</v>
      </c>
      <c r="CZ14" s="279" t="str">
        <f t="shared" si="4"/>
        <v>#REF!</v>
      </c>
      <c r="DA14" s="279" t="str">
        <f t="shared" si="4"/>
        <v>#REF!</v>
      </c>
      <c r="DB14" s="279" t="str">
        <f t="shared" si="4"/>
        <v>#REF!</v>
      </c>
      <c r="DC14" s="279" t="str">
        <f t="shared" si="4"/>
        <v>#REF!</v>
      </c>
      <c r="DD14" s="279" t="str">
        <f t="shared" si="4"/>
        <v>#REF!</v>
      </c>
      <c r="DE14" s="279" t="str">
        <f t="shared" si="4"/>
        <v>#REF!</v>
      </c>
      <c r="DF14" s="279" t="str">
        <f t="shared" si="4"/>
        <v>#REF!</v>
      </c>
      <c r="DG14" s="279" t="str">
        <f t="shared" si="4"/>
        <v>#REF!</v>
      </c>
      <c r="DH14" s="279" t="str">
        <f t="shared" si="4"/>
        <v>#REF!</v>
      </c>
      <c r="DI14" s="279" t="str">
        <f t="shared" si="4"/>
        <v>#REF!</v>
      </c>
      <c r="DJ14" s="279" t="str">
        <f t="shared" si="4"/>
        <v>#REF!</v>
      </c>
      <c r="DK14" s="279" t="str">
        <f t="shared" si="4"/>
        <v>#REF!</v>
      </c>
      <c r="DL14" s="279" t="str">
        <f t="shared" si="4"/>
        <v>#REF!</v>
      </c>
      <c r="DM14" s="279" t="str">
        <f t="shared" si="4"/>
        <v>#REF!</v>
      </c>
      <c r="DN14" s="279" t="str">
        <f t="shared" si="4"/>
        <v>#REF!</v>
      </c>
      <c r="DO14" s="279" t="str">
        <f t="shared" si="4"/>
        <v>#REF!</v>
      </c>
      <c r="DP14" s="279" t="str">
        <f t="shared" si="4"/>
        <v>#REF!</v>
      </c>
      <c r="DQ14" s="279" t="str">
        <f t="shared" si="4"/>
        <v>#REF!</v>
      </c>
      <c r="DR14" s="279" t="str">
        <f t="shared" si="4"/>
        <v>#REF!</v>
      </c>
      <c r="DS14" s="279" t="str">
        <f t="shared" si="4"/>
        <v>#REF!</v>
      </c>
      <c r="DT14" s="279" t="str">
        <f t="shared" si="4"/>
        <v>#REF!</v>
      </c>
      <c r="DU14" s="279" t="str">
        <f t="shared" si="4"/>
        <v>#REF!</v>
      </c>
      <c r="DV14" s="279" t="str">
        <f t="shared" si="4"/>
        <v>#REF!</v>
      </c>
      <c r="DW14" s="279" t="str">
        <f t="shared" si="4"/>
        <v>#REF!</v>
      </c>
      <c r="DX14" s="279" t="str">
        <f t="shared" si="4"/>
        <v>#REF!</v>
      </c>
      <c r="DY14" s="279" t="str">
        <f t="shared" si="4"/>
        <v>#REF!</v>
      </c>
      <c r="DZ14" s="279" t="str">
        <f t="shared" si="4"/>
        <v>#REF!</v>
      </c>
    </row>
    <row r="15">
      <c r="A15" s="280"/>
      <c r="B15" s="73"/>
      <c r="C15" s="281"/>
      <c r="D15" s="259">
        <f>D14-D11</f>
        <v>390250000</v>
      </c>
      <c r="E15" s="260">
        <f t="shared" ref="E15:I15" si="5">E12+E13</f>
        <v>604250000</v>
      </c>
      <c r="F15" s="260">
        <f t="shared" si="5"/>
        <v>372090000</v>
      </c>
      <c r="G15" s="261">
        <f t="shared" si="5"/>
        <v>1324300000</v>
      </c>
      <c r="H15" s="259">
        <f t="shared" si="5"/>
        <v>644101667</v>
      </c>
      <c r="I15" s="260">
        <f t="shared" si="5"/>
        <v>644101667</v>
      </c>
      <c r="J15" s="260"/>
      <c r="K15" s="260"/>
      <c r="L15" s="260"/>
      <c r="M15" s="260"/>
      <c r="N15" s="260"/>
      <c r="O15" s="260"/>
      <c r="P15" s="260"/>
      <c r="Q15" s="260"/>
      <c r="R15" s="260"/>
      <c r="S15" s="261"/>
      <c r="T15" s="262"/>
      <c r="U15" s="263"/>
      <c r="V15" s="263"/>
      <c r="W15" s="264"/>
      <c r="X15" s="264"/>
      <c r="Y15" s="263"/>
      <c r="Z15" s="264"/>
      <c r="AA15" s="263"/>
      <c r="AB15" s="263"/>
      <c r="AC15" s="263"/>
      <c r="AD15" s="263"/>
      <c r="AE15" s="265"/>
      <c r="AF15" s="262"/>
      <c r="AG15" s="263"/>
      <c r="AH15" s="263"/>
      <c r="AI15" s="263"/>
      <c r="AJ15" s="263"/>
      <c r="AK15" s="263"/>
      <c r="AL15" s="263"/>
      <c r="AM15" s="265"/>
      <c r="AN15" s="265"/>
      <c r="AO15" s="265"/>
      <c r="AP15" s="265"/>
      <c r="AQ15" s="265"/>
      <c r="AR15" s="265"/>
      <c r="AS15" s="265"/>
      <c r="AT15" s="265"/>
      <c r="AU15" s="265"/>
      <c r="AV15" s="265"/>
      <c r="AW15" s="265"/>
      <c r="AX15" s="265"/>
      <c r="AY15" s="265"/>
      <c r="AZ15" s="265"/>
      <c r="BA15" s="265"/>
      <c r="BB15" s="265"/>
      <c r="BC15" s="265"/>
      <c r="BD15" s="265"/>
      <c r="BE15" s="265"/>
      <c r="BF15" s="265"/>
      <c r="BG15" s="265"/>
      <c r="BH15" s="265"/>
      <c r="BI15" s="265"/>
      <c r="BJ15" s="265"/>
      <c r="BK15" s="265"/>
      <c r="BL15" s="265"/>
      <c r="BM15" s="265"/>
      <c r="BN15" s="265"/>
      <c r="BO15" s="265"/>
      <c r="BP15" s="265"/>
      <c r="BQ15" s="265"/>
      <c r="BR15" s="265"/>
      <c r="BS15" s="265"/>
      <c r="BT15" s="265"/>
      <c r="BU15" s="265"/>
      <c r="BV15" s="265"/>
      <c r="BW15" s="265"/>
      <c r="BX15" s="265"/>
      <c r="BY15" s="265"/>
      <c r="BZ15" s="265"/>
      <c r="CA15" s="265"/>
      <c r="CB15" s="265"/>
      <c r="CC15" s="265"/>
      <c r="CD15" s="265"/>
      <c r="CE15" s="265"/>
      <c r="CF15" s="265"/>
      <c r="CG15" s="265"/>
      <c r="CH15" s="265"/>
      <c r="CI15" s="265"/>
      <c r="CJ15" s="265"/>
      <c r="CK15" s="265"/>
      <c r="CL15" s="265"/>
      <c r="CM15" s="265"/>
      <c r="CN15" s="265"/>
      <c r="CO15" s="265"/>
      <c r="CP15" s="265"/>
      <c r="CQ15" s="265"/>
      <c r="CR15" s="265"/>
      <c r="CS15" s="265"/>
      <c r="CT15" s="265"/>
      <c r="CU15" s="265"/>
      <c r="CV15" s="265"/>
      <c r="CW15" s="265"/>
      <c r="CX15" s="265"/>
      <c r="CY15" s="265"/>
      <c r="CZ15" s="265"/>
      <c r="DA15" s="265"/>
      <c r="DB15" s="265"/>
      <c r="DC15" s="265"/>
      <c r="DD15" s="265"/>
      <c r="DE15" s="265"/>
      <c r="DF15" s="265"/>
      <c r="DG15" s="265"/>
      <c r="DH15" s="265"/>
      <c r="DI15" s="265"/>
      <c r="DJ15" s="265"/>
      <c r="DK15" s="265"/>
      <c r="DL15" s="265"/>
      <c r="DM15" s="265"/>
      <c r="DN15" s="265"/>
      <c r="DO15" s="265"/>
      <c r="DP15" s="265"/>
      <c r="DQ15" s="265"/>
      <c r="DR15" s="265"/>
      <c r="DS15" s="265"/>
      <c r="DT15" s="265"/>
      <c r="DU15" s="265"/>
      <c r="DV15" s="265"/>
      <c r="DW15" s="265"/>
      <c r="DX15" s="265"/>
      <c r="DY15" s="265"/>
      <c r="DZ15" s="265"/>
    </row>
    <row r="16">
      <c r="A16" s="236" t="s">
        <v>510</v>
      </c>
      <c r="B16" s="237" t="s">
        <v>511</v>
      </c>
      <c r="C16" s="258"/>
      <c r="D16" s="259"/>
      <c r="E16" s="260"/>
      <c r="F16" s="260"/>
      <c r="G16" s="261"/>
      <c r="H16" s="259"/>
      <c r="I16" s="260"/>
      <c r="J16" s="260"/>
      <c r="K16" s="260"/>
      <c r="L16" s="260"/>
      <c r="M16" s="260"/>
      <c r="N16" s="260"/>
      <c r="O16" s="260"/>
      <c r="P16" s="260"/>
      <c r="Q16" s="260"/>
      <c r="R16" s="260"/>
      <c r="S16" s="261"/>
      <c r="T16" s="262"/>
      <c r="U16" s="263"/>
      <c r="V16" s="263"/>
      <c r="W16" s="264"/>
      <c r="X16" s="264"/>
      <c r="Y16" s="263"/>
      <c r="Z16" s="264"/>
      <c r="AA16" s="263"/>
      <c r="AB16" s="263"/>
      <c r="AC16" s="263"/>
      <c r="AD16" s="263"/>
      <c r="AE16" s="265"/>
      <c r="AF16" s="262"/>
      <c r="AG16" s="263"/>
      <c r="AH16" s="263"/>
      <c r="AI16" s="263"/>
      <c r="AJ16" s="263"/>
      <c r="AK16" s="263"/>
      <c r="AL16" s="263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5"/>
      <c r="AX16" s="265"/>
      <c r="AY16" s="265"/>
      <c r="AZ16" s="265"/>
      <c r="BA16" s="265"/>
      <c r="BB16" s="265"/>
      <c r="BC16" s="265"/>
      <c r="BD16" s="265"/>
      <c r="BE16" s="265"/>
      <c r="BF16" s="265"/>
      <c r="BG16" s="265"/>
      <c r="BH16" s="265"/>
      <c r="BI16" s="265"/>
      <c r="BJ16" s="265"/>
      <c r="BK16" s="265"/>
      <c r="BL16" s="265"/>
      <c r="BM16" s="265"/>
      <c r="BN16" s="265"/>
      <c r="BO16" s="265"/>
      <c r="BP16" s="265"/>
      <c r="BQ16" s="265"/>
      <c r="BR16" s="265"/>
      <c r="BS16" s="265"/>
      <c r="BT16" s="265"/>
      <c r="BU16" s="265"/>
      <c r="BV16" s="265"/>
      <c r="BW16" s="265"/>
      <c r="BX16" s="265"/>
      <c r="BY16" s="265"/>
      <c r="BZ16" s="265"/>
      <c r="CA16" s="265"/>
      <c r="CB16" s="265"/>
      <c r="CC16" s="265"/>
      <c r="CD16" s="265"/>
      <c r="CE16" s="265"/>
      <c r="CF16" s="265"/>
      <c r="CG16" s="265"/>
      <c r="CH16" s="265"/>
      <c r="CI16" s="265"/>
      <c r="CJ16" s="265"/>
      <c r="CK16" s="265"/>
      <c r="CL16" s="265"/>
      <c r="CM16" s="265"/>
      <c r="CN16" s="265"/>
      <c r="CO16" s="265"/>
      <c r="CP16" s="265"/>
      <c r="CQ16" s="265"/>
      <c r="CR16" s="265"/>
      <c r="CS16" s="265"/>
      <c r="CT16" s="265"/>
      <c r="CU16" s="265"/>
      <c r="CV16" s="265"/>
      <c r="CW16" s="265"/>
      <c r="CX16" s="265"/>
      <c r="CY16" s="265"/>
      <c r="CZ16" s="265"/>
      <c r="DA16" s="265"/>
      <c r="DB16" s="265"/>
      <c r="DC16" s="265"/>
      <c r="DD16" s="265"/>
      <c r="DE16" s="265"/>
      <c r="DF16" s="265"/>
      <c r="DG16" s="265"/>
      <c r="DH16" s="265"/>
      <c r="DI16" s="265"/>
      <c r="DJ16" s="265"/>
      <c r="DK16" s="265"/>
      <c r="DL16" s="265"/>
      <c r="DM16" s="265"/>
      <c r="DN16" s="265"/>
      <c r="DO16" s="265"/>
      <c r="DP16" s="265"/>
      <c r="DQ16" s="265"/>
      <c r="DR16" s="265"/>
      <c r="DS16" s="265"/>
      <c r="DT16" s="265"/>
      <c r="DU16" s="265"/>
      <c r="DV16" s="265"/>
      <c r="DW16" s="265"/>
      <c r="DX16" s="265"/>
      <c r="DY16" s="265"/>
      <c r="DZ16" s="265"/>
    </row>
    <row r="17">
      <c r="A17" s="266"/>
      <c r="B17" s="237" t="s">
        <v>512</v>
      </c>
      <c r="C17" s="268"/>
      <c r="D17" s="259"/>
      <c r="E17" s="260"/>
      <c r="F17" s="260"/>
      <c r="G17" s="261"/>
      <c r="H17" s="259"/>
      <c r="I17" s="260"/>
      <c r="J17" s="260"/>
      <c r="K17" s="260"/>
      <c r="L17" s="260"/>
      <c r="M17" s="260"/>
      <c r="N17" s="260"/>
      <c r="O17" s="260"/>
      <c r="P17" s="260"/>
      <c r="Q17" s="260"/>
      <c r="R17" s="260"/>
      <c r="S17" s="261"/>
      <c r="T17" s="259"/>
      <c r="U17" s="260"/>
      <c r="V17" s="260"/>
      <c r="W17" s="260"/>
      <c r="X17" s="260"/>
      <c r="Y17" s="260"/>
      <c r="Z17" s="260"/>
      <c r="AA17" s="260"/>
      <c r="AB17" s="260"/>
      <c r="AC17" s="260"/>
      <c r="AD17" s="260"/>
      <c r="AE17" s="261"/>
      <c r="AF17" s="259"/>
      <c r="AG17" s="260"/>
      <c r="AH17" s="260"/>
      <c r="AI17" s="260"/>
      <c r="AJ17" s="260"/>
      <c r="AK17" s="260"/>
      <c r="AL17" s="260"/>
      <c r="AM17" s="261"/>
      <c r="AN17" s="261"/>
      <c r="AO17" s="261"/>
      <c r="AP17" s="261"/>
      <c r="AQ17" s="261"/>
      <c r="AR17" s="261"/>
      <c r="AS17" s="261"/>
      <c r="AT17" s="261"/>
      <c r="AU17" s="261"/>
      <c r="AV17" s="261"/>
      <c r="AW17" s="261"/>
      <c r="AX17" s="261"/>
      <c r="AY17" s="261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  <c r="BJ17" s="261"/>
      <c r="BK17" s="261"/>
      <c r="BL17" s="261"/>
      <c r="BM17" s="261"/>
      <c r="BN17" s="261"/>
      <c r="BO17" s="261"/>
      <c r="BP17" s="261"/>
      <c r="BQ17" s="261"/>
      <c r="BR17" s="261"/>
      <c r="BS17" s="261"/>
      <c r="BT17" s="261"/>
      <c r="BU17" s="261"/>
      <c r="BV17" s="261"/>
      <c r="BW17" s="261"/>
      <c r="BX17" s="261"/>
      <c r="BY17" s="261"/>
      <c r="BZ17" s="261"/>
      <c r="CA17" s="261"/>
      <c r="CB17" s="261"/>
      <c r="CC17" s="261"/>
      <c r="CD17" s="261"/>
      <c r="CE17" s="261"/>
      <c r="CF17" s="261"/>
      <c r="CG17" s="261"/>
      <c r="CH17" s="261"/>
      <c r="CI17" s="261"/>
      <c r="CJ17" s="261"/>
      <c r="CK17" s="261"/>
      <c r="CL17" s="261"/>
      <c r="CM17" s="261"/>
      <c r="CN17" s="261"/>
      <c r="CO17" s="261"/>
      <c r="CP17" s="261"/>
      <c r="CQ17" s="261"/>
      <c r="CR17" s="261"/>
      <c r="CS17" s="261"/>
      <c r="CT17" s="261"/>
      <c r="CU17" s="261"/>
      <c r="CV17" s="261"/>
      <c r="CW17" s="261"/>
      <c r="CX17" s="261"/>
      <c r="CY17" s="261"/>
      <c r="CZ17" s="261"/>
      <c r="DA17" s="261"/>
      <c r="DB17" s="261"/>
      <c r="DC17" s="261"/>
      <c r="DD17" s="261"/>
      <c r="DE17" s="261"/>
      <c r="DF17" s="261"/>
      <c r="DG17" s="261"/>
      <c r="DH17" s="261"/>
      <c r="DI17" s="261"/>
      <c r="DJ17" s="261"/>
      <c r="DK17" s="261"/>
      <c r="DL17" s="261"/>
      <c r="DM17" s="261"/>
      <c r="DN17" s="261"/>
      <c r="DO17" s="261"/>
      <c r="DP17" s="261"/>
      <c r="DQ17" s="261"/>
      <c r="DR17" s="261"/>
      <c r="DS17" s="261"/>
      <c r="DT17" s="261"/>
      <c r="DU17" s="261"/>
      <c r="DV17" s="261"/>
      <c r="DW17" s="261"/>
      <c r="DX17" s="261"/>
      <c r="DY17" s="261"/>
      <c r="DZ17" s="261"/>
    </row>
    <row r="18">
      <c r="A18" s="282"/>
      <c r="B18" s="283" t="s">
        <v>513</v>
      </c>
      <c r="C18" s="268">
        <f t="shared" ref="C18:C22" si="7">SUM(D18:AY18)</f>
        <v>621000000</v>
      </c>
      <c r="D18" s="284">
        <f>'Proyeksi Pengeluaran'!G14</f>
        <v>25000000</v>
      </c>
      <c r="E18" s="285">
        <f>'Proyeksi Pengeluaran'!H14</f>
        <v>0</v>
      </c>
      <c r="F18" s="285">
        <f>'Proyeksi Pengeluaran'!I14</f>
        <v>25000000</v>
      </c>
      <c r="G18" s="286">
        <f>'Proyeksi Pengeluaran'!J14</f>
        <v>0</v>
      </c>
      <c r="H18" s="284">
        <f>'Proyeksi Pengeluaran'!K14</f>
        <v>25000000</v>
      </c>
      <c r="I18" s="285">
        <f>'Proyeksi Pengeluaran'!L14</f>
        <v>68250000</v>
      </c>
      <c r="J18" s="285">
        <f>'Proyeksi Pengeluaran'!M14</f>
        <v>0</v>
      </c>
      <c r="K18" s="285">
        <f>'Proyeksi Pengeluaran'!N14</f>
        <v>0</v>
      </c>
      <c r="L18" s="285">
        <f>'Proyeksi Pengeluaran'!O14</f>
        <v>0</v>
      </c>
      <c r="M18" s="285">
        <f>'Proyeksi Pengeluaran'!P14</f>
        <v>0</v>
      </c>
      <c r="N18" s="285">
        <f>'Proyeksi Pengeluaran'!Q14</f>
        <v>0</v>
      </c>
      <c r="O18" s="285">
        <f>'Proyeksi Pengeluaran'!R14</f>
        <v>68250000</v>
      </c>
      <c r="P18" s="285">
        <f>'Proyeksi Pengeluaran'!S14</f>
        <v>0</v>
      </c>
      <c r="Q18" s="285">
        <f>'Proyeksi Pengeluaran'!T14</f>
        <v>0</v>
      </c>
      <c r="R18" s="285">
        <f>'Proyeksi Pengeluaran'!U14</f>
        <v>0</v>
      </c>
      <c r="S18" s="285">
        <f>'Proyeksi Pengeluaran'!V14</f>
        <v>0</v>
      </c>
      <c r="T18" s="285">
        <f>'Proyeksi Pengeluaran'!W14</f>
        <v>0</v>
      </c>
      <c r="U18" s="285">
        <f>'Proyeksi Pengeluaran'!X14</f>
        <v>68250000</v>
      </c>
      <c r="V18" s="285">
        <f>'Proyeksi Pengeluaran'!Y14</f>
        <v>0</v>
      </c>
      <c r="W18" s="285">
        <f>'Proyeksi Pengeluaran'!Z14</f>
        <v>0</v>
      </c>
      <c r="X18" s="285">
        <f>'Proyeksi Pengeluaran'!AA14</f>
        <v>0</v>
      </c>
      <c r="Y18" s="285">
        <f>'Proyeksi Pengeluaran'!AB14</f>
        <v>0</v>
      </c>
      <c r="Z18" s="285">
        <f>'Proyeksi Pengeluaran'!AC14</f>
        <v>0</v>
      </c>
      <c r="AA18" s="285">
        <f>'Proyeksi Pengeluaran'!AD14</f>
        <v>68250000</v>
      </c>
      <c r="AB18" s="285">
        <f>'Proyeksi Pengeluaran'!AE14</f>
        <v>0</v>
      </c>
      <c r="AC18" s="285">
        <f>'Proyeksi Pengeluaran'!AF14</f>
        <v>0</v>
      </c>
      <c r="AD18" s="285">
        <f>'Proyeksi Pengeluaran'!AG14</f>
        <v>0</v>
      </c>
      <c r="AE18" s="285">
        <f>'Proyeksi Pengeluaran'!AH14</f>
        <v>0</v>
      </c>
      <c r="AF18" s="285">
        <f>'Proyeksi Pengeluaran'!AI14</f>
        <v>0</v>
      </c>
      <c r="AG18" s="285">
        <f>'Proyeksi Pengeluaran'!AJ14</f>
        <v>68250000</v>
      </c>
      <c r="AH18" s="285">
        <f>'Proyeksi Pengeluaran'!AK14</f>
        <v>0</v>
      </c>
      <c r="AI18" s="285">
        <f>'Proyeksi Pengeluaran'!AL14</f>
        <v>0</v>
      </c>
      <c r="AJ18" s="285">
        <f>'Proyeksi Pengeluaran'!AM14</f>
        <v>0</v>
      </c>
      <c r="AK18" s="285">
        <f>'Proyeksi Pengeluaran'!AN14</f>
        <v>0</v>
      </c>
      <c r="AL18" s="285">
        <f>'Proyeksi Pengeluaran'!AO14</f>
        <v>0</v>
      </c>
      <c r="AM18" s="285">
        <f>'Proyeksi Pengeluaran'!AP14</f>
        <v>68250000</v>
      </c>
      <c r="AN18" s="285">
        <f>'Proyeksi Pengeluaran'!AQ14</f>
        <v>0</v>
      </c>
      <c r="AO18" s="285">
        <f>'Proyeksi Pengeluaran'!AR14</f>
        <v>0</v>
      </c>
      <c r="AP18" s="285">
        <f>'Proyeksi Pengeluaran'!AS14</f>
        <v>0</v>
      </c>
      <c r="AQ18" s="285">
        <f>'Proyeksi Pengeluaran'!AT14</f>
        <v>0</v>
      </c>
      <c r="AR18" s="285">
        <f>'Proyeksi Pengeluaran'!AU14</f>
        <v>0</v>
      </c>
      <c r="AS18" s="285">
        <f>'Proyeksi Pengeluaran'!AV14</f>
        <v>68250000</v>
      </c>
      <c r="AT18" s="285">
        <f>'Proyeksi Pengeluaran'!AW14</f>
        <v>0</v>
      </c>
      <c r="AU18" s="285">
        <f>'Proyeksi Pengeluaran'!AX14</f>
        <v>0</v>
      </c>
      <c r="AV18" s="285">
        <f>'Proyeksi Pengeluaran'!AY14</f>
        <v>0</v>
      </c>
      <c r="AW18" s="285">
        <f>'Proyeksi Pengeluaran'!AZ14</f>
        <v>0</v>
      </c>
      <c r="AX18" s="285">
        <f>'Proyeksi Pengeluaran'!BA14</f>
        <v>0</v>
      </c>
      <c r="AY18" s="285">
        <f>'Proyeksi Pengeluaran'!BB14</f>
        <v>68250000</v>
      </c>
      <c r="AZ18" s="285" t="str">
        <f t="shared" ref="AZ18:AZ22" si="8">#REF!</f>
        <v>#REF!</v>
      </c>
      <c r="BA18" s="285">
        <f>'Proyeksi Pengeluaran'!BC14</f>
        <v>0</v>
      </c>
      <c r="BB18" s="285">
        <f>'Proyeksi Pengeluaran'!BD14</f>
        <v>0</v>
      </c>
      <c r="BC18" s="285">
        <f>'Proyeksi Pengeluaran'!BE14</f>
        <v>0</v>
      </c>
      <c r="BD18" s="285">
        <f>'Proyeksi Pengeluaran'!BF14</f>
        <v>0</v>
      </c>
      <c r="BE18" s="285">
        <f>'Proyeksi Pengeluaran'!BG14</f>
        <v>0</v>
      </c>
      <c r="BF18" s="285">
        <v>0.0</v>
      </c>
      <c r="BG18" s="285">
        <f>'Proyeksi Pengeluaran'!BI14</f>
        <v>0</v>
      </c>
      <c r="BH18" s="285">
        <f>'Proyeksi Pengeluaran'!BJ14</f>
        <v>0</v>
      </c>
      <c r="BI18" s="285">
        <f>'Proyeksi Pengeluaran'!BK14</f>
        <v>0</v>
      </c>
      <c r="BJ18" s="285">
        <f>'Proyeksi Pengeluaran'!BL14</f>
        <v>0</v>
      </c>
      <c r="BK18" s="285">
        <f>'Proyeksi Pengeluaran'!BM14</f>
        <v>0</v>
      </c>
      <c r="BL18" s="285">
        <v>0.0</v>
      </c>
      <c r="BM18" s="285">
        <f>'Proyeksi Pengeluaran'!BO14</f>
        <v>0</v>
      </c>
      <c r="BN18" s="285">
        <f>'Proyeksi Pengeluaran'!BP14</f>
        <v>0</v>
      </c>
      <c r="BO18" s="285">
        <f>'Proyeksi Pengeluaran'!BQ14</f>
        <v>0</v>
      </c>
      <c r="BP18" s="285">
        <f>'Proyeksi Pengeluaran'!BR14</f>
        <v>0</v>
      </c>
      <c r="BQ18" s="285">
        <f>'Proyeksi Pengeluaran'!BS14</f>
        <v>0</v>
      </c>
      <c r="BR18" s="285">
        <v>0.0</v>
      </c>
      <c r="BS18" s="285">
        <f>'Proyeksi Pengeluaran'!BU14</f>
        <v>0</v>
      </c>
      <c r="BT18" s="285">
        <f>'Proyeksi Pengeluaran'!BV14</f>
        <v>0</v>
      </c>
      <c r="BU18" s="285">
        <f>'Proyeksi Pengeluaran'!BW14</f>
        <v>0</v>
      </c>
      <c r="BV18" s="285">
        <f>'Proyeksi Pengeluaran'!BX14</f>
        <v>0</v>
      </c>
      <c r="BW18" s="285">
        <f>'Proyeksi Pengeluaran'!BY14</f>
        <v>0</v>
      </c>
      <c r="BX18" s="285">
        <v>0.0</v>
      </c>
      <c r="BY18" s="285">
        <f>'Proyeksi Pengeluaran'!CA14</f>
        <v>0</v>
      </c>
      <c r="BZ18" s="285">
        <f>'Proyeksi Pengeluaran'!CB14</f>
        <v>0</v>
      </c>
      <c r="CA18" s="285">
        <f>'Proyeksi Pengeluaran'!CC14</f>
        <v>0</v>
      </c>
      <c r="CB18" s="285">
        <f>'Proyeksi Pengeluaran'!CD14</f>
        <v>0</v>
      </c>
      <c r="CC18" s="285">
        <f>'Proyeksi Pengeluaran'!CE14</f>
        <v>0</v>
      </c>
      <c r="CD18" s="285">
        <v>0.0</v>
      </c>
      <c r="CE18" s="285">
        <f>'Proyeksi Pengeluaran'!CG14</f>
        <v>0</v>
      </c>
      <c r="CF18" s="285">
        <f>'Proyeksi Pengeluaran'!CH14</f>
        <v>0</v>
      </c>
      <c r="CG18" s="285">
        <f>'Proyeksi Pengeluaran'!CI14</f>
        <v>0</v>
      </c>
      <c r="CH18" s="285">
        <f>'Proyeksi Pengeluaran'!CJ14</f>
        <v>0</v>
      </c>
      <c r="CI18" s="285">
        <f>'Proyeksi Pengeluaran'!CK14</f>
        <v>0</v>
      </c>
      <c r="CJ18" s="285">
        <v>0.0</v>
      </c>
      <c r="CK18" s="285">
        <f>'Proyeksi Pengeluaran'!CM14</f>
        <v>0</v>
      </c>
      <c r="CL18" s="285">
        <f>'Proyeksi Pengeluaran'!CN14</f>
        <v>0</v>
      </c>
      <c r="CM18" s="285">
        <f t="shared" ref="CM18:DZ18" si="6">CA18</f>
        <v>0</v>
      </c>
      <c r="CN18" s="285">
        <f t="shared" si="6"/>
        <v>0</v>
      </c>
      <c r="CO18" s="285">
        <f t="shared" si="6"/>
        <v>0</v>
      </c>
      <c r="CP18" s="285">
        <f t="shared" si="6"/>
        <v>0</v>
      </c>
      <c r="CQ18" s="285">
        <f t="shared" si="6"/>
        <v>0</v>
      </c>
      <c r="CR18" s="285">
        <f t="shared" si="6"/>
        <v>0</v>
      </c>
      <c r="CS18" s="285">
        <f t="shared" si="6"/>
        <v>0</v>
      </c>
      <c r="CT18" s="285">
        <f t="shared" si="6"/>
        <v>0</v>
      </c>
      <c r="CU18" s="285">
        <f t="shared" si="6"/>
        <v>0</v>
      </c>
      <c r="CV18" s="285">
        <f t="shared" si="6"/>
        <v>0</v>
      </c>
      <c r="CW18" s="285">
        <f t="shared" si="6"/>
        <v>0</v>
      </c>
      <c r="CX18" s="285">
        <f t="shared" si="6"/>
        <v>0</v>
      </c>
      <c r="CY18" s="285">
        <f t="shared" si="6"/>
        <v>0</v>
      </c>
      <c r="CZ18" s="285">
        <f t="shared" si="6"/>
        <v>0</v>
      </c>
      <c r="DA18" s="285">
        <f t="shared" si="6"/>
        <v>0</v>
      </c>
      <c r="DB18" s="285">
        <f t="shared" si="6"/>
        <v>0</v>
      </c>
      <c r="DC18" s="285">
        <f t="shared" si="6"/>
        <v>0</v>
      </c>
      <c r="DD18" s="285">
        <f t="shared" si="6"/>
        <v>0</v>
      </c>
      <c r="DE18" s="285">
        <f t="shared" si="6"/>
        <v>0</v>
      </c>
      <c r="DF18" s="285">
        <f t="shared" si="6"/>
        <v>0</v>
      </c>
      <c r="DG18" s="285">
        <f t="shared" si="6"/>
        <v>0</v>
      </c>
      <c r="DH18" s="285">
        <f t="shared" si="6"/>
        <v>0</v>
      </c>
      <c r="DI18" s="285">
        <f t="shared" si="6"/>
        <v>0</v>
      </c>
      <c r="DJ18" s="285">
        <f t="shared" si="6"/>
        <v>0</v>
      </c>
      <c r="DK18" s="285">
        <f t="shared" si="6"/>
        <v>0</v>
      </c>
      <c r="DL18" s="285">
        <f t="shared" si="6"/>
        <v>0</v>
      </c>
      <c r="DM18" s="285">
        <f t="shared" si="6"/>
        <v>0</v>
      </c>
      <c r="DN18" s="285">
        <f t="shared" si="6"/>
        <v>0</v>
      </c>
      <c r="DO18" s="285">
        <f t="shared" si="6"/>
        <v>0</v>
      </c>
      <c r="DP18" s="285">
        <f t="shared" si="6"/>
        <v>0</v>
      </c>
      <c r="DQ18" s="285">
        <f t="shared" si="6"/>
        <v>0</v>
      </c>
      <c r="DR18" s="285">
        <f t="shared" si="6"/>
        <v>0</v>
      </c>
      <c r="DS18" s="285">
        <f t="shared" si="6"/>
        <v>0</v>
      </c>
      <c r="DT18" s="285">
        <f t="shared" si="6"/>
        <v>0</v>
      </c>
      <c r="DU18" s="285">
        <f t="shared" si="6"/>
        <v>0</v>
      </c>
      <c r="DV18" s="285">
        <f t="shared" si="6"/>
        <v>0</v>
      </c>
      <c r="DW18" s="285">
        <f t="shared" si="6"/>
        <v>0</v>
      </c>
      <c r="DX18" s="285">
        <f t="shared" si="6"/>
        <v>0</v>
      </c>
      <c r="DY18" s="285">
        <f t="shared" si="6"/>
        <v>0</v>
      </c>
      <c r="DZ18" s="285">
        <f t="shared" si="6"/>
        <v>0</v>
      </c>
    </row>
    <row r="19">
      <c r="A19" s="266"/>
      <c r="B19" s="267" t="s">
        <v>514</v>
      </c>
      <c r="C19" s="268">
        <f t="shared" si="7"/>
        <v>10740000</v>
      </c>
      <c r="D19" s="259">
        <f>'Proyeksi Pengeluaran'!G23</f>
        <v>10740000</v>
      </c>
      <c r="E19" s="260">
        <f>'Proyeksi Pengeluaran'!H23</f>
        <v>0</v>
      </c>
      <c r="F19" s="260">
        <f>'Proyeksi Pengeluaran'!I23</f>
        <v>0</v>
      </c>
      <c r="G19" s="261">
        <f>'Proyeksi Pengeluaran'!J23</f>
        <v>0</v>
      </c>
      <c r="H19" s="259">
        <f>'Proyeksi Pengeluaran'!K23</f>
        <v>0</v>
      </c>
      <c r="I19" s="260">
        <f>'Proyeksi Pengeluaran'!L23</f>
        <v>0</v>
      </c>
      <c r="J19" s="260">
        <f>'Proyeksi Pengeluaran'!M23</f>
        <v>0</v>
      </c>
      <c r="K19" s="260">
        <f>'Proyeksi Pengeluaran'!N23</f>
        <v>0</v>
      </c>
      <c r="L19" s="260">
        <f>'Proyeksi Pengeluaran'!O23</f>
        <v>0</v>
      </c>
      <c r="M19" s="260">
        <f>'Proyeksi Pengeluaran'!P23</f>
        <v>0</v>
      </c>
      <c r="N19" s="260">
        <f>'Proyeksi Pengeluaran'!Q23</f>
        <v>0</v>
      </c>
      <c r="O19" s="260">
        <f>'Proyeksi Pengeluaran'!R23</f>
        <v>0</v>
      </c>
      <c r="P19" s="260">
        <f>'Proyeksi Pengeluaran'!S23</f>
        <v>0</v>
      </c>
      <c r="Q19" s="260">
        <f>'Proyeksi Pengeluaran'!T23</f>
        <v>0</v>
      </c>
      <c r="R19" s="260">
        <f>'Proyeksi Pengeluaran'!U23</f>
        <v>0</v>
      </c>
      <c r="S19" s="261">
        <f>'Proyeksi Pengeluaran'!V23</f>
        <v>0</v>
      </c>
      <c r="T19" s="259">
        <f>'Proyeksi Pengeluaran'!W23</f>
        <v>0</v>
      </c>
      <c r="U19" s="260">
        <f>'Proyeksi Pengeluaran'!X23</f>
        <v>0</v>
      </c>
      <c r="V19" s="260">
        <f>'Proyeksi Pengeluaran'!Y23</f>
        <v>0</v>
      </c>
      <c r="W19" s="260">
        <f>'Proyeksi Pengeluaran'!Z23</f>
        <v>0</v>
      </c>
      <c r="X19" s="260">
        <f>'Proyeksi Pengeluaran'!AA23</f>
        <v>0</v>
      </c>
      <c r="Y19" s="260">
        <f>'Proyeksi Pengeluaran'!AB23</f>
        <v>0</v>
      </c>
      <c r="Z19" s="260">
        <f>'Proyeksi Pengeluaran'!AC23</f>
        <v>0</v>
      </c>
      <c r="AA19" s="260">
        <f>'Proyeksi Pengeluaran'!AD23</f>
        <v>0</v>
      </c>
      <c r="AB19" s="260">
        <f>'Proyeksi Pengeluaran'!AE23</f>
        <v>0</v>
      </c>
      <c r="AC19" s="260">
        <f>'Proyeksi Pengeluaran'!AF23</f>
        <v>0</v>
      </c>
      <c r="AD19" s="260">
        <f>'Proyeksi Pengeluaran'!AG23</f>
        <v>0</v>
      </c>
      <c r="AE19" s="261">
        <f>'Proyeksi Pengeluaran'!AH23</f>
        <v>0</v>
      </c>
      <c r="AF19" s="259">
        <f>'Proyeksi Pengeluaran'!AI23</f>
        <v>0</v>
      </c>
      <c r="AG19" s="260">
        <f>'Proyeksi Pengeluaran'!AJ23</f>
        <v>0</v>
      </c>
      <c r="AH19" s="260">
        <f>'Proyeksi Pengeluaran'!AK23</f>
        <v>0</v>
      </c>
      <c r="AI19" s="260">
        <f>'Proyeksi Pengeluaran'!AL23</f>
        <v>0</v>
      </c>
      <c r="AJ19" s="260">
        <f>'Proyeksi Pengeluaran'!AM23</f>
        <v>0</v>
      </c>
      <c r="AK19" s="260">
        <f>'Proyeksi Pengeluaran'!AN23</f>
        <v>0</v>
      </c>
      <c r="AL19" s="260">
        <f>'Proyeksi Pengeluaran'!AO23</f>
        <v>0</v>
      </c>
      <c r="AM19" s="261">
        <f>'Proyeksi Pengeluaran'!AP23</f>
        <v>0</v>
      </c>
      <c r="AN19" s="261">
        <f>'Proyeksi Pengeluaran'!AQ23</f>
        <v>0</v>
      </c>
      <c r="AO19" s="261">
        <f>'Proyeksi Pengeluaran'!AR23</f>
        <v>0</v>
      </c>
      <c r="AP19" s="261">
        <f>'Proyeksi Pengeluaran'!AS23</f>
        <v>0</v>
      </c>
      <c r="AQ19" s="261">
        <f>'Proyeksi Pengeluaran'!AT23</f>
        <v>0</v>
      </c>
      <c r="AR19" s="261">
        <f>'Proyeksi Pengeluaran'!AU23</f>
        <v>0</v>
      </c>
      <c r="AS19" s="261">
        <f>'Proyeksi Pengeluaran'!AV23</f>
        <v>0</v>
      </c>
      <c r="AT19" s="261">
        <f>'Proyeksi Pengeluaran'!AW23</f>
        <v>0</v>
      </c>
      <c r="AU19" s="261">
        <f>'Proyeksi Pengeluaran'!AX23</f>
        <v>0</v>
      </c>
      <c r="AV19" s="261">
        <f>'Proyeksi Pengeluaran'!AY23</f>
        <v>0</v>
      </c>
      <c r="AW19" s="261">
        <f>'Proyeksi Pengeluaran'!AZ23</f>
        <v>0</v>
      </c>
      <c r="AX19" s="261">
        <f>'Proyeksi Pengeluaran'!BA23</f>
        <v>0</v>
      </c>
      <c r="AY19" s="261">
        <f>'Proyeksi Pengeluaran'!BB23</f>
        <v>0</v>
      </c>
      <c r="AZ19" s="261" t="str">
        <f t="shared" si="8"/>
        <v>#REF!</v>
      </c>
      <c r="BA19" s="261" t="str">
        <f>'Proyeksi Pengeluaran'!BC23</f>
        <v/>
      </c>
      <c r="BB19" s="261" t="str">
        <f>'Proyeksi Pengeluaran'!BD23</f>
        <v/>
      </c>
      <c r="BC19" s="261" t="str">
        <f>'Proyeksi Pengeluaran'!BE23</f>
        <v/>
      </c>
      <c r="BD19" s="261" t="str">
        <f>'Proyeksi Pengeluaran'!BF23</f>
        <v/>
      </c>
      <c r="BE19" s="261" t="str">
        <f>'Proyeksi Pengeluaran'!BG23</f>
        <v/>
      </c>
      <c r="BF19" s="261" t="str">
        <f>'Proyeksi Pengeluaran'!BH23</f>
        <v/>
      </c>
      <c r="BG19" s="261" t="str">
        <f>'Proyeksi Pengeluaran'!BI23</f>
        <v/>
      </c>
      <c r="BH19" s="261" t="str">
        <f>'Proyeksi Pengeluaran'!BJ23</f>
        <v/>
      </c>
      <c r="BI19" s="261" t="str">
        <f>'Proyeksi Pengeluaran'!BK23</f>
        <v/>
      </c>
      <c r="BJ19" s="261" t="str">
        <f>'Proyeksi Pengeluaran'!BL23</f>
        <v/>
      </c>
      <c r="BK19" s="261" t="str">
        <f>'Proyeksi Pengeluaran'!BM23</f>
        <v/>
      </c>
      <c r="BL19" s="261" t="str">
        <f>'Proyeksi Pengeluaran'!BN23</f>
        <v/>
      </c>
      <c r="BM19" s="261" t="str">
        <f>'Proyeksi Pengeluaran'!BO23</f>
        <v/>
      </c>
      <c r="BN19" s="261" t="str">
        <f>'Proyeksi Pengeluaran'!BP23</f>
        <v/>
      </c>
      <c r="BO19" s="261" t="str">
        <f>'Proyeksi Pengeluaran'!BQ23</f>
        <v/>
      </c>
      <c r="BP19" s="261" t="str">
        <f>'Proyeksi Pengeluaran'!BR23</f>
        <v/>
      </c>
      <c r="BQ19" s="261" t="str">
        <f>'Proyeksi Pengeluaran'!BS23</f>
        <v/>
      </c>
      <c r="BR19" s="261" t="str">
        <f>'Proyeksi Pengeluaran'!BT23</f>
        <v/>
      </c>
      <c r="BS19" s="261" t="str">
        <f>'Proyeksi Pengeluaran'!BU23</f>
        <v/>
      </c>
      <c r="BT19" s="261" t="str">
        <f>'Proyeksi Pengeluaran'!BV23</f>
        <v/>
      </c>
      <c r="BU19" s="261" t="str">
        <f>'Proyeksi Pengeluaran'!BW23</f>
        <v/>
      </c>
      <c r="BV19" s="261" t="str">
        <f>'Proyeksi Pengeluaran'!BX23</f>
        <v/>
      </c>
      <c r="BW19" s="261" t="str">
        <f>'Proyeksi Pengeluaran'!BY23</f>
        <v/>
      </c>
      <c r="BX19" s="261" t="str">
        <f>'Proyeksi Pengeluaran'!BZ23</f>
        <v/>
      </c>
      <c r="BY19" s="261" t="str">
        <f>'Proyeksi Pengeluaran'!CA23</f>
        <v/>
      </c>
      <c r="BZ19" s="261" t="str">
        <f>'Proyeksi Pengeluaran'!CB23</f>
        <v/>
      </c>
      <c r="CA19" s="261" t="str">
        <f>'Proyeksi Pengeluaran'!CC23</f>
        <v/>
      </c>
      <c r="CB19" s="261" t="str">
        <f>'Proyeksi Pengeluaran'!CD23</f>
        <v/>
      </c>
      <c r="CC19" s="261" t="str">
        <f>'Proyeksi Pengeluaran'!CE23</f>
        <v/>
      </c>
      <c r="CD19" s="261" t="str">
        <f>'Proyeksi Pengeluaran'!CF23</f>
        <v/>
      </c>
      <c r="CE19" s="261" t="str">
        <f>'Proyeksi Pengeluaran'!CG23</f>
        <v/>
      </c>
      <c r="CF19" s="261" t="str">
        <f>'Proyeksi Pengeluaran'!CH23</f>
        <v/>
      </c>
      <c r="CG19" s="261" t="str">
        <f>'Proyeksi Pengeluaran'!CI23</f>
        <v/>
      </c>
      <c r="CH19" s="261" t="str">
        <f>'Proyeksi Pengeluaran'!CJ23</f>
        <v/>
      </c>
      <c r="CI19" s="261" t="str">
        <f>'Proyeksi Pengeluaran'!CK23</f>
        <v/>
      </c>
      <c r="CJ19" s="261" t="str">
        <f>'Proyeksi Pengeluaran'!CL23</f>
        <v/>
      </c>
      <c r="CK19" s="261" t="str">
        <f>'Proyeksi Pengeluaran'!CM23</f>
        <v/>
      </c>
      <c r="CL19" s="261" t="str">
        <f>'Proyeksi Pengeluaran'!CN23</f>
        <v/>
      </c>
      <c r="CM19" s="261" t="str">
        <f>'Proyeksi Pengeluaran'!CO23</f>
        <v/>
      </c>
      <c r="CN19" s="261" t="str">
        <f>'Proyeksi Pengeluaran'!CP23</f>
        <v/>
      </c>
      <c r="CO19" s="261" t="str">
        <f>'Proyeksi Pengeluaran'!CQ23</f>
        <v/>
      </c>
      <c r="CP19" s="261" t="str">
        <f>'Proyeksi Pengeluaran'!CR23</f>
        <v/>
      </c>
      <c r="CQ19" s="261" t="str">
        <f>'Proyeksi Pengeluaran'!CS23</f>
        <v/>
      </c>
      <c r="CR19" s="261" t="str">
        <f>'Proyeksi Pengeluaran'!CT23</f>
        <v/>
      </c>
      <c r="CS19" s="261" t="str">
        <f>'Proyeksi Pengeluaran'!CU23</f>
        <v/>
      </c>
      <c r="CT19" s="261" t="str">
        <f>'Proyeksi Pengeluaran'!CV23</f>
        <v/>
      </c>
      <c r="CU19" s="261" t="str">
        <f>'Proyeksi Pengeluaran'!CW23</f>
        <v/>
      </c>
      <c r="CV19" s="261" t="str">
        <f>'Proyeksi Pengeluaran'!CX23</f>
        <v/>
      </c>
      <c r="CW19" s="261" t="str">
        <f>'Proyeksi Pengeluaran'!CY23</f>
        <v/>
      </c>
      <c r="CX19" s="261" t="str">
        <f>'Proyeksi Pengeluaran'!CZ23</f>
        <v/>
      </c>
      <c r="CY19" s="261" t="str">
        <f>'Proyeksi Pengeluaran'!DA23</f>
        <v/>
      </c>
      <c r="CZ19" s="261" t="str">
        <f>'Proyeksi Pengeluaran'!DB23</f>
        <v/>
      </c>
      <c r="DA19" s="261" t="str">
        <f>'Proyeksi Pengeluaran'!DC23</f>
        <v/>
      </c>
      <c r="DB19" s="261" t="str">
        <f>'Proyeksi Pengeluaran'!DD23</f>
        <v/>
      </c>
      <c r="DC19" s="261" t="str">
        <f>'Proyeksi Pengeluaran'!DE23</f>
        <v/>
      </c>
      <c r="DD19" s="261" t="str">
        <f>'Proyeksi Pengeluaran'!DF23</f>
        <v/>
      </c>
      <c r="DE19" s="261" t="str">
        <f>'Proyeksi Pengeluaran'!DG23</f>
        <v/>
      </c>
      <c r="DF19" s="261" t="str">
        <f>'Proyeksi Pengeluaran'!DH23</f>
        <v/>
      </c>
      <c r="DG19" s="261" t="str">
        <f>'Proyeksi Pengeluaran'!DI23</f>
        <v/>
      </c>
      <c r="DH19" s="261" t="str">
        <f>'Proyeksi Pengeluaran'!DJ23</f>
        <v/>
      </c>
      <c r="DI19" s="261" t="str">
        <f>'Proyeksi Pengeluaran'!DK23</f>
        <v/>
      </c>
      <c r="DJ19" s="261" t="str">
        <f>'Proyeksi Pengeluaran'!DL23</f>
        <v/>
      </c>
      <c r="DK19" s="261" t="str">
        <f>'Proyeksi Pengeluaran'!DM23</f>
        <v/>
      </c>
      <c r="DL19" s="261" t="str">
        <f>'Proyeksi Pengeluaran'!DN23</f>
        <v/>
      </c>
      <c r="DM19" s="261" t="str">
        <f>'Proyeksi Pengeluaran'!DO23</f>
        <v/>
      </c>
      <c r="DN19" s="261" t="str">
        <f>'Proyeksi Pengeluaran'!DP23</f>
        <v/>
      </c>
      <c r="DO19" s="261" t="str">
        <f>'Proyeksi Pengeluaran'!DQ23</f>
        <v/>
      </c>
      <c r="DP19" s="261" t="str">
        <f>'Proyeksi Pengeluaran'!DR23</f>
        <v/>
      </c>
      <c r="DQ19" s="261" t="str">
        <f>'Proyeksi Pengeluaran'!DS23</f>
        <v/>
      </c>
      <c r="DR19" s="261" t="str">
        <f>'Proyeksi Pengeluaran'!DT23</f>
        <v/>
      </c>
      <c r="DS19" s="261" t="str">
        <f>'Proyeksi Pengeluaran'!DU23</f>
        <v/>
      </c>
      <c r="DT19" s="261" t="str">
        <f>'Proyeksi Pengeluaran'!DV23</f>
        <v/>
      </c>
      <c r="DU19" s="261" t="str">
        <f>'Proyeksi Pengeluaran'!DW23</f>
        <v/>
      </c>
      <c r="DV19" s="261" t="str">
        <f>'Proyeksi Pengeluaran'!DX23</f>
        <v/>
      </c>
      <c r="DW19" s="261" t="str">
        <f>'Proyeksi Pengeluaran'!DY23</f>
        <v/>
      </c>
      <c r="DX19" s="261" t="str">
        <f>'Proyeksi Pengeluaran'!DZ23</f>
        <v/>
      </c>
      <c r="DY19" s="261" t="str">
        <f>'Proyeksi Pengeluaran'!EA23</f>
        <v/>
      </c>
      <c r="DZ19" s="261" t="str">
        <f>'Proyeksi Pengeluaran'!EB23</f>
        <v/>
      </c>
    </row>
    <row r="20">
      <c r="A20" s="266"/>
      <c r="B20" s="267" t="s">
        <v>515</v>
      </c>
      <c r="C20" s="268">
        <f t="shared" si="7"/>
        <v>2050000</v>
      </c>
      <c r="D20" s="259">
        <f>'Proyeksi Pengeluaran'!G27</f>
        <v>2050000</v>
      </c>
      <c r="E20" s="260">
        <f>'Proyeksi Pengeluaran'!H27</f>
        <v>0</v>
      </c>
      <c r="F20" s="260">
        <f>'Proyeksi Pengeluaran'!I27</f>
        <v>0</v>
      </c>
      <c r="G20" s="261">
        <f>'Proyeksi Pengeluaran'!J27</f>
        <v>0</v>
      </c>
      <c r="H20" s="259">
        <f>'Proyeksi Pengeluaran'!K27</f>
        <v>0</v>
      </c>
      <c r="I20" s="260">
        <f>'Proyeksi Pengeluaran'!L27</f>
        <v>0</v>
      </c>
      <c r="J20" s="260">
        <f>'Proyeksi Pengeluaran'!M27</f>
        <v>0</v>
      </c>
      <c r="K20" s="260">
        <f>'Proyeksi Pengeluaran'!N27</f>
        <v>0</v>
      </c>
      <c r="L20" s="260">
        <f>'Proyeksi Pengeluaran'!O27</f>
        <v>0</v>
      </c>
      <c r="M20" s="260">
        <f>'Proyeksi Pengeluaran'!P27</f>
        <v>0</v>
      </c>
      <c r="N20" s="260">
        <f>'Proyeksi Pengeluaran'!Q27</f>
        <v>0</v>
      </c>
      <c r="O20" s="260">
        <f>'Proyeksi Pengeluaran'!R27</f>
        <v>0</v>
      </c>
      <c r="P20" s="260">
        <f>'Proyeksi Pengeluaran'!S27</f>
        <v>0</v>
      </c>
      <c r="Q20" s="260">
        <f>'Proyeksi Pengeluaran'!T27</f>
        <v>0</v>
      </c>
      <c r="R20" s="260">
        <f>'Proyeksi Pengeluaran'!U27</f>
        <v>0</v>
      </c>
      <c r="S20" s="261">
        <f>'Proyeksi Pengeluaran'!V27</f>
        <v>0</v>
      </c>
      <c r="T20" s="259">
        <f>'Proyeksi Pengeluaran'!W27</f>
        <v>0</v>
      </c>
      <c r="U20" s="260">
        <f>'Proyeksi Pengeluaran'!X27</f>
        <v>0</v>
      </c>
      <c r="V20" s="260">
        <f>'Proyeksi Pengeluaran'!Y27</f>
        <v>0</v>
      </c>
      <c r="W20" s="260">
        <f>'Proyeksi Pengeluaran'!Z27</f>
        <v>0</v>
      </c>
      <c r="X20" s="260">
        <f>'Proyeksi Pengeluaran'!AA27</f>
        <v>0</v>
      </c>
      <c r="Y20" s="260">
        <f>'Proyeksi Pengeluaran'!AB27</f>
        <v>0</v>
      </c>
      <c r="Z20" s="260">
        <f>'Proyeksi Pengeluaran'!AC27</f>
        <v>0</v>
      </c>
      <c r="AA20" s="260">
        <f>'Proyeksi Pengeluaran'!AD27</f>
        <v>0</v>
      </c>
      <c r="AB20" s="260">
        <f>'Proyeksi Pengeluaran'!AE27</f>
        <v>0</v>
      </c>
      <c r="AC20" s="260">
        <f>'Proyeksi Pengeluaran'!AF27</f>
        <v>0</v>
      </c>
      <c r="AD20" s="260">
        <f>'Proyeksi Pengeluaran'!AG27</f>
        <v>0</v>
      </c>
      <c r="AE20" s="261">
        <f>'Proyeksi Pengeluaran'!AH27</f>
        <v>0</v>
      </c>
      <c r="AF20" s="259">
        <f>'Proyeksi Pengeluaran'!AI27</f>
        <v>0</v>
      </c>
      <c r="AG20" s="260">
        <f>'Proyeksi Pengeluaran'!AJ27</f>
        <v>0</v>
      </c>
      <c r="AH20" s="260">
        <f>'Proyeksi Pengeluaran'!AK27</f>
        <v>0</v>
      </c>
      <c r="AI20" s="260">
        <f>'Proyeksi Pengeluaran'!AL27</f>
        <v>0</v>
      </c>
      <c r="AJ20" s="260">
        <f>'Proyeksi Pengeluaran'!AM27</f>
        <v>0</v>
      </c>
      <c r="AK20" s="260">
        <f>'Proyeksi Pengeluaran'!AN27</f>
        <v>0</v>
      </c>
      <c r="AL20" s="260">
        <f>'Proyeksi Pengeluaran'!AO27</f>
        <v>0</v>
      </c>
      <c r="AM20" s="261">
        <f>'Proyeksi Pengeluaran'!AP27</f>
        <v>0</v>
      </c>
      <c r="AN20" s="261">
        <f>'Proyeksi Pengeluaran'!AQ27</f>
        <v>0</v>
      </c>
      <c r="AO20" s="261">
        <f>'Proyeksi Pengeluaran'!AR27</f>
        <v>0</v>
      </c>
      <c r="AP20" s="261">
        <f>'Proyeksi Pengeluaran'!AS27</f>
        <v>0</v>
      </c>
      <c r="AQ20" s="261">
        <f>'Proyeksi Pengeluaran'!AT27</f>
        <v>0</v>
      </c>
      <c r="AR20" s="261">
        <f>'Proyeksi Pengeluaran'!AU27</f>
        <v>0</v>
      </c>
      <c r="AS20" s="261">
        <f>'Proyeksi Pengeluaran'!AV27</f>
        <v>0</v>
      </c>
      <c r="AT20" s="261">
        <f>'Proyeksi Pengeluaran'!AW27</f>
        <v>0</v>
      </c>
      <c r="AU20" s="261">
        <f>'Proyeksi Pengeluaran'!AX27</f>
        <v>0</v>
      </c>
      <c r="AV20" s="261">
        <f>'Proyeksi Pengeluaran'!AY27</f>
        <v>0</v>
      </c>
      <c r="AW20" s="261">
        <f>'Proyeksi Pengeluaran'!AZ27</f>
        <v>0</v>
      </c>
      <c r="AX20" s="261">
        <f>'Proyeksi Pengeluaran'!BA27</f>
        <v>0</v>
      </c>
      <c r="AY20" s="261">
        <f>'Proyeksi Pengeluaran'!BB27</f>
        <v>0</v>
      </c>
      <c r="AZ20" s="261" t="str">
        <f t="shared" si="8"/>
        <v>#REF!</v>
      </c>
      <c r="BA20" s="261" t="str">
        <f>'Proyeksi Pengeluaran'!BC27</f>
        <v/>
      </c>
      <c r="BB20" s="261" t="str">
        <f>'Proyeksi Pengeluaran'!BD27</f>
        <v/>
      </c>
      <c r="BC20" s="261" t="str">
        <f>'Proyeksi Pengeluaran'!BE27</f>
        <v/>
      </c>
      <c r="BD20" s="261" t="str">
        <f>'Proyeksi Pengeluaran'!BF27</f>
        <v/>
      </c>
      <c r="BE20" s="261" t="str">
        <f>'Proyeksi Pengeluaran'!BG27</f>
        <v/>
      </c>
      <c r="BF20" s="261" t="str">
        <f>'Proyeksi Pengeluaran'!BH27</f>
        <v/>
      </c>
      <c r="BG20" s="261" t="str">
        <f>'Proyeksi Pengeluaran'!BI27</f>
        <v/>
      </c>
      <c r="BH20" s="261" t="str">
        <f>'Proyeksi Pengeluaran'!BJ27</f>
        <v/>
      </c>
      <c r="BI20" s="261" t="str">
        <f>'Proyeksi Pengeluaran'!BK27</f>
        <v/>
      </c>
      <c r="BJ20" s="261" t="str">
        <f>'Proyeksi Pengeluaran'!BL27</f>
        <v/>
      </c>
      <c r="BK20" s="261" t="str">
        <f>'Proyeksi Pengeluaran'!BM27</f>
        <v/>
      </c>
      <c r="BL20" s="261" t="str">
        <f>'Proyeksi Pengeluaran'!BN27</f>
        <v/>
      </c>
      <c r="BM20" s="261" t="str">
        <f>'Proyeksi Pengeluaran'!BO27</f>
        <v/>
      </c>
      <c r="BN20" s="261" t="str">
        <f>'Proyeksi Pengeluaran'!BP27</f>
        <v/>
      </c>
      <c r="BO20" s="261" t="str">
        <f>'Proyeksi Pengeluaran'!BQ27</f>
        <v/>
      </c>
      <c r="BP20" s="261" t="str">
        <f>'Proyeksi Pengeluaran'!BR27</f>
        <v/>
      </c>
      <c r="BQ20" s="261" t="str">
        <f>'Proyeksi Pengeluaran'!BS27</f>
        <v/>
      </c>
      <c r="BR20" s="261" t="str">
        <f>'Proyeksi Pengeluaran'!BT27</f>
        <v/>
      </c>
      <c r="BS20" s="261" t="str">
        <f>'Proyeksi Pengeluaran'!BU27</f>
        <v/>
      </c>
      <c r="BT20" s="261" t="str">
        <f>'Proyeksi Pengeluaran'!BV27</f>
        <v/>
      </c>
      <c r="BU20" s="261" t="str">
        <f>'Proyeksi Pengeluaran'!BW27</f>
        <v/>
      </c>
      <c r="BV20" s="261" t="str">
        <f>'Proyeksi Pengeluaran'!BX27</f>
        <v/>
      </c>
      <c r="BW20" s="261" t="str">
        <f>'Proyeksi Pengeluaran'!BY27</f>
        <v/>
      </c>
      <c r="BX20" s="261" t="str">
        <f>'Proyeksi Pengeluaran'!BZ27</f>
        <v/>
      </c>
      <c r="BY20" s="261" t="str">
        <f>'Proyeksi Pengeluaran'!CA27</f>
        <v/>
      </c>
      <c r="BZ20" s="261" t="str">
        <f>'Proyeksi Pengeluaran'!CB27</f>
        <v/>
      </c>
      <c r="CA20" s="261" t="str">
        <f>'Proyeksi Pengeluaran'!CC27</f>
        <v/>
      </c>
      <c r="CB20" s="261" t="str">
        <f>'Proyeksi Pengeluaran'!CD27</f>
        <v/>
      </c>
      <c r="CC20" s="261" t="str">
        <f>'Proyeksi Pengeluaran'!CE27</f>
        <v/>
      </c>
      <c r="CD20" s="261" t="str">
        <f>'Proyeksi Pengeluaran'!CF27</f>
        <v/>
      </c>
      <c r="CE20" s="261" t="str">
        <f>'Proyeksi Pengeluaran'!CG27</f>
        <v/>
      </c>
      <c r="CF20" s="261" t="str">
        <f>'Proyeksi Pengeluaran'!CH27</f>
        <v/>
      </c>
      <c r="CG20" s="261" t="str">
        <f>'Proyeksi Pengeluaran'!CI27</f>
        <v/>
      </c>
      <c r="CH20" s="261" t="str">
        <f>'Proyeksi Pengeluaran'!CJ27</f>
        <v/>
      </c>
      <c r="CI20" s="261" t="str">
        <f>'Proyeksi Pengeluaran'!CK27</f>
        <v/>
      </c>
      <c r="CJ20" s="261" t="str">
        <f>'Proyeksi Pengeluaran'!CL27</f>
        <v/>
      </c>
      <c r="CK20" s="261" t="str">
        <f>'Proyeksi Pengeluaran'!CM27</f>
        <v/>
      </c>
      <c r="CL20" s="261" t="str">
        <f>'Proyeksi Pengeluaran'!CN27</f>
        <v/>
      </c>
      <c r="CM20" s="261" t="str">
        <f>'Proyeksi Pengeluaran'!CO27</f>
        <v/>
      </c>
      <c r="CN20" s="261" t="str">
        <f>'Proyeksi Pengeluaran'!CP27</f>
        <v/>
      </c>
      <c r="CO20" s="261" t="str">
        <f>'Proyeksi Pengeluaran'!CQ27</f>
        <v/>
      </c>
      <c r="CP20" s="261" t="str">
        <f>'Proyeksi Pengeluaran'!CR27</f>
        <v/>
      </c>
      <c r="CQ20" s="261" t="str">
        <f>'Proyeksi Pengeluaran'!CS27</f>
        <v/>
      </c>
      <c r="CR20" s="261" t="str">
        <f>'Proyeksi Pengeluaran'!CT27</f>
        <v/>
      </c>
      <c r="CS20" s="261" t="str">
        <f>'Proyeksi Pengeluaran'!CU27</f>
        <v/>
      </c>
      <c r="CT20" s="261" t="str">
        <f>'Proyeksi Pengeluaran'!CV27</f>
        <v/>
      </c>
      <c r="CU20" s="261" t="str">
        <f>'Proyeksi Pengeluaran'!CW27</f>
        <v/>
      </c>
      <c r="CV20" s="261" t="str">
        <f>'Proyeksi Pengeluaran'!CX27</f>
        <v/>
      </c>
      <c r="CW20" s="261" t="str">
        <f>'Proyeksi Pengeluaran'!CY27</f>
        <v/>
      </c>
      <c r="CX20" s="261" t="str">
        <f>'Proyeksi Pengeluaran'!CZ27</f>
        <v/>
      </c>
      <c r="CY20" s="261" t="str">
        <f>'Proyeksi Pengeluaran'!DA27</f>
        <v/>
      </c>
      <c r="CZ20" s="261" t="str">
        <f>'Proyeksi Pengeluaran'!DB27</f>
        <v/>
      </c>
      <c r="DA20" s="261" t="str">
        <f>'Proyeksi Pengeluaran'!DC27</f>
        <v/>
      </c>
      <c r="DB20" s="261" t="str">
        <f>'Proyeksi Pengeluaran'!DD27</f>
        <v/>
      </c>
      <c r="DC20" s="261" t="str">
        <f>'Proyeksi Pengeluaran'!DE27</f>
        <v/>
      </c>
      <c r="DD20" s="261" t="str">
        <f>'Proyeksi Pengeluaran'!DF27</f>
        <v/>
      </c>
      <c r="DE20" s="261" t="str">
        <f>'Proyeksi Pengeluaran'!DG27</f>
        <v/>
      </c>
      <c r="DF20" s="261" t="str">
        <f>'Proyeksi Pengeluaran'!DH27</f>
        <v/>
      </c>
      <c r="DG20" s="261" t="str">
        <f>'Proyeksi Pengeluaran'!DI27</f>
        <v/>
      </c>
      <c r="DH20" s="261" t="str">
        <f>'Proyeksi Pengeluaran'!DJ27</f>
        <v/>
      </c>
      <c r="DI20" s="261" t="str">
        <f>'Proyeksi Pengeluaran'!DK27</f>
        <v/>
      </c>
      <c r="DJ20" s="261" t="str">
        <f>'Proyeksi Pengeluaran'!DL27</f>
        <v/>
      </c>
      <c r="DK20" s="261" t="str">
        <f>'Proyeksi Pengeluaran'!DM27</f>
        <v/>
      </c>
      <c r="DL20" s="261" t="str">
        <f>'Proyeksi Pengeluaran'!DN27</f>
        <v/>
      </c>
      <c r="DM20" s="261" t="str">
        <f>'Proyeksi Pengeluaran'!DO27</f>
        <v/>
      </c>
      <c r="DN20" s="261" t="str">
        <f>'Proyeksi Pengeluaran'!DP27</f>
        <v/>
      </c>
      <c r="DO20" s="261" t="str">
        <f>'Proyeksi Pengeluaran'!DQ27</f>
        <v/>
      </c>
      <c r="DP20" s="261" t="str">
        <f>'Proyeksi Pengeluaran'!DR27</f>
        <v/>
      </c>
      <c r="DQ20" s="261" t="str">
        <f>'Proyeksi Pengeluaran'!DS27</f>
        <v/>
      </c>
      <c r="DR20" s="261" t="str">
        <f>'Proyeksi Pengeluaran'!DT27</f>
        <v/>
      </c>
      <c r="DS20" s="261" t="str">
        <f>'Proyeksi Pengeluaran'!DU27</f>
        <v/>
      </c>
      <c r="DT20" s="261" t="str">
        <f>'Proyeksi Pengeluaran'!DV27</f>
        <v/>
      </c>
      <c r="DU20" s="261" t="str">
        <f>'Proyeksi Pengeluaran'!DW27</f>
        <v/>
      </c>
      <c r="DV20" s="261" t="str">
        <f>'Proyeksi Pengeluaran'!DX27</f>
        <v/>
      </c>
      <c r="DW20" s="261" t="str">
        <f>'Proyeksi Pengeluaran'!DY27</f>
        <v/>
      </c>
      <c r="DX20" s="261" t="str">
        <f>'Proyeksi Pengeluaran'!DZ27</f>
        <v/>
      </c>
      <c r="DY20" s="261" t="str">
        <f>'Proyeksi Pengeluaran'!EA27</f>
        <v/>
      </c>
      <c r="DZ20" s="261" t="str">
        <f>'Proyeksi Pengeluaran'!EB27</f>
        <v/>
      </c>
    </row>
    <row r="21" ht="15.75" customHeight="1">
      <c r="A21" s="266"/>
      <c r="B21" s="267" t="s">
        <v>516</v>
      </c>
      <c r="C21" s="268">
        <f t="shared" si="7"/>
        <v>2214000</v>
      </c>
      <c r="D21" s="259">
        <f>'Proyeksi Pengeluaran'!G32</f>
        <v>0</v>
      </c>
      <c r="E21" s="260">
        <f>'Proyeksi Pengeluaran'!H32</f>
        <v>0</v>
      </c>
      <c r="F21" s="260">
        <f>'Proyeksi Pengeluaran'!I32</f>
        <v>0</v>
      </c>
      <c r="G21" s="261">
        <f>'Proyeksi Pengeluaran'!J32</f>
        <v>0</v>
      </c>
      <c r="H21" s="259">
        <f>'Proyeksi Pengeluaran'!K32</f>
        <v>553500</v>
      </c>
      <c r="I21" s="260">
        <f>'Proyeksi Pengeluaran'!L32</f>
        <v>0</v>
      </c>
      <c r="J21" s="260">
        <f>'Proyeksi Pengeluaran'!M32</f>
        <v>0</v>
      </c>
      <c r="K21" s="260">
        <f>'Proyeksi Pengeluaran'!N32</f>
        <v>0</v>
      </c>
      <c r="L21" s="260">
        <f>'Proyeksi Pengeluaran'!O32</f>
        <v>0</v>
      </c>
      <c r="M21" s="260">
        <f>'Proyeksi Pengeluaran'!P32</f>
        <v>0</v>
      </c>
      <c r="N21" s="260">
        <f>'Proyeksi Pengeluaran'!Q32</f>
        <v>0</v>
      </c>
      <c r="O21" s="260">
        <f>'Proyeksi Pengeluaran'!R32</f>
        <v>0</v>
      </c>
      <c r="P21" s="260">
        <f>'Proyeksi Pengeluaran'!S32</f>
        <v>0</v>
      </c>
      <c r="Q21" s="260">
        <f>'Proyeksi Pengeluaran'!T32</f>
        <v>0</v>
      </c>
      <c r="R21" s="260">
        <f>'Proyeksi Pengeluaran'!U32</f>
        <v>0</v>
      </c>
      <c r="S21" s="261">
        <f>'Proyeksi Pengeluaran'!V32</f>
        <v>0</v>
      </c>
      <c r="T21" s="259">
        <f>'Proyeksi Pengeluaran'!W32</f>
        <v>553500</v>
      </c>
      <c r="U21" s="260">
        <f>'Proyeksi Pengeluaran'!X32</f>
        <v>0</v>
      </c>
      <c r="V21" s="260">
        <f>'Proyeksi Pengeluaran'!Y32</f>
        <v>0</v>
      </c>
      <c r="W21" s="260">
        <f>'Proyeksi Pengeluaran'!Z32</f>
        <v>0</v>
      </c>
      <c r="X21" s="260">
        <f>'Proyeksi Pengeluaran'!AA32</f>
        <v>0</v>
      </c>
      <c r="Y21" s="260">
        <f>'Proyeksi Pengeluaran'!AB32</f>
        <v>0</v>
      </c>
      <c r="Z21" s="260">
        <f>'Proyeksi Pengeluaran'!AC32</f>
        <v>0</v>
      </c>
      <c r="AA21" s="260">
        <f>'Proyeksi Pengeluaran'!AD32</f>
        <v>0</v>
      </c>
      <c r="AB21" s="260">
        <f>'Proyeksi Pengeluaran'!AE32</f>
        <v>0</v>
      </c>
      <c r="AC21" s="260">
        <f>'Proyeksi Pengeluaran'!AF32</f>
        <v>0</v>
      </c>
      <c r="AD21" s="260">
        <f>'Proyeksi Pengeluaran'!AG32</f>
        <v>0</v>
      </c>
      <c r="AE21" s="261">
        <f>'Proyeksi Pengeluaran'!AH32</f>
        <v>0</v>
      </c>
      <c r="AF21" s="259">
        <f>'Proyeksi Pengeluaran'!AI32</f>
        <v>553500</v>
      </c>
      <c r="AG21" s="260">
        <f>'Proyeksi Pengeluaran'!AJ32</f>
        <v>0</v>
      </c>
      <c r="AH21" s="260">
        <f>'Proyeksi Pengeluaran'!AK32</f>
        <v>0</v>
      </c>
      <c r="AI21" s="260">
        <f>'Proyeksi Pengeluaran'!AL32</f>
        <v>0</v>
      </c>
      <c r="AJ21" s="260">
        <f>'Proyeksi Pengeluaran'!AM32</f>
        <v>0</v>
      </c>
      <c r="AK21" s="260">
        <f>'Proyeksi Pengeluaran'!AN32</f>
        <v>0</v>
      </c>
      <c r="AL21" s="260">
        <f>'Proyeksi Pengeluaran'!AO32</f>
        <v>0</v>
      </c>
      <c r="AM21" s="261">
        <f>'Proyeksi Pengeluaran'!AP32</f>
        <v>0</v>
      </c>
      <c r="AN21" s="261">
        <f>'Proyeksi Pengeluaran'!AQ32</f>
        <v>0</v>
      </c>
      <c r="AO21" s="261">
        <f>'Proyeksi Pengeluaran'!AR32</f>
        <v>0</v>
      </c>
      <c r="AP21" s="261">
        <f>'Proyeksi Pengeluaran'!AS32</f>
        <v>0</v>
      </c>
      <c r="AQ21" s="261">
        <f>'Proyeksi Pengeluaran'!AT32</f>
        <v>0</v>
      </c>
      <c r="AR21" s="261">
        <f>'Proyeksi Pengeluaran'!AU32</f>
        <v>553500</v>
      </c>
      <c r="AS21" s="261">
        <f>'Proyeksi Pengeluaran'!AV32</f>
        <v>0</v>
      </c>
      <c r="AT21" s="261">
        <f>'Proyeksi Pengeluaran'!AW32</f>
        <v>0</v>
      </c>
      <c r="AU21" s="261">
        <f>'Proyeksi Pengeluaran'!AX32</f>
        <v>0</v>
      </c>
      <c r="AV21" s="261">
        <f>'Proyeksi Pengeluaran'!AY32</f>
        <v>0</v>
      </c>
      <c r="AW21" s="261">
        <f>'Proyeksi Pengeluaran'!AZ32</f>
        <v>0</v>
      </c>
      <c r="AX21" s="261">
        <f>'Proyeksi Pengeluaran'!BA32</f>
        <v>0</v>
      </c>
      <c r="AY21" s="261">
        <f>'Proyeksi Pengeluaran'!BB32</f>
        <v>0</v>
      </c>
      <c r="AZ21" s="261" t="str">
        <f t="shared" si="8"/>
        <v>#REF!</v>
      </c>
      <c r="BA21" s="261" t="str">
        <f>'Proyeksi Pengeluaran'!BC32</f>
        <v/>
      </c>
      <c r="BB21" s="261" t="str">
        <f>'Proyeksi Pengeluaran'!BD32</f>
        <v/>
      </c>
      <c r="BC21" s="261" t="str">
        <f>'Proyeksi Pengeluaran'!BE32</f>
        <v/>
      </c>
      <c r="BD21" s="261" t="str">
        <f>'Proyeksi Pengeluaran'!BF32</f>
        <v/>
      </c>
      <c r="BE21" s="261" t="str">
        <f>'Proyeksi Pengeluaran'!BG32</f>
        <v/>
      </c>
      <c r="BF21" s="261" t="str">
        <f>'Proyeksi Pengeluaran'!BH32</f>
        <v/>
      </c>
      <c r="BG21" s="261" t="str">
        <f>'Proyeksi Pengeluaran'!BI32</f>
        <v/>
      </c>
      <c r="BH21" s="261" t="str">
        <f>'Proyeksi Pengeluaran'!BJ32</f>
        <v/>
      </c>
      <c r="BI21" s="261" t="str">
        <f>'Proyeksi Pengeluaran'!BK32</f>
        <v/>
      </c>
      <c r="BJ21" s="261" t="str">
        <f>'Proyeksi Pengeluaran'!BL32</f>
        <v/>
      </c>
      <c r="BK21" s="261" t="str">
        <f>'Proyeksi Pengeluaran'!BM32</f>
        <v/>
      </c>
      <c r="BL21" s="261" t="str">
        <f>'Proyeksi Pengeluaran'!BN32</f>
        <v/>
      </c>
      <c r="BM21" s="261" t="str">
        <f>'Proyeksi Pengeluaran'!BO32</f>
        <v/>
      </c>
      <c r="BN21" s="261" t="str">
        <f>'Proyeksi Pengeluaran'!BP32</f>
        <v/>
      </c>
      <c r="BO21" s="261" t="str">
        <f>'Proyeksi Pengeluaran'!BQ32</f>
        <v/>
      </c>
      <c r="BP21" s="261" t="str">
        <f>'Proyeksi Pengeluaran'!BR32</f>
        <v/>
      </c>
      <c r="BQ21" s="261" t="str">
        <f>'Proyeksi Pengeluaran'!BS32</f>
        <v/>
      </c>
      <c r="BR21" s="261" t="str">
        <f>'Proyeksi Pengeluaran'!BT32</f>
        <v/>
      </c>
      <c r="BS21" s="261" t="str">
        <f>'Proyeksi Pengeluaran'!BU32</f>
        <v/>
      </c>
      <c r="BT21" s="261" t="str">
        <f>'Proyeksi Pengeluaran'!BV32</f>
        <v/>
      </c>
      <c r="BU21" s="261" t="str">
        <f>'Proyeksi Pengeluaran'!BW32</f>
        <v/>
      </c>
      <c r="BV21" s="261" t="str">
        <f>'Proyeksi Pengeluaran'!BX32</f>
        <v/>
      </c>
      <c r="BW21" s="261" t="str">
        <f>'Proyeksi Pengeluaran'!BY32</f>
        <v/>
      </c>
      <c r="BX21" s="261" t="str">
        <f>'Proyeksi Pengeluaran'!BZ32</f>
        <v/>
      </c>
      <c r="BY21" s="261" t="str">
        <f>'Proyeksi Pengeluaran'!CA32</f>
        <v/>
      </c>
      <c r="BZ21" s="261" t="str">
        <f>'Proyeksi Pengeluaran'!CB32</f>
        <v/>
      </c>
      <c r="CA21" s="261" t="str">
        <f>'Proyeksi Pengeluaran'!CC32</f>
        <v/>
      </c>
      <c r="CB21" s="261" t="str">
        <f>'Proyeksi Pengeluaran'!CD32</f>
        <v/>
      </c>
      <c r="CC21" s="261" t="str">
        <f>'Proyeksi Pengeluaran'!CE32</f>
        <v/>
      </c>
      <c r="CD21" s="261" t="str">
        <f>'Proyeksi Pengeluaran'!CF32</f>
        <v/>
      </c>
      <c r="CE21" s="261" t="str">
        <f>'Proyeksi Pengeluaran'!CG32</f>
        <v/>
      </c>
      <c r="CF21" s="261" t="str">
        <f>'Proyeksi Pengeluaran'!CH32</f>
        <v/>
      </c>
      <c r="CG21" s="261" t="str">
        <f>'Proyeksi Pengeluaran'!CI32</f>
        <v/>
      </c>
      <c r="CH21" s="261" t="str">
        <f>'Proyeksi Pengeluaran'!CJ32</f>
        <v/>
      </c>
      <c r="CI21" s="261" t="str">
        <f>'Proyeksi Pengeluaran'!CK32</f>
        <v/>
      </c>
      <c r="CJ21" s="261" t="str">
        <f>'Proyeksi Pengeluaran'!CL32</f>
        <v/>
      </c>
      <c r="CK21" s="261" t="str">
        <f>'Proyeksi Pengeluaran'!CM32</f>
        <v/>
      </c>
      <c r="CL21" s="261" t="str">
        <f>'Proyeksi Pengeluaran'!CN32</f>
        <v/>
      </c>
      <c r="CM21" s="261" t="str">
        <f>'Proyeksi Pengeluaran'!CO32</f>
        <v/>
      </c>
      <c r="CN21" s="261" t="str">
        <f>'Proyeksi Pengeluaran'!CP32</f>
        <v/>
      </c>
      <c r="CO21" s="261" t="str">
        <f>'Proyeksi Pengeluaran'!CQ32</f>
        <v/>
      </c>
      <c r="CP21" s="261" t="str">
        <f>'Proyeksi Pengeluaran'!CR32</f>
        <v/>
      </c>
      <c r="CQ21" s="261" t="str">
        <f>'Proyeksi Pengeluaran'!CS32</f>
        <v/>
      </c>
      <c r="CR21" s="261" t="str">
        <f>'Proyeksi Pengeluaran'!CT32</f>
        <v/>
      </c>
      <c r="CS21" s="261" t="str">
        <f>'Proyeksi Pengeluaran'!CU32</f>
        <v/>
      </c>
      <c r="CT21" s="261" t="str">
        <f>'Proyeksi Pengeluaran'!CV32</f>
        <v/>
      </c>
      <c r="CU21" s="261" t="str">
        <f>'Proyeksi Pengeluaran'!CW32</f>
        <v/>
      </c>
      <c r="CV21" s="261" t="str">
        <f>'Proyeksi Pengeluaran'!CX32</f>
        <v/>
      </c>
      <c r="CW21" s="261" t="str">
        <f>'Proyeksi Pengeluaran'!CY32</f>
        <v/>
      </c>
      <c r="CX21" s="261" t="str">
        <f>'Proyeksi Pengeluaran'!CZ32</f>
        <v/>
      </c>
      <c r="CY21" s="261" t="str">
        <f>'Proyeksi Pengeluaran'!DA32</f>
        <v/>
      </c>
      <c r="CZ21" s="261" t="str">
        <f>'Proyeksi Pengeluaran'!DB32</f>
        <v/>
      </c>
      <c r="DA21" s="261" t="str">
        <f>'Proyeksi Pengeluaran'!DC32</f>
        <v/>
      </c>
      <c r="DB21" s="261" t="str">
        <f>'Proyeksi Pengeluaran'!DD32</f>
        <v/>
      </c>
      <c r="DC21" s="261" t="str">
        <f>'Proyeksi Pengeluaran'!DE32</f>
        <v/>
      </c>
      <c r="DD21" s="261" t="str">
        <f>'Proyeksi Pengeluaran'!DF32</f>
        <v/>
      </c>
      <c r="DE21" s="261" t="str">
        <f>'Proyeksi Pengeluaran'!DG32</f>
        <v/>
      </c>
      <c r="DF21" s="261" t="str">
        <f>'Proyeksi Pengeluaran'!DH32</f>
        <v/>
      </c>
      <c r="DG21" s="261" t="str">
        <f>'Proyeksi Pengeluaran'!DI32</f>
        <v/>
      </c>
      <c r="DH21" s="261" t="str">
        <f>'Proyeksi Pengeluaran'!DJ32</f>
        <v/>
      </c>
      <c r="DI21" s="261" t="str">
        <f>'Proyeksi Pengeluaran'!DK32</f>
        <v/>
      </c>
      <c r="DJ21" s="261" t="str">
        <f>'Proyeksi Pengeluaran'!DL32</f>
        <v/>
      </c>
      <c r="DK21" s="261" t="str">
        <f>'Proyeksi Pengeluaran'!DM32</f>
        <v/>
      </c>
      <c r="DL21" s="261" t="str">
        <f>'Proyeksi Pengeluaran'!DN32</f>
        <v/>
      </c>
      <c r="DM21" s="261" t="str">
        <f>'Proyeksi Pengeluaran'!DO32</f>
        <v/>
      </c>
      <c r="DN21" s="261" t="str">
        <f>'Proyeksi Pengeluaran'!DP32</f>
        <v/>
      </c>
      <c r="DO21" s="261" t="str">
        <f>'Proyeksi Pengeluaran'!DQ32</f>
        <v/>
      </c>
      <c r="DP21" s="261" t="str">
        <f>'Proyeksi Pengeluaran'!DR32</f>
        <v/>
      </c>
      <c r="DQ21" s="261" t="str">
        <f>'Proyeksi Pengeluaran'!DS32</f>
        <v/>
      </c>
      <c r="DR21" s="261" t="str">
        <f>'Proyeksi Pengeluaran'!DT32</f>
        <v/>
      </c>
      <c r="DS21" s="261" t="str">
        <f>'Proyeksi Pengeluaran'!DU32</f>
        <v/>
      </c>
      <c r="DT21" s="261" t="str">
        <f>'Proyeksi Pengeluaran'!DV32</f>
        <v/>
      </c>
      <c r="DU21" s="261" t="str">
        <f>'Proyeksi Pengeluaran'!DW32</f>
        <v/>
      </c>
      <c r="DV21" s="261" t="str">
        <f>'Proyeksi Pengeluaran'!DX32</f>
        <v/>
      </c>
      <c r="DW21" s="261" t="str">
        <f>'Proyeksi Pengeluaran'!DY32</f>
        <v/>
      </c>
      <c r="DX21" s="261" t="str">
        <f>'Proyeksi Pengeluaran'!DZ32</f>
        <v/>
      </c>
      <c r="DY21" s="261" t="str">
        <f>'Proyeksi Pengeluaran'!EA32</f>
        <v/>
      </c>
      <c r="DZ21" s="261" t="str">
        <f>'Proyeksi Pengeluaran'!EB32</f>
        <v/>
      </c>
    </row>
    <row r="22" ht="15.75" customHeight="1">
      <c r="A22" s="266"/>
      <c r="B22" s="237" t="s">
        <v>517</v>
      </c>
      <c r="C22" s="268">
        <f t="shared" si="7"/>
        <v>15500000</v>
      </c>
      <c r="D22" s="259">
        <f>'Proyeksi Pengeluaran'!G44</f>
        <v>5000000</v>
      </c>
      <c r="E22" s="260">
        <f>'Proyeksi Pengeluaran'!H44</f>
        <v>500000</v>
      </c>
      <c r="F22" s="260">
        <f>'Proyeksi Pengeluaran'!I44</f>
        <v>0</v>
      </c>
      <c r="G22" s="261">
        <f>'Proyeksi Pengeluaran'!J44</f>
        <v>0</v>
      </c>
      <c r="H22" s="259">
        <f>'Proyeksi Pengeluaran'!K44</f>
        <v>10000000</v>
      </c>
      <c r="I22" s="260">
        <f>'Proyeksi Pengeluaran'!L44</f>
        <v>0</v>
      </c>
      <c r="J22" s="260">
        <f>'Proyeksi Pengeluaran'!M44</f>
        <v>0</v>
      </c>
      <c r="K22" s="260">
        <f>'Proyeksi Pengeluaran'!N44</f>
        <v>0</v>
      </c>
      <c r="L22" s="260">
        <f>'Proyeksi Pengeluaran'!O44</f>
        <v>0</v>
      </c>
      <c r="M22" s="260">
        <f>'Proyeksi Pengeluaran'!P44</f>
        <v>0</v>
      </c>
      <c r="N22" s="260">
        <f>'Proyeksi Pengeluaran'!Q44</f>
        <v>0</v>
      </c>
      <c r="O22" s="260">
        <f>'Proyeksi Pengeluaran'!R44</f>
        <v>0</v>
      </c>
      <c r="P22" s="260">
        <f>'Proyeksi Pengeluaran'!S44</f>
        <v>0</v>
      </c>
      <c r="Q22" s="260">
        <f>'Proyeksi Pengeluaran'!T44</f>
        <v>0</v>
      </c>
      <c r="R22" s="260">
        <f>'Proyeksi Pengeluaran'!U44</f>
        <v>0</v>
      </c>
      <c r="S22" s="261">
        <f>'Proyeksi Pengeluaran'!V44</f>
        <v>0</v>
      </c>
      <c r="T22" s="259">
        <f>'Proyeksi Pengeluaran'!W44</f>
        <v>0</v>
      </c>
      <c r="U22" s="260">
        <f>'Proyeksi Pengeluaran'!X44</f>
        <v>0</v>
      </c>
      <c r="V22" s="260">
        <f>'Proyeksi Pengeluaran'!Y44</f>
        <v>0</v>
      </c>
      <c r="W22" s="260">
        <f>'Proyeksi Pengeluaran'!Z44</f>
        <v>0</v>
      </c>
      <c r="X22" s="260">
        <f>'Proyeksi Pengeluaran'!AA44</f>
        <v>0</v>
      </c>
      <c r="Y22" s="260">
        <f>'Proyeksi Pengeluaran'!AB44</f>
        <v>0</v>
      </c>
      <c r="Z22" s="260">
        <f>'Proyeksi Pengeluaran'!AC44</f>
        <v>0</v>
      </c>
      <c r="AA22" s="260">
        <f>'Proyeksi Pengeluaran'!AD44</f>
        <v>0</v>
      </c>
      <c r="AB22" s="260">
        <f>'Proyeksi Pengeluaran'!AE44</f>
        <v>0</v>
      </c>
      <c r="AC22" s="260">
        <f>'Proyeksi Pengeluaran'!AF44</f>
        <v>0</v>
      </c>
      <c r="AD22" s="260">
        <f>'Proyeksi Pengeluaran'!AG44</f>
        <v>0</v>
      </c>
      <c r="AE22" s="261">
        <f>'Proyeksi Pengeluaran'!AH44</f>
        <v>0</v>
      </c>
      <c r="AF22" s="259">
        <f>'Proyeksi Pengeluaran'!AI44</f>
        <v>0</v>
      </c>
      <c r="AG22" s="260">
        <f>'Proyeksi Pengeluaran'!AJ44</f>
        <v>0</v>
      </c>
      <c r="AH22" s="260">
        <f>'Proyeksi Pengeluaran'!AK44</f>
        <v>0</v>
      </c>
      <c r="AI22" s="260">
        <f>'Proyeksi Pengeluaran'!AL44</f>
        <v>0</v>
      </c>
      <c r="AJ22" s="260">
        <f>'Proyeksi Pengeluaran'!AM44</f>
        <v>0</v>
      </c>
      <c r="AK22" s="260">
        <f>'Proyeksi Pengeluaran'!AN44</f>
        <v>0</v>
      </c>
      <c r="AL22" s="260">
        <f>'Proyeksi Pengeluaran'!AO44</f>
        <v>0</v>
      </c>
      <c r="AM22" s="261">
        <f>'Proyeksi Pengeluaran'!AP44</f>
        <v>0</v>
      </c>
      <c r="AN22" s="261">
        <f>'Proyeksi Pengeluaran'!AQ44</f>
        <v>0</v>
      </c>
      <c r="AO22" s="261">
        <f>'Proyeksi Pengeluaran'!AR44</f>
        <v>0</v>
      </c>
      <c r="AP22" s="261">
        <f>'Proyeksi Pengeluaran'!AS44</f>
        <v>0</v>
      </c>
      <c r="AQ22" s="261">
        <f>'Proyeksi Pengeluaran'!AT44</f>
        <v>0</v>
      </c>
      <c r="AR22" s="261">
        <f>'Proyeksi Pengeluaran'!AU44</f>
        <v>0</v>
      </c>
      <c r="AS22" s="261">
        <f>'Proyeksi Pengeluaran'!AV44</f>
        <v>0</v>
      </c>
      <c r="AT22" s="261">
        <f>'Proyeksi Pengeluaran'!AW44</f>
        <v>0</v>
      </c>
      <c r="AU22" s="261">
        <f>'Proyeksi Pengeluaran'!AX44</f>
        <v>0</v>
      </c>
      <c r="AV22" s="261">
        <f>'Proyeksi Pengeluaran'!AY44</f>
        <v>0</v>
      </c>
      <c r="AW22" s="261">
        <f>'Proyeksi Pengeluaran'!AZ44</f>
        <v>0</v>
      </c>
      <c r="AX22" s="261">
        <f>'Proyeksi Pengeluaran'!BA44</f>
        <v>0</v>
      </c>
      <c r="AY22" s="261">
        <f>'Proyeksi Pengeluaran'!BB44</f>
        <v>0</v>
      </c>
      <c r="AZ22" s="261" t="str">
        <f t="shared" si="8"/>
        <v>#REF!</v>
      </c>
      <c r="BA22" s="261" t="str">
        <f>'Proyeksi Pengeluaran'!BC44</f>
        <v/>
      </c>
      <c r="BB22" s="261" t="str">
        <f>'Proyeksi Pengeluaran'!BD44</f>
        <v/>
      </c>
      <c r="BC22" s="261" t="str">
        <f>'Proyeksi Pengeluaran'!BE44</f>
        <v/>
      </c>
      <c r="BD22" s="261" t="str">
        <f>'Proyeksi Pengeluaran'!BF44</f>
        <v/>
      </c>
      <c r="BE22" s="261" t="str">
        <f>'Proyeksi Pengeluaran'!BG44</f>
        <v/>
      </c>
      <c r="BF22" s="261" t="str">
        <f>'Proyeksi Pengeluaran'!BH44</f>
        <v/>
      </c>
      <c r="BG22" s="261" t="str">
        <f>'Proyeksi Pengeluaran'!BI44</f>
        <v/>
      </c>
      <c r="BH22" s="261" t="str">
        <f>'Proyeksi Pengeluaran'!BJ44</f>
        <v/>
      </c>
      <c r="BI22" s="261" t="str">
        <f>'Proyeksi Pengeluaran'!BK44</f>
        <v/>
      </c>
      <c r="BJ22" s="261" t="str">
        <f>'Proyeksi Pengeluaran'!BL44</f>
        <v/>
      </c>
      <c r="BK22" s="261" t="str">
        <f>'Proyeksi Pengeluaran'!BM44</f>
        <v/>
      </c>
      <c r="BL22" s="261" t="str">
        <f>'Proyeksi Pengeluaran'!BN44</f>
        <v/>
      </c>
      <c r="BM22" s="261" t="str">
        <f>'Proyeksi Pengeluaran'!BO44</f>
        <v/>
      </c>
      <c r="BN22" s="261" t="str">
        <f>'Proyeksi Pengeluaran'!BP44</f>
        <v/>
      </c>
      <c r="BO22" s="261" t="str">
        <f>'Proyeksi Pengeluaran'!BQ44</f>
        <v/>
      </c>
      <c r="BP22" s="261" t="str">
        <f>'Proyeksi Pengeluaran'!BR44</f>
        <v/>
      </c>
      <c r="BQ22" s="261" t="str">
        <f>'Proyeksi Pengeluaran'!BS44</f>
        <v/>
      </c>
      <c r="BR22" s="261" t="str">
        <f>'Proyeksi Pengeluaran'!BT44</f>
        <v/>
      </c>
      <c r="BS22" s="261" t="str">
        <f>'Proyeksi Pengeluaran'!BU44</f>
        <v/>
      </c>
      <c r="BT22" s="261" t="str">
        <f>'Proyeksi Pengeluaran'!BV44</f>
        <v/>
      </c>
      <c r="BU22" s="261" t="str">
        <f>'Proyeksi Pengeluaran'!BW44</f>
        <v/>
      </c>
      <c r="BV22" s="261" t="str">
        <f>'Proyeksi Pengeluaran'!BX44</f>
        <v/>
      </c>
      <c r="BW22" s="261" t="str">
        <f>'Proyeksi Pengeluaran'!BY44</f>
        <v/>
      </c>
      <c r="BX22" s="261" t="str">
        <f>'Proyeksi Pengeluaran'!BZ44</f>
        <v/>
      </c>
      <c r="BY22" s="261" t="str">
        <f>'Proyeksi Pengeluaran'!CA44</f>
        <v/>
      </c>
      <c r="BZ22" s="261" t="str">
        <f>'Proyeksi Pengeluaran'!CB44</f>
        <v/>
      </c>
      <c r="CA22" s="261" t="str">
        <f>'Proyeksi Pengeluaran'!CC44</f>
        <v/>
      </c>
      <c r="CB22" s="261" t="str">
        <f>'Proyeksi Pengeluaran'!CD44</f>
        <v/>
      </c>
      <c r="CC22" s="261" t="str">
        <f>'Proyeksi Pengeluaran'!CE44</f>
        <v/>
      </c>
      <c r="CD22" s="261" t="str">
        <f>'Proyeksi Pengeluaran'!CF44</f>
        <v/>
      </c>
      <c r="CE22" s="261" t="str">
        <f>'Proyeksi Pengeluaran'!CG44</f>
        <v/>
      </c>
      <c r="CF22" s="261" t="str">
        <f>'Proyeksi Pengeluaran'!CH44</f>
        <v/>
      </c>
      <c r="CG22" s="261" t="str">
        <f>'Proyeksi Pengeluaran'!CI44</f>
        <v/>
      </c>
      <c r="CH22" s="261" t="str">
        <f>'Proyeksi Pengeluaran'!CJ44</f>
        <v/>
      </c>
      <c r="CI22" s="261" t="str">
        <f>'Proyeksi Pengeluaran'!CK44</f>
        <v/>
      </c>
      <c r="CJ22" s="261" t="str">
        <f>'Proyeksi Pengeluaran'!CL44</f>
        <v/>
      </c>
      <c r="CK22" s="261" t="str">
        <f>'Proyeksi Pengeluaran'!CM44</f>
        <v/>
      </c>
      <c r="CL22" s="261" t="str">
        <f>'Proyeksi Pengeluaran'!CN44</f>
        <v/>
      </c>
      <c r="CM22" s="261" t="str">
        <f>'Proyeksi Pengeluaran'!CO44</f>
        <v/>
      </c>
      <c r="CN22" s="261" t="str">
        <f>'Proyeksi Pengeluaran'!CP44</f>
        <v/>
      </c>
      <c r="CO22" s="261" t="str">
        <f>'Proyeksi Pengeluaran'!CQ44</f>
        <v/>
      </c>
      <c r="CP22" s="261" t="str">
        <f>'Proyeksi Pengeluaran'!CR44</f>
        <v/>
      </c>
      <c r="CQ22" s="261" t="str">
        <f>'Proyeksi Pengeluaran'!CS44</f>
        <v/>
      </c>
      <c r="CR22" s="261" t="str">
        <f>'Proyeksi Pengeluaran'!CT44</f>
        <v/>
      </c>
      <c r="CS22" s="261" t="str">
        <f>'Proyeksi Pengeluaran'!CU44</f>
        <v/>
      </c>
      <c r="CT22" s="261" t="str">
        <f>'Proyeksi Pengeluaran'!CV44</f>
        <v/>
      </c>
      <c r="CU22" s="261" t="str">
        <f>'Proyeksi Pengeluaran'!CW44</f>
        <v/>
      </c>
      <c r="CV22" s="261" t="str">
        <f>'Proyeksi Pengeluaran'!CX44</f>
        <v/>
      </c>
      <c r="CW22" s="261" t="str">
        <f>'Proyeksi Pengeluaran'!CY44</f>
        <v/>
      </c>
      <c r="CX22" s="261" t="str">
        <f>'Proyeksi Pengeluaran'!CZ44</f>
        <v/>
      </c>
      <c r="CY22" s="261" t="str">
        <f>'Proyeksi Pengeluaran'!DA44</f>
        <v/>
      </c>
      <c r="CZ22" s="261" t="str">
        <f>'Proyeksi Pengeluaran'!DB44</f>
        <v/>
      </c>
      <c r="DA22" s="261" t="str">
        <f>'Proyeksi Pengeluaran'!DC44</f>
        <v/>
      </c>
      <c r="DB22" s="261" t="str">
        <f>'Proyeksi Pengeluaran'!DD44</f>
        <v/>
      </c>
      <c r="DC22" s="261" t="str">
        <f>'Proyeksi Pengeluaran'!DE44</f>
        <v/>
      </c>
      <c r="DD22" s="261" t="str">
        <f>'Proyeksi Pengeluaran'!DF44</f>
        <v/>
      </c>
      <c r="DE22" s="261" t="str">
        <f>'Proyeksi Pengeluaran'!DG44</f>
        <v/>
      </c>
      <c r="DF22" s="261" t="str">
        <f>'Proyeksi Pengeluaran'!DH44</f>
        <v/>
      </c>
      <c r="DG22" s="261" t="str">
        <f>'Proyeksi Pengeluaran'!DI44</f>
        <v/>
      </c>
      <c r="DH22" s="261" t="str">
        <f>'Proyeksi Pengeluaran'!DJ44</f>
        <v/>
      </c>
      <c r="DI22" s="261" t="str">
        <f>'Proyeksi Pengeluaran'!DK44</f>
        <v/>
      </c>
      <c r="DJ22" s="261" t="str">
        <f>'Proyeksi Pengeluaran'!DL44</f>
        <v/>
      </c>
      <c r="DK22" s="261" t="str">
        <f>'Proyeksi Pengeluaran'!DM44</f>
        <v/>
      </c>
      <c r="DL22" s="261" t="str">
        <f>'Proyeksi Pengeluaran'!DN44</f>
        <v/>
      </c>
      <c r="DM22" s="261" t="str">
        <f>'Proyeksi Pengeluaran'!DO44</f>
        <v/>
      </c>
      <c r="DN22" s="261" t="str">
        <f>'Proyeksi Pengeluaran'!DP44</f>
        <v/>
      </c>
      <c r="DO22" s="261" t="str">
        <f>'Proyeksi Pengeluaran'!DQ44</f>
        <v/>
      </c>
      <c r="DP22" s="261" t="str">
        <f>'Proyeksi Pengeluaran'!DR44</f>
        <v/>
      </c>
      <c r="DQ22" s="261" t="str">
        <f>'Proyeksi Pengeluaran'!DS44</f>
        <v/>
      </c>
      <c r="DR22" s="261" t="str">
        <f>'Proyeksi Pengeluaran'!DT44</f>
        <v/>
      </c>
      <c r="DS22" s="261" t="str">
        <f>'Proyeksi Pengeluaran'!DU44</f>
        <v/>
      </c>
      <c r="DT22" s="261" t="str">
        <f>'Proyeksi Pengeluaran'!DV44</f>
        <v/>
      </c>
      <c r="DU22" s="261" t="str">
        <f>'Proyeksi Pengeluaran'!DW44</f>
        <v/>
      </c>
      <c r="DV22" s="261" t="str">
        <f>'Proyeksi Pengeluaran'!DX44</f>
        <v/>
      </c>
      <c r="DW22" s="261" t="str">
        <f>'Proyeksi Pengeluaran'!DY44</f>
        <v/>
      </c>
      <c r="DX22" s="261" t="str">
        <f>'Proyeksi Pengeluaran'!DZ44</f>
        <v/>
      </c>
      <c r="DY22" s="261" t="str">
        <f>'Proyeksi Pengeluaran'!EA44</f>
        <v/>
      </c>
      <c r="DZ22" s="261" t="str">
        <f>'Proyeksi Pengeluaran'!EB44</f>
        <v/>
      </c>
    </row>
    <row r="23" ht="15.75" customHeight="1">
      <c r="A23" s="266"/>
      <c r="B23" s="237" t="s">
        <v>518</v>
      </c>
      <c r="C23" s="268"/>
      <c r="D23" s="259"/>
      <c r="E23" s="260"/>
      <c r="F23" s="260"/>
      <c r="G23" s="261"/>
      <c r="H23" s="259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1"/>
      <c r="T23" s="259"/>
      <c r="U23" s="260"/>
      <c r="V23" s="260"/>
      <c r="W23" s="260"/>
      <c r="X23" s="260"/>
      <c r="Y23" s="260"/>
      <c r="Z23" s="260"/>
      <c r="AA23" s="260"/>
      <c r="AB23" s="260"/>
      <c r="AC23" s="260"/>
      <c r="AD23" s="260"/>
      <c r="AE23" s="261"/>
      <c r="AF23" s="259"/>
      <c r="AG23" s="260"/>
      <c r="AH23" s="260"/>
      <c r="AI23" s="260"/>
      <c r="AJ23" s="260"/>
      <c r="AK23" s="260"/>
      <c r="AL23" s="260"/>
      <c r="AM23" s="261"/>
      <c r="AN23" s="261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61"/>
      <c r="BD23" s="261"/>
      <c r="BE23" s="261"/>
      <c r="BF23" s="261"/>
      <c r="BG23" s="261"/>
      <c r="BH23" s="261"/>
      <c r="BI23" s="261"/>
      <c r="BJ23" s="261"/>
      <c r="BK23" s="261"/>
      <c r="BL23" s="261"/>
      <c r="BM23" s="261"/>
      <c r="BN23" s="261"/>
      <c r="BO23" s="261"/>
      <c r="BP23" s="261"/>
      <c r="BQ23" s="261"/>
      <c r="BR23" s="261"/>
      <c r="BS23" s="261"/>
      <c r="BT23" s="261"/>
      <c r="BU23" s="261"/>
      <c r="BV23" s="261"/>
      <c r="BW23" s="261"/>
      <c r="BX23" s="261"/>
      <c r="BY23" s="261"/>
      <c r="BZ23" s="261"/>
      <c r="CA23" s="261"/>
      <c r="CB23" s="261"/>
      <c r="CC23" s="261"/>
      <c r="CD23" s="261"/>
      <c r="CE23" s="261"/>
      <c r="CF23" s="261"/>
      <c r="CG23" s="261"/>
      <c r="CH23" s="261"/>
      <c r="CI23" s="261"/>
      <c r="CJ23" s="261"/>
      <c r="CK23" s="261"/>
      <c r="CL23" s="261"/>
      <c r="CM23" s="261"/>
      <c r="CN23" s="261"/>
      <c r="CO23" s="261"/>
      <c r="CP23" s="261"/>
      <c r="CQ23" s="261"/>
      <c r="CR23" s="261"/>
      <c r="CS23" s="261"/>
      <c r="CT23" s="261"/>
      <c r="CU23" s="261"/>
      <c r="CV23" s="261"/>
      <c r="CW23" s="261"/>
      <c r="CX23" s="261"/>
      <c r="CY23" s="261"/>
      <c r="CZ23" s="261"/>
      <c r="DA23" s="261"/>
      <c r="DB23" s="261"/>
      <c r="DC23" s="261"/>
      <c r="DD23" s="261"/>
      <c r="DE23" s="261"/>
      <c r="DF23" s="261"/>
      <c r="DG23" s="261"/>
      <c r="DH23" s="261"/>
      <c r="DI23" s="261"/>
      <c r="DJ23" s="261"/>
      <c r="DK23" s="261"/>
      <c r="DL23" s="261"/>
      <c r="DM23" s="261"/>
      <c r="DN23" s="261"/>
      <c r="DO23" s="261"/>
      <c r="DP23" s="261"/>
      <c r="DQ23" s="261"/>
      <c r="DR23" s="261"/>
      <c r="DS23" s="261"/>
      <c r="DT23" s="261"/>
      <c r="DU23" s="261"/>
      <c r="DV23" s="261"/>
      <c r="DW23" s="261"/>
      <c r="DX23" s="261"/>
      <c r="DY23" s="261"/>
      <c r="DZ23" s="261"/>
    </row>
    <row r="24" ht="15.75" customHeight="1">
      <c r="A24" s="266"/>
      <c r="B24" s="267" t="s">
        <v>519</v>
      </c>
      <c r="C24" s="268">
        <f t="shared" ref="C24:C27" si="9">SUM(D24:AY24)</f>
        <v>361360000</v>
      </c>
      <c r="D24" s="259">
        <f>'Proyeksi Pengeluaran'!G72</f>
        <v>5250000</v>
      </c>
      <c r="E24" s="260">
        <f>'Proyeksi Pengeluaran'!H72</f>
        <v>31500000</v>
      </c>
      <c r="F24" s="260">
        <f>'Proyeksi Pengeluaran'!I72</f>
        <v>0</v>
      </c>
      <c r="G24" s="261">
        <f>'Proyeksi Pengeluaran'!J72</f>
        <v>0</v>
      </c>
      <c r="H24" s="259">
        <f>'Proyeksi Pengeluaran'!K72</f>
        <v>500000</v>
      </c>
      <c r="I24" s="260">
        <f>'Proyeksi Pengeluaran'!L72</f>
        <v>500000</v>
      </c>
      <c r="J24" s="260">
        <f>'Proyeksi Pengeluaran'!M72</f>
        <v>500000</v>
      </c>
      <c r="K24" s="260">
        <f>'Proyeksi Pengeluaran'!N72</f>
        <v>19250000</v>
      </c>
      <c r="L24" s="260">
        <f>'Proyeksi Pengeluaran'!O72</f>
        <v>500000</v>
      </c>
      <c r="M24" s="260">
        <f>'Proyeksi Pengeluaran'!P72</f>
        <v>500000</v>
      </c>
      <c r="N24" s="260">
        <f>'Proyeksi Pengeluaran'!Q72</f>
        <v>500000</v>
      </c>
      <c r="O24" s="260">
        <f>'Proyeksi Pengeluaran'!R72</f>
        <v>980000</v>
      </c>
      <c r="P24" s="260">
        <f>'Proyeksi Pengeluaran'!S72</f>
        <v>21650000</v>
      </c>
      <c r="Q24" s="260">
        <f>'Proyeksi Pengeluaran'!T72</f>
        <v>21650000</v>
      </c>
      <c r="R24" s="260">
        <f>'Proyeksi Pengeluaran'!U72</f>
        <v>21650000</v>
      </c>
      <c r="S24" s="261">
        <f>'Proyeksi Pengeluaran'!V72</f>
        <v>12025000</v>
      </c>
      <c r="T24" s="259">
        <f>'Proyeksi Pengeluaran'!W72</f>
        <v>5225000</v>
      </c>
      <c r="U24" s="260">
        <f>'Proyeksi Pengeluaran'!X72</f>
        <v>500000</v>
      </c>
      <c r="V24" s="260">
        <f>'Proyeksi Pengeluaran'!Y72</f>
        <v>500000</v>
      </c>
      <c r="W24" s="260">
        <f>'Proyeksi Pengeluaran'!Z72</f>
        <v>500000</v>
      </c>
      <c r="X24" s="260">
        <f>'Proyeksi Pengeluaran'!AA72</f>
        <v>20000000</v>
      </c>
      <c r="Y24" s="260">
        <f>'Proyeksi Pengeluaran'!AB72</f>
        <v>30000000</v>
      </c>
      <c r="Z24" s="260">
        <f>'Proyeksi Pengeluaran'!AC72</f>
        <v>48090000</v>
      </c>
      <c r="AA24" s="260">
        <f>'Proyeksi Pengeluaran'!AD72</f>
        <v>119590000</v>
      </c>
      <c r="AB24" s="260">
        <f>'Proyeksi Pengeluaran'!AE72</f>
        <v>0</v>
      </c>
      <c r="AC24" s="260">
        <f>'Proyeksi Pengeluaran'!AF72</f>
        <v>0</v>
      </c>
      <c r="AD24" s="260">
        <f>'Proyeksi Pengeluaran'!AG72</f>
        <v>0</v>
      </c>
      <c r="AE24" s="261">
        <f>'Proyeksi Pengeluaran'!AH72</f>
        <v>0</v>
      </c>
      <c r="AF24" s="259">
        <f>'Proyeksi Pengeluaran'!AI72</f>
        <v>0</v>
      </c>
      <c r="AG24" s="260">
        <f>'Proyeksi Pengeluaran'!AJ72</f>
        <v>0</v>
      </c>
      <c r="AH24" s="260">
        <f>'Proyeksi Pengeluaran'!AK72</f>
        <v>0</v>
      </c>
      <c r="AI24" s="260">
        <f>'Proyeksi Pengeluaran'!AL72</f>
        <v>0</v>
      </c>
      <c r="AJ24" s="260">
        <f>'Proyeksi Pengeluaran'!AM72</f>
        <v>0</v>
      </c>
      <c r="AK24" s="260">
        <f>'Proyeksi Pengeluaran'!AN72</f>
        <v>0</v>
      </c>
      <c r="AL24" s="260">
        <f>'Proyeksi Pengeluaran'!AO72</f>
        <v>0</v>
      </c>
      <c r="AM24" s="261">
        <f>'Proyeksi Pengeluaran'!AP72</f>
        <v>0</v>
      </c>
      <c r="AN24" s="261">
        <f>'Proyeksi Pengeluaran'!AQ72</f>
        <v>0</v>
      </c>
      <c r="AO24" s="261">
        <f>'Proyeksi Pengeluaran'!AR72</f>
        <v>0</v>
      </c>
      <c r="AP24" s="261">
        <f>'Proyeksi Pengeluaran'!AS72</f>
        <v>0</v>
      </c>
      <c r="AQ24" s="261">
        <f>'Proyeksi Pengeluaran'!AT72</f>
        <v>0</v>
      </c>
      <c r="AR24" s="261">
        <f>'Proyeksi Pengeluaran'!AU72</f>
        <v>0</v>
      </c>
      <c r="AS24" s="261">
        <f>'Proyeksi Pengeluaran'!AV72</f>
        <v>0</v>
      </c>
      <c r="AT24" s="261">
        <f>'Proyeksi Pengeluaran'!AW72</f>
        <v>0</v>
      </c>
      <c r="AU24" s="261">
        <f>'Proyeksi Pengeluaran'!AX72</f>
        <v>0</v>
      </c>
      <c r="AV24" s="261">
        <f>'Proyeksi Pengeluaran'!AY72</f>
        <v>0</v>
      </c>
      <c r="AW24" s="261">
        <f>'Proyeksi Pengeluaran'!AZ72</f>
        <v>0</v>
      </c>
      <c r="AX24" s="261">
        <f>'Proyeksi Pengeluaran'!BA72</f>
        <v>0</v>
      </c>
      <c r="AY24" s="261">
        <f>'Proyeksi Pengeluaran'!BB72</f>
        <v>0</v>
      </c>
      <c r="AZ24" s="261" t="str">
        <f t="shared" ref="AZ24:AZ27" si="10">#REF!</f>
        <v>#REF!</v>
      </c>
      <c r="BA24" s="261" t="str">
        <f>'Proyeksi Pengeluaran'!BC72</f>
        <v/>
      </c>
      <c r="BB24" s="261" t="str">
        <f>'Proyeksi Pengeluaran'!BD72</f>
        <v/>
      </c>
      <c r="BC24" s="261" t="str">
        <f>'Proyeksi Pengeluaran'!BE72</f>
        <v/>
      </c>
      <c r="BD24" s="261" t="str">
        <f>'Proyeksi Pengeluaran'!BF72</f>
        <v/>
      </c>
      <c r="BE24" s="261" t="str">
        <f>'Proyeksi Pengeluaran'!BG72</f>
        <v/>
      </c>
      <c r="BF24" s="261" t="str">
        <f>'Proyeksi Pengeluaran'!BH72</f>
        <v/>
      </c>
      <c r="BG24" s="261" t="str">
        <f>'Proyeksi Pengeluaran'!BI72</f>
        <v/>
      </c>
      <c r="BH24" s="261" t="str">
        <f>'Proyeksi Pengeluaran'!BJ72</f>
        <v/>
      </c>
      <c r="BI24" s="261" t="str">
        <f>'Proyeksi Pengeluaran'!BK72</f>
        <v/>
      </c>
      <c r="BJ24" s="261" t="str">
        <f>'Proyeksi Pengeluaran'!BL72</f>
        <v/>
      </c>
      <c r="BK24" s="261" t="str">
        <f>'Proyeksi Pengeluaran'!BM72</f>
        <v/>
      </c>
      <c r="BL24" s="261" t="str">
        <f>'Proyeksi Pengeluaran'!BN72</f>
        <v/>
      </c>
      <c r="BM24" s="261" t="str">
        <f>'Proyeksi Pengeluaran'!BO72</f>
        <v/>
      </c>
      <c r="BN24" s="261" t="str">
        <f>'Proyeksi Pengeluaran'!BP72</f>
        <v/>
      </c>
      <c r="BO24" s="261" t="str">
        <f>'Proyeksi Pengeluaran'!BQ72</f>
        <v/>
      </c>
      <c r="BP24" s="261" t="str">
        <f>'Proyeksi Pengeluaran'!BR72</f>
        <v/>
      </c>
      <c r="BQ24" s="261" t="str">
        <f>'Proyeksi Pengeluaran'!BS72</f>
        <v/>
      </c>
      <c r="BR24" s="261" t="str">
        <f>'Proyeksi Pengeluaran'!BT72</f>
        <v/>
      </c>
      <c r="BS24" s="261" t="str">
        <f>'Proyeksi Pengeluaran'!BU72</f>
        <v/>
      </c>
      <c r="BT24" s="261" t="str">
        <f>'Proyeksi Pengeluaran'!BV72</f>
        <v/>
      </c>
      <c r="BU24" s="261" t="str">
        <f>'Proyeksi Pengeluaran'!BW72</f>
        <v/>
      </c>
      <c r="BV24" s="261" t="str">
        <f>'Proyeksi Pengeluaran'!BX72</f>
        <v/>
      </c>
      <c r="BW24" s="261" t="str">
        <f>'Proyeksi Pengeluaran'!BY72</f>
        <v/>
      </c>
      <c r="BX24" s="261" t="str">
        <f>'Proyeksi Pengeluaran'!BZ72</f>
        <v/>
      </c>
      <c r="BY24" s="261" t="str">
        <f>'Proyeksi Pengeluaran'!CA72</f>
        <v/>
      </c>
      <c r="BZ24" s="261" t="str">
        <f>'Proyeksi Pengeluaran'!CB72</f>
        <v/>
      </c>
      <c r="CA24" s="261" t="str">
        <f>'Proyeksi Pengeluaran'!CC72</f>
        <v/>
      </c>
      <c r="CB24" s="261" t="str">
        <f>'Proyeksi Pengeluaran'!CD72</f>
        <v/>
      </c>
      <c r="CC24" s="261" t="str">
        <f>'Proyeksi Pengeluaran'!CE72</f>
        <v/>
      </c>
      <c r="CD24" s="261" t="str">
        <f>'Proyeksi Pengeluaran'!CF72</f>
        <v/>
      </c>
      <c r="CE24" s="261" t="str">
        <f>'Proyeksi Pengeluaran'!CG72</f>
        <v/>
      </c>
      <c r="CF24" s="261" t="str">
        <f>'Proyeksi Pengeluaran'!CH72</f>
        <v/>
      </c>
      <c r="CG24" s="261" t="str">
        <f>'Proyeksi Pengeluaran'!CI72</f>
        <v/>
      </c>
      <c r="CH24" s="261" t="str">
        <f>'Proyeksi Pengeluaran'!CJ72</f>
        <v/>
      </c>
      <c r="CI24" s="261" t="str">
        <f>'Proyeksi Pengeluaran'!CK72</f>
        <v/>
      </c>
      <c r="CJ24" s="261" t="str">
        <f>'Proyeksi Pengeluaran'!CL72</f>
        <v/>
      </c>
      <c r="CK24" s="261" t="str">
        <f>'Proyeksi Pengeluaran'!CM72</f>
        <v/>
      </c>
      <c r="CL24" s="261" t="str">
        <f>'Proyeksi Pengeluaran'!CN72</f>
        <v/>
      </c>
      <c r="CM24" s="261" t="str">
        <f>'Proyeksi Pengeluaran'!CO72</f>
        <v/>
      </c>
      <c r="CN24" s="261" t="str">
        <f>'Proyeksi Pengeluaran'!CP72</f>
        <v/>
      </c>
      <c r="CO24" s="261" t="str">
        <f>'Proyeksi Pengeluaran'!CQ72</f>
        <v/>
      </c>
      <c r="CP24" s="261" t="str">
        <f>'Proyeksi Pengeluaran'!CR72</f>
        <v/>
      </c>
      <c r="CQ24" s="261" t="str">
        <f>'Proyeksi Pengeluaran'!CS72</f>
        <v/>
      </c>
      <c r="CR24" s="261" t="str">
        <f>'Proyeksi Pengeluaran'!CT72</f>
        <v/>
      </c>
      <c r="CS24" s="261" t="str">
        <f>'Proyeksi Pengeluaran'!CU72</f>
        <v/>
      </c>
      <c r="CT24" s="261" t="str">
        <f>'Proyeksi Pengeluaran'!CV72</f>
        <v/>
      </c>
      <c r="CU24" s="261" t="str">
        <f>'Proyeksi Pengeluaran'!CW72</f>
        <v/>
      </c>
      <c r="CV24" s="261" t="str">
        <f>'Proyeksi Pengeluaran'!CX72</f>
        <v/>
      </c>
      <c r="CW24" s="261" t="str">
        <f>'Proyeksi Pengeluaran'!CY72</f>
        <v/>
      </c>
      <c r="CX24" s="261" t="str">
        <f>'Proyeksi Pengeluaran'!CZ72</f>
        <v/>
      </c>
      <c r="CY24" s="261" t="str">
        <f>'Proyeksi Pengeluaran'!DA72</f>
        <v/>
      </c>
      <c r="CZ24" s="261" t="str">
        <f>'Proyeksi Pengeluaran'!DB72</f>
        <v/>
      </c>
      <c r="DA24" s="261" t="str">
        <f>'Proyeksi Pengeluaran'!DC72</f>
        <v/>
      </c>
      <c r="DB24" s="261" t="str">
        <f>'Proyeksi Pengeluaran'!DD72</f>
        <v/>
      </c>
      <c r="DC24" s="261" t="str">
        <f>'Proyeksi Pengeluaran'!DE72</f>
        <v/>
      </c>
      <c r="DD24" s="261" t="str">
        <f>'Proyeksi Pengeluaran'!DF72</f>
        <v/>
      </c>
      <c r="DE24" s="261" t="str">
        <f>'Proyeksi Pengeluaran'!DG72</f>
        <v/>
      </c>
      <c r="DF24" s="261" t="str">
        <f>'Proyeksi Pengeluaran'!DH72</f>
        <v/>
      </c>
      <c r="DG24" s="261" t="str">
        <f>'Proyeksi Pengeluaran'!DI72</f>
        <v/>
      </c>
      <c r="DH24" s="261" t="str">
        <f>'Proyeksi Pengeluaran'!DJ72</f>
        <v/>
      </c>
      <c r="DI24" s="261" t="str">
        <f>'Proyeksi Pengeluaran'!DK72</f>
        <v/>
      </c>
      <c r="DJ24" s="261" t="str">
        <f>'Proyeksi Pengeluaran'!DL72</f>
        <v/>
      </c>
      <c r="DK24" s="261" t="str">
        <f>'Proyeksi Pengeluaran'!DM72</f>
        <v/>
      </c>
      <c r="DL24" s="261" t="str">
        <f>'Proyeksi Pengeluaran'!DN72</f>
        <v/>
      </c>
      <c r="DM24" s="261" t="str">
        <f>'Proyeksi Pengeluaran'!DO72</f>
        <v/>
      </c>
      <c r="DN24" s="261" t="str">
        <f>'Proyeksi Pengeluaran'!DP72</f>
        <v/>
      </c>
      <c r="DO24" s="261" t="str">
        <f>'Proyeksi Pengeluaran'!DQ72</f>
        <v/>
      </c>
      <c r="DP24" s="261" t="str">
        <f>'Proyeksi Pengeluaran'!DR72</f>
        <v/>
      </c>
      <c r="DQ24" s="261" t="str">
        <f>'Proyeksi Pengeluaran'!DS72</f>
        <v/>
      </c>
      <c r="DR24" s="261" t="str">
        <f>'Proyeksi Pengeluaran'!DT72</f>
        <v/>
      </c>
      <c r="DS24" s="261" t="str">
        <f>'Proyeksi Pengeluaran'!DU72</f>
        <v/>
      </c>
      <c r="DT24" s="261" t="str">
        <f>'Proyeksi Pengeluaran'!DV72</f>
        <v/>
      </c>
      <c r="DU24" s="261" t="str">
        <f>'Proyeksi Pengeluaran'!DW72</f>
        <v/>
      </c>
      <c r="DV24" s="261" t="str">
        <f>'Proyeksi Pengeluaran'!DX72</f>
        <v/>
      </c>
      <c r="DW24" s="261" t="str">
        <f>'Proyeksi Pengeluaran'!DY72</f>
        <v/>
      </c>
      <c r="DX24" s="261" t="str">
        <f>'Proyeksi Pengeluaran'!DZ72</f>
        <v/>
      </c>
      <c r="DY24" s="261" t="str">
        <f>'Proyeksi Pengeluaran'!EA72</f>
        <v/>
      </c>
      <c r="DZ24" s="261" t="str">
        <f>'Proyeksi Pengeluaran'!EB72</f>
        <v/>
      </c>
    </row>
    <row r="25" ht="15.75" customHeight="1">
      <c r="A25" s="266"/>
      <c r="B25" s="267" t="s">
        <v>520</v>
      </c>
      <c r="C25" s="268">
        <f t="shared" si="9"/>
        <v>30000000</v>
      </c>
      <c r="D25" s="259">
        <f>'Proyeksi Pengeluaran'!G76</f>
        <v>0</v>
      </c>
      <c r="E25" s="260">
        <f>'Proyeksi Pengeluaran'!H76</f>
        <v>0</v>
      </c>
      <c r="F25" s="260">
        <f>'Proyeksi Pengeluaran'!I76</f>
        <v>0</v>
      </c>
      <c r="G25" s="261">
        <f>'Proyeksi Pengeluaran'!J76</f>
        <v>0</v>
      </c>
      <c r="H25" s="259">
        <f>'Proyeksi Pengeluaran'!K76</f>
        <v>0</v>
      </c>
      <c r="I25" s="260">
        <f>'Proyeksi Pengeluaran'!L76</f>
        <v>0</v>
      </c>
      <c r="J25" s="260">
        <f>'Proyeksi Pengeluaran'!M76</f>
        <v>0</v>
      </c>
      <c r="K25" s="260">
        <f>'Proyeksi Pengeluaran'!N76</f>
        <v>0</v>
      </c>
      <c r="L25" s="260">
        <f>'Proyeksi Pengeluaran'!O76</f>
        <v>0</v>
      </c>
      <c r="M25" s="260">
        <f>'Proyeksi Pengeluaran'!P76</f>
        <v>0</v>
      </c>
      <c r="N25" s="260">
        <f>'Proyeksi Pengeluaran'!Q76</f>
        <v>0</v>
      </c>
      <c r="O25" s="260">
        <f>'Proyeksi Pengeluaran'!R76</f>
        <v>0</v>
      </c>
      <c r="P25" s="260">
        <f>'Proyeksi Pengeluaran'!S76</f>
        <v>0</v>
      </c>
      <c r="Q25" s="260">
        <f>'Proyeksi Pengeluaran'!T76</f>
        <v>0</v>
      </c>
      <c r="R25" s="260">
        <f>'Proyeksi Pengeluaran'!U76</f>
        <v>0</v>
      </c>
      <c r="S25" s="261">
        <f>'Proyeksi Pengeluaran'!V76</f>
        <v>0</v>
      </c>
      <c r="T25" s="259">
        <f>'Proyeksi Pengeluaran'!W76</f>
        <v>0</v>
      </c>
      <c r="U25" s="260">
        <f>'Proyeksi Pengeluaran'!X76</f>
        <v>0</v>
      </c>
      <c r="V25" s="260">
        <f>'Proyeksi Pengeluaran'!Y76</f>
        <v>0</v>
      </c>
      <c r="W25" s="260">
        <f>'Proyeksi Pengeluaran'!Z76</f>
        <v>7500000</v>
      </c>
      <c r="X25" s="260">
        <f>'Proyeksi Pengeluaran'!AA76</f>
        <v>7500000</v>
      </c>
      <c r="Y25" s="260">
        <f>'Proyeksi Pengeluaran'!AB76</f>
        <v>7500000</v>
      </c>
      <c r="Z25" s="260">
        <f>'Proyeksi Pengeluaran'!AC76</f>
        <v>7500000</v>
      </c>
      <c r="AA25" s="260">
        <f>'Proyeksi Pengeluaran'!AD76</f>
        <v>0</v>
      </c>
      <c r="AB25" s="260">
        <f>'Proyeksi Pengeluaran'!AE76</f>
        <v>0</v>
      </c>
      <c r="AC25" s="260">
        <f>'Proyeksi Pengeluaran'!AF76</f>
        <v>0</v>
      </c>
      <c r="AD25" s="260">
        <f>'Proyeksi Pengeluaran'!AG76</f>
        <v>0</v>
      </c>
      <c r="AE25" s="261">
        <f>'Proyeksi Pengeluaran'!AH76</f>
        <v>0</v>
      </c>
      <c r="AF25" s="259">
        <f>'Proyeksi Pengeluaran'!AI76</f>
        <v>0</v>
      </c>
      <c r="AG25" s="260">
        <f>'Proyeksi Pengeluaran'!AJ76</f>
        <v>0</v>
      </c>
      <c r="AH25" s="260">
        <f>'Proyeksi Pengeluaran'!AK76</f>
        <v>0</v>
      </c>
      <c r="AI25" s="260">
        <f>'Proyeksi Pengeluaran'!AL76</f>
        <v>0</v>
      </c>
      <c r="AJ25" s="260">
        <f>'Proyeksi Pengeluaran'!AM76</f>
        <v>0</v>
      </c>
      <c r="AK25" s="260">
        <f>'Proyeksi Pengeluaran'!AN76</f>
        <v>0</v>
      </c>
      <c r="AL25" s="260">
        <f>'Proyeksi Pengeluaran'!AO76</f>
        <v>0</v>
      </c>
      <c r="AM25" s="261">
        <f>'Proyeksi Pengeluaran'!AP76</f>
        <v>0</v>
      </c>
      <c r="AN25" s="261">
        <f>'Proyeksi Pengeluaran'!AQ76</f>
        <v>0</v>
      </c>
      <c r="AO25" s="261">
        <f>'Proyeksi Pengeluaran'!AR76</f>
        <v>0</v>
      </c>
      <c r="AP25" s="261">
        <f>'Proyeksi Pengeluaran'!AS76</f>
        <v>0</v>
      </c>
      <c r="AQ25" s="261">
        <f>'Proyeksi Pengeluaran'!AT76</f>
        <v>0</v>
      </c>
      <c r="AR25" s="261">
        <f>'Proyeksi Pengeluaran'!AU76</f>
        <v>0</v>
      </c>
      <c r="AS25" s="261">
        <f>'Proyeksi Pengeluaran'!AV76</f>
        <v>0</v>
      </c>
      <c r="AT25" s="261">
        <f>'Proyeksi Pengeluaran'!AW76</f>
        <v>0</v>
      </c>
      <c r="AU25" s="261">
        <f>'Proyeksi Pengeluaran'!AX76</f>
        <v>0</v>
      </c>
      <c r="AV25" s="261">
        <f>'Proyeksi Pengeluaran'!AY76</f>
        <v>0</v>
      </c>
      <c r="AW25" s="261">
        <f>'Proyeksi Pengeluaran'!AZ76</f>
        <v>0</v>
      </c>
      <c r="AX25" s="261">
        <f>'Proyeksi Pengeluaran'!BA76</f>
        <v>0</v>
      </c>
      <c r="AY25" s="261">
        <f>'Proyeksi Pengeluaran'!BB76</f>
        <v>0</v>
      </c>
      <c r="AZ25" s="261" t="str">
        <f t="shared" si="10"/>
        <v>#REF!</v>
      </c>
      <c r="BA25" s="261" t="str">
        <f>'Proyeksi Pengeluaran'!BC76</f>
        <v/>
      </c>
      <c r="BB25" s="261" t="str">
        <f>'Proyeksi Pengeluaran'!BD76</f>
        <v/>
      </c>
      <c r="BC25" s="261" t="str">
        <f>'Proyeksi Pengeluaran'!BE76</f>
        <v/>
      </c>
      <c r="BD25" s="261" t="str">
        <f>'Proyeksi Pengeluaran'!BF76</f>
        <v/>
      </c>
      <c r="BE25" s="261" t="str">
        <f>'Proyeksi Pengeluaran'!BG76</f>
        <v/>
      </c>
      <c r="BF25" s="261" t="str">
        <f>'Proyeksi Pengeluaran'!BH76</f>
        <v/>
      </c>
      <c r="BG25" s="261" t="str">
        <f>'Proyeksi Pengeluaran'!BI76</f>
        <v/>
      </c>
      <c r="BH25" s="261" t="str">
        <f>'Proyeksi Pengeluaran'!BJ76</f>
        <v/>
      </c>
      <c r="BI25" s="261" t="str">
        <f>'Proyeksi Pengeluaran'!BK76</f>
        <v/>
      </c>
      <c r="BJ25" s="261" t="str">
        <f>'Proyeksi Pengeluaran'!BL76</f>
        <v/>
      </c>
      <c r="BK25" s="261" t="str">
        <f>'Proyeksi Pengeluaran'!BM76</f>
        <v/>
      </c>
      <c r="BL25" s="261" t="str">
        <f>'Proyeksi Pengeluaran'!BN76</f>
        <v/>
      </c>
      <c r="BM25" s="261" t="str">
        <f>'Proyeksi Pengeluaran'!BO76</f>
        <v/>
      </c>
      <c r="BN25" s="261" t="str">
        <f>'Proyeksi Pengeluaran'!BP76</f>
        <v/>
      </c>
      <c r="BO25" s="261" t="str">
        <f>'Proyeksi Pengeluaran'!BQ76</f>
        <v/>
      </c>
      <c r="BP25" s="261" t="str">
        <f>'Proyeksi Pengeluaran'!BR76</f>
        <v/>
      </c>
      <c r="BQ25" s="261" t="str">
        <f>'Proyeksi Pengeluaran'!BS76</f>
        <v/>
      </c>
      <c r="BR25" s="261" t="str">
        <f>'Proyeksi Pengeluaran'!BT76</f>
        <v/>
      </c>
      <c r="BS25" s="261" t="str">
        <f>'Proyeksi Pengeluaran'!BU76</f>
        <v/>
      </c>
      <c r="BT25" s="261" t="str">
        <f>'Proyeksi Pengeluaran'!BV76</f>
        <v/>
      </c>
      <c r="BU25" s="261" t="str">
        <f>'Proyeksi Pengeluaran'!BW76</f>
        <v/>
      </c>
      <c r="BV25" s="261" t="str">
        <f>'Proyeksi Pengeluaran'!BX76</f>
        <v/>
      </c>
      <c r="BW25" s="261" t="str">
        <f>'Proyeksi Pengeluaran'!BY76</f>
        <v/>
      </c>
      <c r="BX25" s="261" t="str">
        <f>'Proyeksi Pengeluaran'!BZ76</f>
        <v/>
      </c>
      <c r="BY25" s="261" t="str">
        <f>'Proyeksi Pengeluaran'!CA76</f>
        <v/>
      </c>
      <c r="BZ25" s="261" t="str">
        <f>'Proyeksi Pengeluaran'!CB76</f>
        <v/>
      </c>
      <c r="CA25" s="261" t="str">
        <f>'Proyeksi Pengeluaran'!CC76</f>
        <v/>
      </c>
      <c r="CB25" s="261" t="str">
        <f>'Proyeksi Pengeluaran'!CD76</f>
        <v/>
      </c>
      <c r="CC25" s="261" t="str">
        <f>'Proyeksi Pengeluaran'!CE76</f>
        <v/>
      </c>
      <c r="CD25" s="261" t="str">
        <f>'Proyeksi Pengeluaran'!CF76</f>
        <v/>
      </c>
      <c r="CE25" s="261" t="str">
        <f>'Proyeksi Pengeluaran'!CG76</f>
        <v/>
      </c>
      <c r="CF25" s="261" t="str">
        <f>'Proyeksi Pengeluaran'!CH76</f>
        <v/>
      </c>
      <c r="CG25" s="261" t="str">
        <f>'Proyeksi Pengeluaran'!CI76</f>
        <v/>
      </c>
      <c r="CH25" s="261" t="str">
        <f>'Proyeksi Pengeluaran'!CJ76</f>
        <v/>
      </c>
      <c r="CI25" s="261" t="str">
        <f>'Proyeksi Pengeluaran'!CK76</f>
        <v/>
      </c>
      <c r="CJ25" s="261" t="str">
        <f>'Proyeksi Pengeluaran'!CL76</f>
        <v/>
      </c>
      <c r="CK25" s="261" t="str">
        <f>'Proyeksi Pengeluaran'!CM76</f>
        <v/>
      </c>
      <c r="CL25" s="261" t="str">
        <f>'Proyeksi Pengeluaran'!CN76</f>
        <v/>
      </c>
      <c r="CM25" s="261" t="str">
        <f>'Proyeksi Pengeluaran'!CO76</f>
        <v/>
      </c>
      <c r="CN25" s="261" t="str">
        <f>'Proyeksi Pengeluaran'!CP76</f>
        <v/>
      </c>
      <c r="CO25" s="261" t="str">
        <f>'Proyeksi Pengeluaran'!CQ76</f>
        <v/>
      </c>
      <c r="CP25" s="261" t="str">
        <f>'Proyeksi Pengeluaran'!CR76</f>
        <v/>
      </c>
      <c r="CQ25" s="261" t="str">
        <f>'Proyeksi Pengeluaran'!CS76</f>
        <v/>
      </c>
      <c r="CR25" s="261" t="str">
        <f>'Proyeksi Pengeluaran'!CT76</f>
        <v/>
      </c>
      <c r="CS25" s="261" t="str">
        <f>'Proyeksi Pengeluaran'!CU76</f>
        <v/>
      </c>
      <c r="CT25" s="261" t="str">
        <f>'Proyeksi Pengeluaran'!CV76</f>
        <v/>
      </c>
      <c r="CU25" s="261" t="str">
        <f>'Proyeksi Pengeluaran'!CW76</f>
        <v/>
      </c>
      <c r="CV25" s="261" t="str">
        <f>'Proyeksi Pengeluaran'!CX76</f>
        <v/>
      </c>
      <c r="CW25" s="261" t="str">
        <f>'Proyeksi Pengeluaran'!CY76</f>
        <v/>
      </c>
      <c r="CX25" s="261" t="str">
        <f>'Proyeksi Pengeluaran'!CZ76</f>
        <v/>
      </c>
      <c r="CY25" s="261" t="str">
        <f>'Proyeksi Pengeluaran'!DA76</f>
        <v/>
      </c>
      <c r="CZ25" s="261" t="str">
        <f>'Proyeksi Pengeluaran'!DB76</f>
        <v/>
      </c>
      <c r="DA25" s="261" t="str">
        <f>'Proyeksi Pengeluaran'!DC76</f>
        <v/>
      </c>
      <c r="DB25" s="261" t="str">
        <f>'Proyeksi Pengeluaran'!DD76</f>
        <v/>
      </c>
      <c r="DC25" s="261" t="str">
        <f>'Proyeksi Pengeluaran'!DE76</f>
        <v/>
      </c>
      <c r="DD25" s="261" t="str">
        <f>'Proyeksi Pengeluaran'!DF76</f>
        <v/>
      </c>
      <c r="DE25" s="261" t="str">
        <f>'Proyeksi Pengeluaran'!DG76</f>
        <v/>
      </c>
      <c r="DF25" s="261" t="str">
        <f>'Proyeksi Pengeluaran'!DH76</f>
        <v/>
      </c>
      <c r="DG25" s="261" t="str">
        <f>'Proyeksi Pengeluaran'!DI76</f>
        <v/>
      </c>
      <c r="DH25" s="261" t="str">
        <f>'Proyeksi Pengeluaran'!DJ76</f>
        <v/>
      </c>
      <c r="DI25" s="261" t="str">
        <f>'Proyeksi Pengeluaran'!DK76</f>
        <v/>
      </c>
      <c r="DJ25" s="261" t="str">
        <f>'Proyeksi Pengeluaran'!DL76</f>
        <v/>
      </c>
      <c r="DK25" s="261" t="str">
        <f>'Proyeksi Pengeluaran'!DM76</f>
        <v/>
      </c>
      <c r="DL25" s="261" t="str">
        <f>'Proyeksi Pengeluaran'!DN76</f>
        <v/>
      </c>
      <c r="DM25" s="261" t="str">
        <f>'Proyeksi Pengeluaran'!DO76</f>
        <v/>
      </c>
      <c r="DN25" s="261" t="str">
        <f>'Proyeksi Pengeluaran'!DP76</f>
        <v/>
      </c>
      <c r="DO25" s="261" t="str">
        <f>'Proyeksi Pengeluaran'!DQ76</f>
        <v/>
      </c>
      <c r="DP25" s="261" t="str">
        <f>'Proyeksi Pengeluaran'!DR76</f>
        <v/>
      </c>
      <c r="DQ25" s="261" t="str">
        <f>'Proyeksi Pengeluaran'!DS76</f>
        <v/>
      </c>
      <c r="DR25" s="261" t="str">
        <f>'Proyeksi Pengeluaran'!DT76</f>
        <v/>
      </c>
      <c r="DS25" s="261" t="str">
        <f>'Proyeksi Pengeluaran'!DU76</f>
        <v/>
      </c>
      <c r="DT25" s="261" t="str">
        <f>'Proyeksi Pengeluaran'!DV76</f>
        <v/>
      </c>
      <c r="DU25" s="261" t="str">
        <f>'Proyeksi Pengeluaran'!DW76</f>
        <v/>
      </c>
      <c r="DV25" s="261" t="str">
        <f>'Proyeksi Pengeluaran'!DX76</f>
        <v/>
      </c>
      <c r="DW25" s="261" t="str">
        <f>'Proyeksi Pengeluaran'!DY76</f>
        <v/>
      </c>
      <c r="DX25" s="261" t="str">
        <f>'Proyeksi Pengeluaran'!DZ76</f>
        <v/>
      </c>
      <c r="DY25" s="261" t="str">
        <f>'Proyeksi Pengeluaran'!EA76</f>
        <v/>
      </c>
      <c r="DZ25" s="261" t="str">
        <f>'Proyeksi Pengeluaran'!EB76</f>
        <v/>
      </c>
    </row>
    <row r="26" ht="15.75" customHeight="1">
      <c r="A26" s="266"/>
      <c r="B26" s="267" t="s">
        <v>521</v>
      </c>
      <c r="C26" s="268">
        <f t="shared" si="9"/>
        <v>35000000</v>
      </c>
      <c r="D26" s="259">
        <f>'Proyeksi Pengeluaran'!G82</f>
        <v>250000</v>
      </c>
      <c r="E26" s="260">
        <f>'Proyeksi Pengeluaran'!H82</f>
        <v>250000</v>
      </c>
      <c r="F26" s="260">
        <f>'Proyeksi Pengeluaran'!I82</f>
        <v>250000</v>
      </c>
      <c r="G26" s="261">
        <f>'Proyeksi Pengeluaran'!J82</f>
        <v>250000</v>
      </c>
      <c r="H26" s="259">
        <f>'Proyeksi Pengeluaran'!K82</f>
        <v>250000</v>
      </c>
      <c r="I26" s="260">
        <f>'Proyeksi Pengeluaran'!L82</f>
        <v>250000</v>
      </c>
      <c r="J26" s="260">
        <f>'Proyeksi Pengeluaran'!M82</f>
        <v>250000</v>
      </c>
      <c r="K26" s="260">
        <f>'Proyeksi Pengeluaran'!N82</f>
        <v>250000</v>
      </c>
      <c r="L26" s="260">
        <f>'Proyeksi Pengeluaran'!O82</f>
        <v>250000</v>
      </c>
      <c r="M26" s="260">
        <f>'Proyeksi Pengeluaran'!P82</f>
        <v>250000</v>
      </c>
      <c r="N26" s="260">
        <f>'Proyeksi Pengeluaran'!Q82</f>
        <v>250000</v>
      </c>
      <c r="O26" s="260">
        <f>'Proyeksi Pengeluaran'!R82</f>
        <v>250000</v>
      </c>
      <c r="P26" s="260">
        <f>'Proyeksi Pengeluaran'!S82</f>
        <v>250000</v>
      </c>
      <c r="Q26" s="260">
        <f>'Proyeksi Pengeluaran'!T82</f>
        <v>250000</v>
      </c>
      <c r="R26" s="260">
        <f>'Proyeksi Pengeluaran'!U82</f>
        <v>250000</v>
      </c>
      <c r="S26" s="261">
        <f>'Proyeksi Pengeluaran'!V82</f>
        <v>250000</v>
      </c>
      <c r="T26" s="259">
        <f>'Proyeksi Pengeluaran'!W82</f>
        <v>250000</v>
      </c>
      <c r="U26" s="260">
        <f>'Proyeksi Pengeluaran'!X82</f>
        <v>250000</v>
      </c>
      <c r="V26" s="260">
        <f>'Proyeksi Pengeluaran'!Y82</f>
        <v>250000</v>
      </c>
      <c r="W26" s="260">
        <f>'Proyeksi Pengeluaran'!Z82</f>
        <v>250000</v>
      </c>
      <c r="X26" s="260">
        <f>'Proyeksi Pengeluaran'!AA82</f>
        <v>0</v>
      </c>
      <c r="Y26" s="260">
        <f>'Proyeksi Pengeluaran'!AB82</f>
        <v>0</v>
      </c>
      <c r="Z26" s="260">
        <f>'Proyeksi Pengeluaran'!AC82</f>
        <v>0</v>
      </c>
      <c r="AA26" s="260">
        <f>'Proyeksi Pengeluaran'!AD82</f>
        <v>30000000</v>
      </c>
      <c r="AB26" s="260">
        <f>'Proyeksi Pengeluaran'!AE82</f>
        <v>0</v>
      </c>
      <c r="AC26" s="260">
        <f>'Proyeksi Pengeluaran'!AF82</f>
        <v>0</v>
      </c>
      <c r="AD26" s="260">
        <f>'Proyeksi Pengeluaran'!AG82</f>
        <v>0</v>
      </c>
      <c r="AE26" s="261">
        <f>'Proyeksi Pengeluaran'!AH82</f>
        <v>0</v>
      </c>
      <c r="AF26" s="259">
        <f>'Proyeksi Pengeluaran'!AI82</f>
        <v>0</v>
      </c>
      <c r="AG26" s="260">
        <f>'Proyeksi Pengeluaran'!AJ82</f>
        <v>0</v>
      </c>
      <c r="AH26" s="260">
        <f>'Proyeksi Pengeluaran'!AK82</f>
        <v>0</v>
      </c>
      <c r="AI26" s="260">
        <f>'Proyeksi Pengeluaran'!AL82</f>
        <v>0</v>
      </c>
      <c r="AJ26" s="260">
        <f>'Proyeksi Pengeluaran'!AM82</f>
        <v>0</v>
      </c>
      <c r="AK26" s="260">
        <f>'Proyeksi Pengeluaran'!AN82</f>
        <v>0</v>
      </c>
      <c r="AL26" s="260">
        <f>'Proyeksi Pengeluaran'!AO82</f>
        <v>0</v>
      </c>
      <c r="AM26" s="261">
        <f>'Proyeksi Pengeluaran'!AP82</f>
        <v>0</v>
      </c>
      <c r="AN26" s="261">
        <f>'Proyeksi Pengeluaran'!AQ82</f>
        <v>0</v>
      </c>
      <c r="AO26" s="261">
        <f>'Proyeksi Pengeluaran'!AR82</f>
        <v>0</v>
      </c>
      <c r="AP26" s="261">
        <f>'Proyeksi Pengeluaran'!AS82</f>
        <v>0</v>
      </c>
      <c r="AQ26" s="261">
        <f>'Proyeksi Pengeluaran'!AT82</f>
        <v>0</v>
      </c>
      <c r="AR26" s="261">
        <f>'Proyeksi Pengeluaran'!AU82</f>
        <v>0</v>
      </c>
      <c r="AS26" s="261">
        <f>'Proyeksi Pengeluaran'!AV82</f>
        <v>0</v>
      </c>
      <c r="AT26" s="261">
        <f>'Proyeksi Pengeluaran'!AW82</f>
        <v>0</v>
      </c>
      <c r="AU26" s="261">
        <f>'Proyeksi Pengeluaran'!AX82</f>
        <v>0</v>
      </c>
      <c r="AV26" s="261">
        <f>'Proyeksi Pengeluaran'!AY82</f>
        <v>0</v>
      </c>
      <c r="AW26" s="261">
        <f>'Proyeksi Pengeluaran'!AZ82</f>
        <v>0</v>
      </c>
      <c r="AX26" s="261">
        <f>'Proyeksi Pengeluaran'!BA82</f>
        <v>0</v>
      </c>
      <c r="AY26" s="261">
        <f>'Proyeksi Pengeluaran'!BB82</f>
        <v>0</v>
      </c>
      <c r="AZ26" s="261" t="str">
        <f t="shared" si="10"/>
        <v>#REF!</v>
      </c>
      <c r="BA26" s="261" t="str">
        <f>'Proyeksi Pengeluaran'!BC82</f>
        <v/>
      </c>
      <c r="BB26" s="261" t="str">
        <f>'Proyeksi Pengeluaran'!BD82</f>
        <v/>
      </c>
      <c r="BC26" s="261" t="str">
        <f>'Proyeksi Pengeluaran'!BE82</f>
        <v/>
      </c>
      <c r="BD26" s="261" t="str">
        <f>'Proyeksi Pengeluaran'!BF82</f>
        <v/>
      </c>
      <c r="BE26" s="261" t="str">
        <f>'Proyeksi Pengeluaran'!BG82</f>
        <v/>
      </c>
      <c r="BF26" s="261" t="str">
        <f>'Proyeksi Pengeluaran'!BH82</f>
        <v/>
      </c>
      <c r="BG26" s="261" t="str">
        <f>'Proyeksi Pengeluaran'!BI82</f>
        <v/>
      </c>
      <c r="BH26" s="261" t="str">
        <f>'Proyeksi Pengeluaran'!BJ82</f>
        <v/>
      </c>
      <c r="BI26" s="261" t="str">
        <f>'Proyeksi Pengeluaran'!BK82</f>
        <v/>
      </c>
      <c r="BJ26" s="261" t="str">
        <f>'Proyeksi Pengeluaran'!BL82</f>
        <v/>
      </c>
      <c r="BK26" s="261" t="str">
        <f>'Proyeksi Pengeluaran'!BM82</f>
        <v/>
      </c>
      <c r="BL26" s="261" t="str">
        <f>'Proyeksi Pengeluaran'!BN82</f>
        <v/>
      </c>
      <c r="BM26" s="261" t="str">
        <f>'Proyeksi Pengeluaran'!BO82</f>
        <v/>
      </c>
      <c r="BN26" s="261" t="str">
        <f>'Proyeksi Pengeluaran'!BP82</f>
        <v/>
      </c>
      <c r="BO26" s="261" t="str">
        <f>'Proyeksi Pengeluaran'!BQ82</f>
        <v/>
      </c>
      <c r="BP26" s="261" t="str">
        <f>'Proyeksi Pengeluaran'!BR82</f>
        <v/>
      </c>
      <c r="BQ26" s="261" t="str">
        <f>'Proyeksi Pengeluaran'!BS82</f>
        <v/>
      </c>
      <c r="BR26" s="261" t="str">
        <f>'Proyeksi Pengeluaran'!BT82</f>
        <v/>
      </c>
      <c r="BS26" s="261" t="str">
        <f>'Proyeksi Pengeluaran'!BU82</f>
        <v/>
      </c>
      <c r="BT26" s="261" t="str">
        <f>'Proyeksi Pengeluaran'!BV82</f>
        <v/>
      </c>
      <c r="BU26" s="261" t="str">
        <f>'Proyeksi Pengeluaran'!BW82</f>
        <v/>
      </c>
      <c r="BV26" s="261" t="str">
        <f>'Proyeksi Pengeluaran'!BX82</f>
        <v/>
      </c>
      <c r="BW26" s="261" t="str">
        <f>'Proyeksi Pengeluaran'!BY82</f>
        <v/>
      </c>
      <c r="BX26" s="261" t="str">
        <f>'Proyeksi Pengeluaran'!BZ82</f>
        <v/>
      </c>
      <c r="BY26" s="261" t="str">
        <f>'Proyeksi Pengeluaran'!CA82</f>
        <v/>
      </c>
      <c r="BZ26" s="261" t="str">
        <f>'Proyeksi Pengeluaran'!CB82</f>
        <v/>
      </c>
      <c r="CA26" s="261" t="str">
        <f>'Proyeksi Pengeluaran'!CC82</f>
        <v/>
      </c>
      <c r="CB26" s="261" t="str">
        <f>'Proyeksi Pengeluaran'!CD82</f>
        <v/>
      </c>
      <c r="CC26" s="261" t="str">
        <f>'Proyeksi Pengeluaran'!CE82</f>
        <v/>
      </c>
      <c r="CD26" s="261" t="str">
        <f>'Proyeksi Pengeluaran'!CF82</f>
        <v/>
      </c>
      <c r="CE26" s="261" t="str">
        <f>'Proyeksi Pengeluaran'!CG82</f>
        <v/>
      </c>
      <c r="CF26" s="261" t="str">
        <f>'Proyeksi Pengeluaran'!CH82</f>
        <v/>
      </c>
      <c r="CG26" s="261" t="str">
        <f>'Proyeksi Pengeluaran'!CI82</f>
        <v/>
      </c>
      <c r="CH26" s="261" t="str">
        <f>'Proyeksi Pengeluaran'!CJ82</f>
        <v/>
      </c>
      <c r="CI26" s="261" t="str">
        <f>'Proyeksi Pengeluaran'!CK82</f>
        <v/>
      </c>
      <c r="CJ26" s="261" t="str">
        <f>'Proyeksi Pengeluaran'!CL82</f>
        <v/>
      </c>
      <c r="CK26" s="261" t="str">
        <f>'Proyeksi Pengeluaran'!CM82</f>
        <v/>
      </c>
      <c r="CL26" s="261" t="str">
        <f>'Proyeksi Pengeluaran'!CN82</f>
        <v/>
      </c>
      <c r="CM26" s="261" t="str">
        <f>'Proyeksi Pengeluaran'!CO82</f>
        <v/>
      </c>
      <c r="CN26" s="261" t="str">
        <f>'Proyeksi Pengeluaran'!CP82</f>
        <v/>
      </c>
      <c r="CO26" s="261" t="str">
        <f>'Proyeksi Pengeluaran'!CQ82</f>
        <v/>
      </c>
      <c r="CP26" s="261" t="str">
        <f>'Proyeksi Pengeluaran'!CR82</f>
        <v/>
      </c>
      <c r="CQ26" s="261" t="str">
        <f>'Proyeksi Pengeluaran'!CS82</f>
        <v/>
      </c>
      <c r="CR26" s="261" t="str">
        <f>'Proyeksi Pengeluaran'!CT82</f>
        <v/>
      </c>
      <c r="CS26" s="261" t="str">
        <f>'Proyeksi Pengeluaran'!CU82</f>
        <v/>
      </c>
      <c r="CT26" s="261" t="str">
        <f>'Proyeksi Pengeluaran'!CV82</f>
        <v/>
      </c>
      <c r="CU26" s="261" t="str">
        <f>'Proyeksi Pengeluaran'!CW82</f>
        <v/>
      </c>
      <c r="CV26" s="261" t="str">
        <f>'Proyeksi Pengeluaran'!CX82</f>
        <v/>
      </c>
      <c r="CW26" s="261" t="str">
        <f>'Proyeksi Pengeluaran'!CY82</f>
        <v/>
      </c>
      <c r="CX26" s="261" t="str">
        <f>'Proyeksi Pengeluaran'!CZ82</f>
        <v/>
      </c>
      <c r="CY26" s="261" t="str">
        <f>'Proyeksi Pengeluaran'!DA82</f>
        <v/>
      </c>
      <c r="CZ26" s="261" t="str">
        <f>'Proyeksi Pengeluaran'!DB82</f>
        <v/>
      </c>
      <c r="DA26" s="261" t="str">
        <f>'Proyeksi Pengeluaran'!DC82</f>
        <v/>
      </c>
      <c r="DB26" s="261" t="str">
        <f>'Proyeksi Pengeluaran'!DD82</f>
        <v/>
      </c>
      <c r="DC26" s="261" t="str">
        <f>'Proyeksi Pengeluaran'!DE82</f>
        <v/>
      </c>
      <c r="DD26" s="261" t="str">
        <f>'Proyeksi Pengeluaran'!DF82</f>
        <v/>
      </c>
      <c r="DE26" s="261" t="str">
        <f>'Proyeksi Pengeluaran'!DG82</f>
        <v/>
      </c>
      <c r="DF26" s="261" t="str">
        <f>'Proyeksi Pengeluaran'!DH82</f>
        <v/>
      </c>
      <c r="DG26" s="261" t="str">
        <f>'Proyeksi Pengeluaran'!DI82</f>
        <v/>
      </c>
      <c r="DH26" s="261" t="str">
        <f>'Proyeksi Pengeluaran'!DJ82</f>
        <v/>
      </c>
      <c r="DI26" s="261" t="str">
        <f>'Proyeksi Pengeluaran'!DK82</f>
        <v/>
      </c>
      <c r="DJ26" s="261" t="str">
        <f>'Proyeksi Pengeluaran'!DL82</f>
        <v/>
      </c>
      <c r="DK26" s="261" t="str">
        <f>'Proyeksi Pengeluaran'!DM82</f>
        <v/>
      </c>
      <c r="DL26" s="261" t="str">
        <f>'Proyeksi Pengeluaran'!DN82</f>
        <v/>
      </c>
      <c r="DM26" s="261" t="str">
        <f>'Proyeksi Pengeluaran'!DO82</f>
        <v/>
      </c>
      <c r="DN26" s="261" t="str">
        <f>'Proyeksi Pengeluaran'!DP82</f>
        <v/>
      </c>
      <c r="DO26" s="261" t="str">
        <f>'Proyeksi Pengeluaran'!DQ82</f>
        <v/>
      </c>
      <c r="DP26" s="261" t="str">
        <f>'Proyeksi Pengeluaran'!DR82</f>
        <v/>
      </c>
      <c r="DQ26" s="261" t="str">
        <f>'Proyeksi Pengeluaran'!DS82</f>
        <v/>
      </c>
      <c r="DR26" s="261" t="str">
        <f>'Proyeksi Pengeluaran'!DT82</f>
        <v/>
      </c>
      <c r="DS26" s="261" t="str">
        <f>'Proyeksi Pengeluaran'!DU82</f>
        <v/>
      </c>
      <c r="DT26" s="261" t="str">
        <f>'Proyeksi Pengeluaran'!DV82</f>
        <v/>
      </c>
      <c r="DU26" s="261" t="str">
        <f>'Proyeksi Pengeluaran'!DW82</f>
        <v/>
      </c>
      <c r="DV26" s="261" t="str">
        <f>'Proyeksi Pengeluaran'!DX82</f>
        <v/>
      </c>
      <c r="DW26" s="261" t="str">
        <f>'Proyeksi Pengeluaran'!DY82</f>
        <v/>
      </c>
      <c r="DX26" s="261" t="str">
        <f>'Proyeksi Pengeluaran'!DZ82</f>
        <v/>
      </c>
      <c r="DY26" s="261" t="str">
        <f>'Proyeksi Pengeluaran'!EA82</f>
        <v/>
      </c>
      <c r="DZ26" s="261" t="str">
        <f>'Proyeksi Pengeluaran'!EB82</f>
        <v/>
      </c>
    </row>
    <row r="27" ht="15.75" customHeight="1">
      <c r="A27" s="266"/>
      <c r="B27" s="267" t="s">
        <v>522</v>
      </c>
      <c r="C27" s="268">
        <f t="shared" si="9"/>
        <v>74400000</v>
      </c>
      <c r="D27" s="259">
        <f>'Proyeksi Pengeluaran'!G87</f>
        <v>3100000</v>
      </c>
      <c r="E27" s="260">
        <f>'Proyeksi Pengeluaran'!H87</f>
        <v>3100000</v>
      </c>
      <c r="F27" s="260">
        <f>'Proyeksi Pengeluaran'!I87</f>
        <v>3100000</v>
      </c>
      <c r="G27" s="261">
        <f>'Proyeksi Pengeluaran'!J87</f>
        <v>3100000</v>
      </c>
      <c r="H27" s="259">
        <f>'Proyeksi Pengeluaran'!K87</f>
        <v>3100000</v>
      </c>
      <c r="I27" s="260">
        <f>'Proyeksi Pengeluaran'!L87</f>
        <v>3100000</v>
      </c>
      <c r="J27" s="260">
        <f>'Proyeksi Pengeluaran'!M87</f>
        <v>3100000</v>
      </c>
      <c r="K27" s="260">
        <f>'Proyeksi Pengeluaran'!N87</f>
        <v>3100000</v>
      </c>
      <c r="L27" s="260">
        <f>'Proyeksi Pengeluaran'!O87</f>
        <v>3100000</v>
      </c>
      <c r="M27" s="260">
        <f>'Proyeksi Pengeluaran'!P87</f>
        <v>3100000</v>
      </c>
      <c r="N27" s="260">
        <f>'Proyeksi Pengeluaran'!Q87</f>
        <v>3100000</v>
      </c>
      <c r="O27" s="260">
        <f>'Proyeksi Pengeluaran'!R87</f>
        <v>3100000</v>
      </c>
      <c r="P27" s="260">
        <f>'Proyeksi Pengeluaran'!S87</f>
        <v>3100000</v>
      </c>
      <c r="Q27" s="260">
        <f>'Proyeksi Pengeluaran'!T87</f>
        <v>3100000</v>
      </c>
      <c r="R27" s="260">
        <f>'Proyeksi Pengeluaran'!U87</f>
        <v>3100000</v>
      </c>
      <c r="S27" s="261">
        <f>'Proyeksi Pengeluaran'!V87</f>
        <v>3100000</v>
      </c>
      <c r="T27" s="259">
        <f>'Proyeksi Pengeluaran'!W87</f>
        <v>3100000</v>
      </c>
      <c r="U27" s="260">
        <f>'Proyeksi Pengeluaran'!X87</f>
        <v>3100000</v>
      </c>
      <c r="V27" s="260">
        <f>'Proyeksi Pengeluaran'!Y87</f>
        <v>3100000</v>
      </c>
      <c r="W27" s="260">
        <f>'Proyeksi Pengeluaran'!Z87</f>
        <v>3100000</v>
      </c>
      <c r="X27" s="260">
        <f>'Proyeksi Pengeluaran'!AA87</f>
        <v>3100000</v>
      </c>
      <c r="Y27" s="260">
        <f>'Proyeksi Pengeluaran'!AB87</f>
        <v>3100000</v>
      </c>
      <c r="Z27" s="260">
        <f>'Proyeksi Pengeluaran'!AC87</f>
        <v>3100000</v>
      </c>
      <c r="AA27" s="260">
        <f>'Proyeksi Pengeluaran'!AD87</f>
        <v>3100000</v>
      </c>
      <c r="AB27" s="260">
        <f>'Proyeksi Pengeluaran'!AE87</f>
        <v>0</v>
      </c>
      <c r="AC27" s="260">
        <f>'Proyeksi Pengeluaran'!AF87</f>
        <v>0</v>
      </c>
      <c r="AD27" s="260">
        <f>'Proyeksi Pengeluaran'!AG87</f>
        <v>0</v>
      </c>
      <c r="AE27" s="261">
        <f>'Proyeksi Pengeluaran'!AH87</f>
        <v>0</v>
      </c>
      <c r="AF27" s="259">
        <f>'Proyeksi Pengeluaran'!AI87</f>
        <v>0</v>
      </c>
      <c r="AG27" s="260">
        <f>'Proyeksi Pengeluaran'!AJ87</f>
        <v>0</v>
      </c>
      <c r="AH27" s="260">
        <f>'Proyeksi Pengeluaran'!AK87</f>
        <v>0</v>
      </c>
      <c r="AI27" s="260">
        <f>'Proyeksi Pengeluaran'!AL87</f>
        <v>0</v>
      </c>
      <c r="AJ27" s="260">
        <f>'Proyeksi Pengeluaran'!AM87</f>
        <v>0</v>
      </c>
      <c r="AK27" s="260">
        <f>'Proyeksi Pengeluaran'!AN87</f>
        <v>0</v>
      </c>
      <c r="AL27" s="260">
        <f>'Proyeksi Pengeluaran'!AO87</f>
        <v>0</v>
      </c>
      <c r="AM27" s="261">
        <f>'Proyeksi Pengeluaran'!AP87</f>
        <v>0</v>
      </c>
      <c r="AN27" s="261">
        <f>'Proyeksi Pengeluaran'!AQ87</f>
        <v>0</v>
      </c>
      <c r="AO27" s="261">
        <f>'Proyeksi Pengeluaran'!AR87</f>
        <v>0</v>
      </c>
      <c r="AP27" s="261">
        <f>'Proyeksi Pengeluaran'!AS87</f>
        <v>0</v>
      </c>
      <c r="AQ27" s="261">
        <f>'Proyeksi Pengeluaran'!AT87</f>
        <v>0</v>
      </c>
      <c r="AR27" s="261">
        <f>'Proyeksi Pengeluaran'!AU87</f>
        <v>0</v>
      </c>
      <c r="AS27" s="261">
        <f>'Proyeksi Pengeluaran'!AV87</f>
        <v>0</v>
      </c>
      <c r="AT27" s="261">
        <f>'Proyeksi Pengeluaran'!AW87</f>
        <v>0</v>
      </c>
      <c r="AU27" s="261">
        <f>'Proyeksi Pengeluaran'!AX87</f>
        <v>0</v>
      </c>
      <c r="AV27" s="261">
        <f>'Proyeksi Pengeluaran'!AY87</f>
        <v>0</v>
      </c>
      <c r="AW27" s="261">
        <f>'Proyeksi Pengeluaran'!AZ87</f>
        <v>0</v>
      </c>
      <c r="AX27" s="261">
        <f>'Proyeksi Pengeluaran'!BA87</f>
        <v>0</v>
      </c>
      <c r="AY27" s="261">
        <f>'Proyeksi Pengeluaran'!BB87</f>
        <v>0</v>
      </c>
      <c r="AZ27" s="261" t="str">
        <f t="shared" si="10"/>
        <v>#REF!</v>
      </c>
      <c r="BA27" s="261" t="str">
        <f>'Proyeksi Pengeluaran'!BC87</f>
        <v/>
      </c>
      <c r="BB27" s="261" t="str">
        <f>'Proyeksi Pengeluaran'!BD87</f>
        <v/>
      </c>
      <c r="BC27" s="261" t="str">
        <f>'Proyeksi Pengeluaran'!BE87</f>
        <v/>
      </c>
      <c r="BD27" s="261" t="str">
        <f>'Proyeksi Pengeluaran'!BF87</f>
        <v/>
      </c>
      <c r="BE27" s="261" t="str">
        <f>'Proyeksi Pengeluaran'!BG87</f>
        <v/>
      </c>
      <c r="BF27" s="261" t="str">
        <f>'Proyeksi Pengeluaran'!BH87</f>
        <v/>
      </c>
      <c r="BG27" s="261" t="str">
        <f>'Proyeksi Pengeluaran'!BI87</f>
        <v/>
      </c>
      <c r="BH27" s="261" t="str">
        <f>'Proyeksi Pengeluaran'!BJ87</f>
        <v/>
      </c>
      <c r="BI27" s="261" t="str">
        <f>'Proyeksi Pengeluaran'!BK87</f>
        <v/>
      </c>
      <c r="BJ27" s="261" t="str">
        <f>'Proyeksi Pengeluaran'!BL87</f>
        <v/>
      </c>
      <c r="BK27" s="261" t="str">
        <f>'Proyeksi Pengeluaran'!BM87</f>
        <v/>
      </c>
      <c r="BL27" s="261" t="str">
        <f>'Proyeksi Pengeluaran'!BN87</f>
        <v/>
      </c>
      <c r="BM27" s="261" t="str">
        <f>'Proyeksi Pengeluaran'!BO87</f>
        <v/>
      </c>
      <c r="BN27" s="261" t="str">
        <f>'Proyeksi Pengeluaran'!BP87</f>
        <v/>
      </c>
      <c r="BO27" s="261" t="str">
        <f>'Proyeksi Pengeluaran'!BQ87</f>
        <v/>
      </c>
      <c r="BP27" s="261" t="str">
        <f>'Proyeksi Pengeluaran'!BR87</f>
        <v/>
      </c>
      <c r="BQ27" s="261" t="str">
        <f>'Proyeksi Pengeluaran'!BS87</f>
        <v/>
      </c>
      <c r="BR27" s="261" t="str">
        <f>'Proyeksi Pengeluaran'!BT87</f>
        <v/>
      </c>
      <c r="BS27" s="261" t="str">
        <f>'Proyeksi Pengeluaran'!BU87</f>
        <v/>
      </c>
      <c r="BT27" s="261" t="str">
        <f>'Proyeksi Pengeluaran'!BV87</f>
        <v/>
      </c>
      <c r="BU27" s="261" t="str">
        <f>'Proyeksi Pengeluaran'!BW87</f>
        <v/>
      </c>
      <c r="BV27" s="261" t="str">
        <f>'Proyeksi Pengeluaran'!BX87</f>
        <v/>
      </c>
      <c r="BW27" s="261" t="str">
        <f>'Proyeksi Pengeluaran'!BY87</f>
        <v/>
      </c>
      <c r="BX27" s="261" t="str">
        <f>'Proyeksi Pengeluaran'!BZ87</f>
        <v/>
      </c>
      <c r="BY27" s="261" t="str">
        <f>'Proyeksi Pengeluaran'!CA87</f>
        <v/>
      </c>
      <c r="BZ27" s="261" t="str">
        <f>'Proyeksi Pengeluaran'!CB87</f>
        <v/>
      </c>
      <c r="CA27" s="261" t="str">
        <f>'Proyeksi Pengeluaran'!CC87</f>
        <v/>
      </c>
      <c r="CB27" s="261" t="str">
        <f>'Proyeksi Pengeluaran'!CD87</f>
        <v/>
      </c>
      <c r="CC27" s="261" t="str">
        <f>'Proyeksi Pengeluaran'!CE87</f>
        <v/>
      </c>
      <c r="CD27" s="261" t="str">
        <f>'Proyeksi Pengeluaran'!CF87</f>
        <v/>
      </c>
      <c r="CE27" s="261" t="str">
        <f>'Proyeksi Pengeluaran'!CG87</f>
        <v/>
      </c>
      <c r="CF27" s="261" t="str">
        <f>'Proyeksi Pengeluaran'!CH87</f>
        <v/>
      </c>
      <c r="CG27" s="261" t="str">
        <f>'Proyeksi Pengeluaran'!CI87</f>
        <v/>
      </c>
      <c r="CH27" s="261" t="str">
        <f>'Proyeksi Pengeluaran'!CJ87</f>
        <v/>
      </c>
      <c r="CI27" s="261" t="str">
        <f>'Proyeksi Pengeluaran'!CK87</f>
        <v/>
      </c>
      <c r="CJ27" s="261" t="str">
        <f>'Proyeksi Pengeluaran'!CL87</f>
        <v/>
      </c>
      <c r="CK27" s="261" t="str">
        <f>'Proyeksi Pengeluaran'!CM87</f>
        <v/>
      </c>
      <c r="CL27" s="261" t="str">
        <f>'Proyeksi Pengeluaran'!CN87</f>
        <v/>
      </c>
      <c r="CM27" s="261" t="str">
        <f>'Proyeksi Pengeluaran'!CO87</f>
        <v/>
      </c>
      <c r="CN27" s="261" t="str">
        <f>'Proyeksi Pengeluaran'!CP87</f>
        <v/>
      </c>
      <c r="CO27" s="261" t="str">
        <f>'Proyeksi Pengeluaran'!CQ87</f>
        <v/>
      </c>
      <c r="CP27" s="261" t="str">
        <f>'Proyeksi Pengeluaran'!CR87</f>
        <v/>
      </c>
      <c r="CQ27" s="261" t="str">
        <f>'Proyeksi Pengeluaran'!CS87</f>
        <v/>
      </c>
      <c r="CR27" s="261" t="str">
        <f>'Proyeksi Pengeluaran'!CT87</f>
        <v/>
      </c>
      <c r="CS27" s="261" t="str">
        <f>'Proyeksi Pengeluaran'!CU87</f>
        <v/>
      </c>
      <c r="CT27" s="261" t="str">
        <f>'Proyeksi Pengeluaran'!CV87</f>
        <v/>
      </c>
      <c r="CU27" s="261" t="str">
        <f>'Proyeksi Pengeluaran'!CW87</f>
        <v/>
      </c>
      <c r="CV27" s="261" t="str">
        <f>'Proyeksi Pengeluaran'!CX87</f>
        <v/>
      </c>
      <c r="CW27" s="261" t="str">
        <f>'Proyeksi Pengeluaran'!CY87</f>
        <v/>
      </c>
      <c r="CX27" s="261" t="str">
        <f>'Proyeksi Pengeluaran'!CZ87</f>
        <v/>
      </c>
      <c r="CY27" s="261" t="str">
        <f>'Proyeksi Pengeluaran'!DA87</f>
        <v/>
      </c>
      <c r="CZ27" s="261" t="str">
        <f>'Proyeksi Pengeluaran'!DB87</f>
        <v/>
      </c>
      <c r="DA27" s="261" t="str">
        <f>'Proyeksi Pengeluaran'!DC87</f>
        <v/>
      </c>
      <c r="DB27" s="261" t="str">
        <f>'Proyeksi Pengeluaran'!DD87</f>
        <v/>
      </c>
      <c r="DC27" s="261" t="str">
        <f>'Proyeksi Pengeluaran'!DE87</f>
        <v/>
      </c>
      <c r="DD27" s="261" t="str">
        <f>'Proyeksi Pengeluaran'!DF87</f>
        <v/>
      </c>
      <c r="DE27" s="261" t="str">
        <f>'Proyeksi Pengeluaran'!DG87</f>
        <v/>
      </c>
      <c r="DF27" s="261" t="str">
        <f>'Proyeksi Pengeluaran'!DH87</f>
        <v/>
      </c>
      <c r="DG27" s="261" t="str">
        <f>'Proyeksi Pengeluaran'!DI87</f>
        <v/>
      </c>
      <c r="DH27" s="261" t="str">
        <f>'Proyeksi Pengeluaran'!DJ87</f>
        <v/>
      </c>
      <c r="DI27" s="261" t="str">
        <f>'Proyeksi Pengeluaran'!DK87</f>
        <v/>
      </c>
      <c r="DJ27" s="261" t="str">
        <f>'Proyeksi Pengeluaran'!DL87</f>
        <v/>
      </c>
      <c r="DK27" s="261" t="str">
        <f>'Proyeksi Pengeluaran'!DM87</f>
        <v/>
      </c>
      <c r="DL27" s="261" t="str">
        <f>'Proyeksi Pengeluaran'!DN87</f>
        <v/>
      </c>
      <c r="DM27" s="261" t="str">
        <f>'Proyeksi Pengeluaran'!DO87</f>
        <v/>
      </c>
      <c r="DN27" s="261" t="str">
        <f>'Proyeksi Pengeluaran'!DP87</f>
        <v/>
      </c>
      <c r="DO27" s="261" t="str">
        <f>'Proyeksi Pengeluaran'!DQ87</f>
        <v/>
      </c>
      <c r="DP27" s="261" t="str">
        <f>'Proyeksi Pengeluaran'!DR87</f>
        <v/>
      </c>
      <c r="DQ27" s="261" t="str">
        <f>'Proyeksi Pengeluaran'!DS87</f>
        <v/>
      </c>
      <c r="DR27" s="261" t="str">
        <f>'Proyeksi Pengeluaran'!DT87</f>
        <v/>
      </c>
      <c r="DS27" s="261" t="str">
        <f>'Proyeksi Pengeluaran'!DU87</f>
        <v/>
      </c>
      <c r="DT27" s="261" t="str">
        <f>'Proyeksi Pengeluaran'!DV87</f>
        <v/>
      </c>
      <c r="DU27" s="261" t="str">
        <f>'Proyeksi Pengeluaran'!DW87</f>
        <v/>
      </c>
      <c r="DV27" s="261" t="str">
        <f>'Proyeksi Pengeluaran'!DX87</f>
        <v/>
      </c>
      <c r="DW27" s="261" t="str">
        <f>'Proyeksi Pengeluaran'!DY87</f>
        <v/>
      </c>
      <c r="DX27" s="261" t="str">
        <f>'Proyeksi Pengeluaran'!DZ87</f>
        <v/>
      </c>
      <c r="DY27" s="261" t="str">
        <f>'Proyeksi Pengeluaran'!EA87</f>
        <v/>
      </c>
      <c r="DZ27" s="261" t="str">
        <f>'Proyeksi Pengeluaran'!EB87</f>
        <v/>
      </c>
    </row>
    <row r="28" ht="15.75" customHeight="1">
      <c r="A28" s="266"/>
      <c r="B28" s="237" t="s">
        <v>523</v>
      </c>
      <c r="C28" s="287"/>
      <c r="D28" s="259"/>
      <c r="E28" s="260"/>
      <c r="F28" s="260"/>
      <c r="G28" s="261"/>
      <c r="H28" s="259"/>
      <c r="I28" s="260"/>
      <c r="J28" s="260"/>
      <c r="K28" s="260"/>
      <c r="L28" s="260"/>
      <c r="M28" s="260"/>
      <c r="N28" s="260"/>
      <c r="O28" s="260"/>
      <c r="P28" s="260"/>
      <c r="Q28" s="260"/>
      <c r="R28" s="260"/>
      <c r="S28" s="261"/>
      <c r="T28" s="259"/>
      <c r="U28" s="260"/>
      <c r="V28" s="260"/>
      <c r="W28" s="260"/>
      <c r="X28" s="260"/>
      <c r="Y28" s="260"/>
      <c r="Z28" s="260"/>
      <c r="AA28" s="260"/>
      <c r="AB28" s="260"/>
      <c r="AC28" s="260"/>
      <c r="AD28" s="260"/>
      <c r="AE28" s="261"/>
      <c r="AF28" s="259"/>
      <c r="AG28" s="260"/>
      <c r="AH28" s="260"/>
      <c r="AI28" s="260"/>
      <c r="AJ28" s="260"/>
      <c r="AK28" s="260"/>
      <c r="AL28" s="260"/>
      <c r="AM28" s="261"/>
      <c r="AN28" s="261"/>
      <c r="AO28" s="261"/>
      <c r="AP28" s="261"/>
      <c r="AQ28" s="261"/>
      <c r="AR28" s="261"/>
      <c r="AS28" s="261"/>
      <c r="AT28" s="261"/>
      <c r="AU28" s="261"/>
      <c r="AV28" s="261"/>
      <c r="AW28" s="261"/>
      <c r="AX28" s="261"/>
      <c r="AY28" s="261"/>
      <c r="AZ28" s="261"/>
      <c r="BA28" s="261"/>
      <c r="BB28" s="261"/>
      <c r="BC28" s="261"/>
      <c r="BD28" s="261"/>
      <c r="BE28" s="261"/>
      <c r="BF28" s="261"/>
      <c r="BG28" s="261"/>
      <c r="BH28" s="261"/>
      <c r="BI28" s="261"/>
      <c r="BJ28" s="261"/>
      <c r="BK28" s="261"/>
      <c r="BL28" s="261"/>
      <c r="BM28" s="261"/>
      <c r="BN28" s="261"/>
      <c r="BO28" s="261"/>
      <c r="BP28" s="261"/>
      <c r="BQ28" s="261"/>
      <c r="BR28" s="261"/>
      <c r="BS28" s="261"/>
      <c r="BT28" s="261"/>
      <c r="BU28" s="261"/>
      <c r="BV28" s="261"/>
      <c r="BW28" s="261"/>
      <c r="BX28" s="261"/>
      <c r="BY28" s="261"/>
      <c r="BZ28" s="261"/>
      <c r="CA28" s="261"/>
      <c r="CB28" s="261"/>
      <c r="CC28" s="261"/>
      <c r="CD28" s="261"/>
      <c r="CE28" s="261"/>
      <c r="CF28" s="261"/>
      <c r="CG28" s="261"/>
      <c r="CH28" s="261"/>
      <c r="CI28" s="261"/>
      <c r="CJ28" s="261"/>
      <c r="CK28" s="261"/>
      <c r="CL28" s="261"/>
      <c r="CM28" s="261"/>
      <c r="CN28" s="261"/>
      <c r="CO28" s="261"/>
      <c r="CP28" s="261"/>
      <c r="CQ28" s="261"/>
      <c r="CR28" s="261"/>
      <c r="CS28" s="261"/>
      <c r="CT28" s="261"/>
      <c r="CU28" s="261"/>
      <c r="CV28" s="261"/>
      <c r="CW28" s="261"/>
      <c r="CX28" s="261"/>
      <c r="CY28" s="261"/>
      <c r="CZ28" s="261"/>
      <c r="DA28" s="261"/>
      <c r="DB28" s="261"/>
      <c r="DC28" s="261"/>
      <c r="DD28" s="261"/>
      <c r="DE28" s="261"/>
      <c r="DF28" s="261"/>
      <c r="DG28" s="261"/>
      <c r="DH28" s="261"/>
      <c r="DI28" s="261"/>
      <c r="DJ28" s="261"/>
      <c r="DK28" s="261"/>
      <c r="DL28" s="261"/>
      <c r="DM28" s="261"/>
      <c r="DN28" s="261"/>
      <c r="DO28" s="261"/>
      <c r="DP28" s="261"/>
      <c r="DQ28" s="261"/>
      <c r="DR28" s="261"/>
      <c r="DS28" s="261"/>
      <c r="DT28" s="261"/>
      <c r="DU28" s="261"/>
      <c r="DV28" s="261"/>
      <c r="DW28" s="261"/>
      <c r="DX28" s="261"/>
      <c r="DY28" s="261"/>
      <c r="DZ28" s="261"/>
    </row>
    <row r="29" ht="15.75" customHeight="1">
      <c r="A29" s="266"/>
      <c r="B29" s="267" t="s">
        <v>524</v>
      </c>
      <c r="C29" s="268">
        <f t="shared" ref="C29:C37" si="11">SUM(D29:AY29)</f>
        <v>32750000</v>
      </c>
      <c r="D29" s="259">
        <f>'Proyeksi Pengeluaran'!G103</f>
        <v>2000000</v>
      </c>
      <c r="E29" s="260">
        <f>'Proyeksi Pengeluaran'!H103</f>
        <v>2000000</v>
      </c>
      <c r="F29" s="260">
        <f>'Proyeksi Pengeluaran'!I103</f>
        <v>4000000</v>
      </c>
      <c r="G29" s="261">
        <f>'Proyeksi Pengeluaran'!J103</f>
        <v>3250000</v>
      </c>
      <c r="H29" s="259">
        <f>'Proyeksi Pengeluaran'!K103</f>
        <v>2500000</v>
      </c>
      <c r="I29" s="260">
        <f>'Proyeksi Pengeluaran'!L103</f>
        <v>7000000</v>
      </c>
      <c r="J29" s="260">
        <f>'Proyeksi Pengeluaran'!M103</f>
        <v>2000000</v>
      </c>
      <c r="K29" s="260">
        <f>'Proyeksi Pengeluaran'!N103</f>
        <v>2000000</v>
      </c>
      <c r="L29" s="260">
        <f>'Proyeksi Pengeluaran'!O103</f>
        <v>2000000</v>
      </c>
      <c r="M29" s="260">
        <f>'Proyeksi Pengeluaran'!P103</f>
        <v>2000000</v>
      </c>
      <c r="N29" s="260">
        <f>'Proyeksi Pengeluaran'!Q103</f>
        <v>2000000</v>
      </c>
      <c r="O29" s="260">
        <f>'Proyeksi Pengeluaran'!R103</f>
        <v>2000000</v>
      </c>
      <c r="P29" s="260">
        <f>'Proyeksi Pengeluaran'!S103</f>
        <v>0</v>
      </c>
      <c r="Q29" s="260">
        <f>'Proyeksi Pengeluaran'!T103</f>
        <v>0</v>
      </c>
      <c r="R29" s="260">
        <f>'Proyeksi Pengeluaran'!U103</f>
        <v>0</v>
      </c>
      <c r="S29" s="261">
        <f>'Proyeksi Pengeluaran'!V103</f>
        <v>0</v>
      </c>
      <c r="T29" s="259">
        <f>'Proyeksi Pengeluaran'!W103</f>
        <v>0</v>
      </c>
      <c r="U29" s="260">
        <f>'Proyeksi Pengeluaran'!X103</f>
        <v>0</v>
      </c>
      <c r="V29" s="260">
        <f>'Proyeksi Pengeluaran'!Y103</f>
        <v>0</v>
      </c>
      <c r="W29" s="260">
        <f>'Proyeksi Pengeluaran'!Z103</f>
        <v>0</v>
      </c>
      <c r="X29" s="260">
        <f>'Proyeksi Pengeluaran'!AA103</f>
        <v>0</v>
      </c>
      <c r="Y29" s="260">
        <f>'Proyeksi Pengeluaran'!AB103</f>
        <v>0</v>
      </c>
      <c r="Z29" s="260">
        <f>'Proyeksi Pengeluaran'!AC103</f>
        <v>0</v>
      </c>
      <c r="AA29" s="260">
        <f>'Proyeksi Pengeluaran'!AD103</f>
        <v>0</v>
      </c>
      <c r="AB29" s="260">
        <f>'Proyeksi Pengeluaran'!AE103</f>
        <v>0</v>
      </c>
      <c r="AC29" s="260">
        <f>'Proyeksi Pengeluaran'!AF103</f>
        <v>0</v>
      </c>
      <c r="AD29" s="260">
        <f>'Proyeksi Pengeluaran'!AG103</f>
        <v>0</v>
      </c>
      <c r="AE29" s="261">
        <f>'Proyeksi Pengeluaran'!AH103</f>
        <v>0</v>
      </c>
      <c r="AF29" s="259">
        <f>'Proyeksi Pengeluaran'!AI103</f>
        <v>0</v>
      </c>
      <c r="AG29" s="260">
        <f>'Proyeksi Pengeluaran'!AJ103</f>
        <v>0</v>
      </c>
      <c r="AH29" s="260">
        <f>'Proyeksi Pengeluaran'!AK103</f>
        <v>0</v>
      </c>
      <c r="AI29" s="260">
        <f>'Proyeksi Pengeluaran'!AL103</f>
        <v>0</v>
      </c>
      <c r="AJ29" s="260">
        <f>'Proyeksi Pengeluaran'!AM103</f>
        <v>0</v>
      </c>
      <c r="AK29" s="260">
        <f>'Proyeksi Pengeluaran'!AN103</f>
        <v>0</v>
      </c>
      <c r="AL29" s="260">
        <f>'Proyeksi Pengeluaran'!AO103</f>
        <v>0</v>
      </c>
      <c r="AM29" s="261">
        <f>'Proyeksi Pengeluaran'!AP103</f>
        <v>0</v>
      </c>
      <c r="AN29" s="261">
        <f>'Proyeksi Pengeluaran'!AQ103</f>
        <v>0</v>
      </c>
      <c r="AO29" s="261">
        <f>'Proyeksi Pengeluaran'!AR103</f>
        <v>0</v>
      </c>
      <c r="AP29" s="261">
        <f>'Proyeksi Pengeluaran'!AS103</f>
        <v>0</v>
      </c>
      <c r="AQ29" s="261">
        <f>'Proyeksi Pengeluaran'!AT103</f>
        <v>0</v>
      </c>
      <c r="AR29" s="261">
        <f>'Proyeksi Pengeluaran'!AU103</f>
        <v>0</v>
      </c>
      <c r="AS29" s="261">
        <f>'Proyeksi Pengeluaran'!AV103</f>
        <v>0</v>
      </c>
      <c r="AT29" s="261">
        <f>'Proyeksi Pengeluaran'!AW103</f>
        <v>0</v>
      </c>
      <c r="AU29" s="261">
        <f>'Proyeksi Pengeluaran'!AX103</f>
        <v>0</v>
      </c>
      <c r="AV29" s="261">
        <f>'Proyeksi Pengeluaran'!AY103</f>
        <v>0</v>
      </c>
      <c r="AW29" s="261">
        <f>'Proyeksi Pengeluaran'!AZ103</f>
        <v>0</v>
      </c>
      <c r="AX29" s="261">
        <f>'Proyeksi Pengeluaran'!BA103</f>
        <v>0</v>
      </c>
      <c r="AY29" s="261">
        <f>'Proyeksi Pengeluaran'!BB103</f>
        <v>0</v>
      </c>
      <c r="AZ29" s="261" t="str">
        <f t="shared" ref="AZ29:AZ37" si="12">#REF!</f>
        <v>#REF!</v>
      </c>
      <c r="BA29" s="261" t="str">
        <f>'Proyeksi Pengeluaran'!BC103</f>
        <v/>
      </c>
      <c r="BB29" s="261" t="str">
        <f>'Proyeksi Pengeluaran'!BD103</f>
        <v/>
      </c>
      <c r="BC29" s="261" t="str">
        <f>'Proyeksi Pengeluaran'!BE103</f>
        <v/>
      </c>
      <c r="BD29" s="261" t="str">
        <f>'Proyeksi Pengeluaran'!BF103</f>
        <v/>
      </c>
      <c r="BE29" s="261" t="str">
        <f>'Proyeksi Pengeluaran'!BG103</f>
        <v/>
      </c>
      <c r="BF29" s="261" t="str">
        <f>'Proyeksi Pengeluaran'!BH103</f>
        <v/>
      </c>
      <c r="BG29" s="261" t="str">
        <f>'Proyeksi Pengeluaran'!BI103</f>
        <v/>
      </c>
      <c r="BH29" s="261" t="str">
        <f>'Proyeksi Pengeluaran'!BJ103</f>
        <v/>
      </c>
      <c r="BI29" s="261" t="str">
        <f>'Proyeksi Pengeluaran'!BK103</f>
        <v/>
      </c>
      <c r="BJ29" s="261" t="str">
        <f>'Proyeksi Pengeluaran'!BL103</f>
        <v/>
      </c>
      <c r="BK29" s="261" t="str">
        <f>'Proyeksi Pengeluaran'!BM103</f>
        <v/>
      </c>
      <c r="BL29" s="261" t="str">
        <f>'Proyeksi Pengeluaran'!BN103</f>
        <v/>
      </c>
      <c r="BM29" s="261" t="str">
        <f>'Proyeksi Pengeluaran'!BO103</f>
        <v/>
      </c>
      <c r="BN29" s="261" t="str">
        <f>'Proyeksi Pengeluaran'!BP103</f>
        <v/>
      </c>
      <c r="BO29" s="261" t="str">
        <f>'Proyeksi Pengeluaran'!BQ103</f>
        <v/>
      </c>
      <c r="BP29" s="261" t="str">
        <f>'Proyeksi Pengeluaran'!BR103</f>
        <v/>
      </c>
      <c r="BQ29" s="261" t="str">
        <f>'Proyeksi Pengeluaran'!BS103</f>
        <v/>
      </c>
      <c r="BR29" s="261" t="str">
        <f>'Proyeksi Pengeluaran'!BT103</f>
        <v/>
      </c>
      <c r="BS29" s="261" t="str">
        <f>'Proyeksi Pengeluaran'!BU103</f>
        <v/>
      </c>
      <c r="BT29" s="261" t="str">
        <f>'Proyeksi Pengeluaran'!BV103</f>
        <v/>
      </c>
      <c r="BU29" s="261" t="str">
        <f>'Proyeksi Pengeluaran'!BW103</f>
        <v/>
      </c>
      <c r="BV29" s="261" t="str">
        <f>'Proyeksi Pengeluaran'!BX103</f>
        <v/>
      </c>
      <c r="BW29" s="261" t="str">
        <f>'Proyeksi Pengeluaran'!BY103</f>
        <v/>
      </c>
      <c r="BX29" s="261" t="str">
        <f>'Proyeksi Pengeluaran'!BZ103</f>
        <v/>
      </c>
      <c r="BY29" s="261" t="str">
        <f>'Proyeksi Pengeluaran'!CA103</f>
        <v/>
      </c>
      <c r="BZ29" s="261" t="str">
        <f>'Proyeksi Pengeluaran'!CB103</f>
        <v/>
      </c>
      <c r="CA29" s="261" t="str">
        <f>'Proyeksi Pengeluaran'!CC103</f>
        <v/>
      </c>
      <c r="CB29" s="261" t="str">
        <f>'Proyeksi Pengeluaran'!CD103</f>
        <v/>
      </c>
      <c r="CC29" s="261" t="str">
        <f>'Proyeksi Pengeluaran'!CE103</f>
        <v/>
      </c>
      <c r="CD29" s="261" t="str">
        <f>'Proyeksi Pengeluaran'!CF103</f>
        <v/>
      </c>
      <c r="CE29" s="261" t="str">
        <f>'Proyeksi Pengeluaran'!CG103</f>
        <v/>
      </c>
      <c r="CF29" s="261" t="str">
        <f>'Proyeksi Pengeluaran'!CH103</f>
        <v/>
      </c>
      <c r="CG29" s="261" t="str">
        <f>'Proyeksi Pengeluaran'!CI103</f>
        <v/>
      </c>
      <c r="CH29" s="261" t="str">
        <f>'Proyeksi Pengeluaran'!CJ103</f>
        <v/>
      </c>
      <c r="CI29" s="261" t="str">
        <f>'Proyeksi Pengeluaran'!CK103</f>
        <v/>
      </c>
      <c r="CJ29" s="261" t="str">
        <f>'Proyeksi Pengeluaran'!CL103</f>
        <v/>
      </c>
      <c r="CK29" s="261" t="str">
        <f>'Proyeksi Pengeluaran'!CM103</f>
        <v/>
      </c>
      <c r="CL29" s="261" t="str">
        <f>'Proyeksi Pengeluaran'!CN103</f>
        <v/>
      </c>
      <c r="CM29" s="261" t="str">
        <f>'Proyeksi Pengeluaran'!CO103</f>
        <v/>
      </c>
      <c r="CN29" s="261" t="str">
        <f>'Proyeksi Pengeluaran'!CP103</f>
        <v/>
      </c>
      <c r="CO29" s="261" t="str">
        <f>'Proyeksi Pengeluaran'!CQ103</f>
        <v/>
      </c>
      <c r="CP29" s="261" t="str">
        <f>'Proyeksi Pengeluaran'!CR103</f>
        <v/>
      </c>
      <c r="CQ29" s="261" t="str">
        <f>'Proyeksi Pengeluaran'!CS103</f>
        <v/>
      </c>
      <c r="CR29" s="261" t="str">
        <f>'Proyeksi Pengeluaran'!CT103</f>
        <v/>
      </c>
      <c r="CS29" s="261" t="str">
        <f>'Proyeksi Pengeluaran'!CU103</f>
        <v/>
      </c>
      <c r="CT29" s="261" t="str">
        <f>'Proyeksi Pengeluaran'!CV103</f>
        <v/>
      </c>
      <c r="CU29" s="261" t="str">
        <f>'Proyeksi Pengeluaran'!CW103</f>
        <v/>
      </c>
      <c r="CV29" s="261" t="str">
        <f>'Proyeksi Pengeluaran'!CX103</f>
        <v/>
      </c>
      <c r="CW29" s="261" t="str">
        <f>'Proyeksi Pengeluaran'!CY103</f>
        <v/>
      </c>
      <c r="CX29" s="261" t="str">
        <f>'Proyeksi Pengeluaran'!CZ103</f>
        <v/>
      </c>
      <c r="CY29" s="261" t="str">
        <f>'Proyeksi Pengeluaran'!DA103</f>
        <v/>
      </c>
      <c r="CZ29" s="261" t="str">
        <f>'Proyeksi Pengeluaran'!DB103</f>
        <v/>
      </c>
      <c r="DA29" s="261" t="str">
        <f>'Proyeksi Pengeluaran'!DC103</f>
        <v/>
      </c>
      <c r="DB29" s="261" t="str">
        <f>'Proyeksi Pengeluaran'!DD103</f>
        <v/>
      </c>
      <c r="DC29" s="261" t="str">
        <f>'Proyeksi Pengeluaran'!DE103</f>
        <v/>
      </c>
      <c r="DD29" s="261" t="str">
        <f>'Proyeksi Pengeluaran'!DF103</f>
        <v/>
      </c>
      <c r="DE29" s="261" t="str">
        <f>'Proyeksi Pengeluaran'!DG103</f>
        <v/>
      </c>
      <c r="DF29" s="261" t="str">
        <f>'Proyeksi Pengeluaran'!DH103</f>
        <v/>
      </c>
      <c r="DG29" s="261" t="str">
        <f>'Proyeksi Pengeluaran'!DI103</f>
        <v/>
      </c>
      <c r="DH29" s="261" t="str">
        <f>'Proyeksi Pengeluaran'!DJ103</f>
        <v/>
      </c>
      <c r="DI29" s="261" t="str">
        <f>'Proyeksi Pengeluaran'!DK103</f>
        <v/>
      </c>
      <c r="DJ29" s="261" t="str">
        <f>'Proyeksi Pengeluaran'!DL103</f>
        <v/>
      </c>
      <c r="DK29" s="261" t="str">
        <f>'Proyeksi Pengeluaran'!DM103</f>
        <v/>
      </c>
      <c r="DL29" s="261" t="str">
        <f>'Proyeksi Pengeluaran'!DN103</f>
        <v/>
      </c>
      <c r="DM29" s="261" t="str">
        <f>'Proyeksi Pengeluaran'!DO103</f>
        <v/>
      </c>
      <c r="DN29" s="261" t="str">
        <f>'Proyeksi Pengeluaran'!DP103</f>
        <v/>
      </c>
      <c r="DO29" s="261" t="str">
        <f>'Proyeksi Pengeluaran'!DQ103</f>
        <v/>
      </c>
      <c r="DP29" s="261" t="str">
        <f>'Proyeksi Pengeluaran'!DR103</f>
        <v/>
      </c>
      <c r="DQ29" s="261" t="str">
        <f>'Proyeksi Pengeluaran'!DS103</f>
        <v/>
      </c>
      <c r="DR29" s="261" t="str">
        <f>'Proyeksi Pengeluaran'!DT103</f>
        <v/>
      </c>
      <c r="DS29" s="261" t="str">
        <f>'Proyeksi Pengeluaran'!DU103</f>
        <v/>
      </c>
      <c r="DT29" s="261" t="str">
        <f>'Proyeksi Pengeluaran'!DV103</f>
        <v/>
      </c>
      <c r="DU29" s="261" t="str">
        <f>'Proyeksi Pengeluaran'!DW103</f>
        <v/>
      </c>
      <c r="DV29" s="261" t="str">
        <f>'Proyeksi Pengeluaran'!DX103</f>
        <v/>
      </c>
      <c r="DW29" s="261" t="str">
        <f>'Proyeksi Pengeluaran'!DY103</f>
        <v/>
      </c>
      <c r="DX29" s="261" t="str">
        <f>'Proyeksi Pengeluaran'!DZ103</f>
        <v/>
      </c>
      <c r="DY29" s="261" t="str">
        <f>'Proyeksi Pengeluaran'!EA103</f>
        <v/>
      </c>
      <c r="DZ29" s="261" t="str">
        <f>'Proyeksi Pengeluaran'!EB103</f>
        <v/>
      </c>
    </row>
    <row r="30" ht="15.75" customHeight="1">
      <c r="A30" s="266"/>
      <c r="B30" s="267" t="s">
        <v>525</v>
      </c>
      <c r="C30" s="268">
        <f t="shared" si="11"/>
        <v>90800000</v>
      </c>
      <c r="D30" s="259">
        <f>'Proyeksi Pengeluaran'!G110</f>
        <v>3783333.333</v>
      </c>
      <c r="E30" s="260">
        <f>'Proyeksi Pengeluaran'!H110</f>
        <v>3783333.333</v>
      </c>
      <c r="F30" s="260">
        <f>'Proyeksi Pengeluaran'!I110</f>
        <v>3783333.333</v>
      </c>
      <c r="G30" s="261">
        <f>'Proyeksi Pengeluaran'!J110</f>
        <v>3783333.333</v>
      </c>
      <c r="H30" s="259">
        <f>'Proyeksi Pengeluaran'!K110</f>
        <v>3783333.333</v>
      </c>
      <c r="I30" s="260">
        <f>'Proyeksi Pengeluaran'!L110</f>
        <v>3783333.333</v>
      </c>
      <c r="J30" s="260">
        <f>'Proyeksi Pengeluaran'!M110</f>
        <v>3783333.333</v>
      </c>
      <c r="K30" s="260">
        <f>'Proyeksi Pengeluaran'!N110</f>
        <v>3783333.333</v>
      </c>
      <c r="L30" s="260">
        <f>'Proyeksi Pengeluaran'!O110</f>
        <v>3783333.333</v>
      </c>
      <c r="M30" s="260">
        <f>'Proyeksi Pengeluaran'!P110</f>
        <v>3783333.333</v>
      </c>
      <c r="N30" s="260">
        <f>'Proyeksi Pengeluaran'!Q110</f>
        <v>3783333.333</v>
      </c>
      <c r="O30" s="260">
        <f>'Proyeksi Pengeluaran'!R110</f>
        <v>3783333.333</v>
      </c>
      <c r="P30" s="260">
        <f>'Proyeksi Pengeluaran'!S110</f>
        <v>3783333.333</v>
      </c>
      <c r="Q30" s="260">
        <f>'Proyeksi Pengeluaran'!T110</f>
        <v>3783333.333</v>
      </c>
      <c r="R30" s="260">
        <f>'Proyeksi Pengeluaran'!U110</f>
        <v>3783333.333</v>
      </c>
      <c r="S30" s="261">
        <f>'Proyeksi Pengeluaran'!V110</f>
        <v>3783333.333</v>
      </c>
      <c r="T30" s="259">
        <f>'Proyeksi Pengeluaran'!W110</f>
        <v>3783333.333</v>
      </c>
      <c r="U30" s="260">
        <f>'Proyeksi Pengeluaran'!X110</f>
        <v>3783333.333</v>
      </c>
      <c r="V30" s="260">
        <f>'Proyeksi Pengeluaran'!Y110</f>
        <v>3783333.333</v>
      </c>
      <c r="W30" s="260">
        <f>'Proyeksi Pengeluaran'!Z110</f>
        <v>3783333.333</v>
      </c>
      <c r="X30" s="260">
        <f>'Proyeksi Pengeluaran'!AA110</f>
        <v>3783333.333</v>
      </c>
      <c r="Y30" s="260">
        <f>'Proyeksi Pengeluaran'!AB110</f>
        <v>3783333.333</v>
      </c>
      <c r="Z30" s="260">
        <f>'Proyeksi Pengeluaran'!AC110</f>
        <v>3783333.333</v>
      </c>
      <c r="AA30" s="260">
        <f>'Proyeksi Pengeluaran'!AD110</f>
        <v>3783333.333</v>
      </c>
      <c r="AB30" s="260">
        <f>'Proyeksi Pengeluaran'!AE110</f>
        <v>0</v>
      </c>
      <c r="AC30" s="260">
        <f>'Proyeksi Pengeluaran'!AF110</f>
        <v>0</v>
      </c>
      <c r="AD30" s="260">
        <f>'Proyeksi Pengeluaran'!AG110</f>
        <v>0</v>
      </c>
      <c r="AE30" s="261">
        <f>'Proyeksi Pengeluaran'!AH110</f>
        <v>0</v>
      </c>
      <c r="AF30" s="259">
        <f>'Proyeksi Pengeluaran'!AI110</f>
        <v>0</v>
      </c>
      <c r="AG30" s="260">
        <f>'Proyeksi Pengeluaran'!AJ110</f>
        <v>0</v>
      </c>
      <c r="AH30" s="260">
        <f>'Proyeksi Pengeluaran'!AK110</f>
        <v>0</v>
      </c>
      <c r="AI30" s="260">
        <f>'Proyeksi Pengeluaran'!AL110</f>
        <v>0</v>
      </c>
      <c r="AJ30" s="260">
        <f>'Proyeksi Pengeluaran'!AM110</f>
        <v>0</v>
      </c>
      <c r="AK30" s="260">
        <f>'Proyeksi Pengeluaran'!AN110</f>
        <v>0</v>
      </c>
      <c r="AL30" s="260">
        <f>'Proyeksi Pengeluaran'!AO110</f>
        <v>0</v>
      </c>
      <c r="AM30" s="261">
        <f>'Proyeksi Pengeluaran'!AP110</f>
        <v>0</v>
      </c>
      <c r="AN30" s="261">
        <f>'Proyeksi Pengeluaran'!AQ110</f>
        <v>0</v>
      </c>
      <c r="AO30" s="261">
        <f>'Proyeksi Pengeluaran'!AR110</f>
        <v>0</v>
      </c>
      <c r="AP30" s="261">
        <f>'Proyeksi Pengeluaran'!AS110</f>
        <v>0</v>
      </c>
      <c r="AQ30" s="261">
        <f>'Proyeksi Pengeluaran'!AT110</f>
        <v>0</v>
      </c>
      <c r="AR30" s="261">
        <f>'Proyeksi Pengeluaran'!AU110</f>
        <v>0</v>
      </c>
      <c r="AS30" s="261">
        <f>'Proyeksi Pengeluaran'!AV110</f>
        <v>0</v>
      </c>
      <c r="AT30" s="261">
        <f>'Proyeksi Pengeluaran'!AW110</f>
        <v>0</v>
      </c>
      <c r="AU30" s="261">
        <f>'Proyeksi Pengeluaran'!AX110</f>
        <v>0</v>
      </c>
      <c r="AV30" s="261">
        <f>'Proyeksi Pengeluaran'!AY110</f>
        <v>0</v>
      </c>
      <c r="AW30" s="261">
        <f>'Proyeksi Pengeluaran'!AZ110</f>
        <v>0</v>
      </c>
      <c r="AX30" s="261">
        <f>'Proyeksi Pengeluaran'!BA110</f>
        <v>0</v>
      </c>
      <c r="AY30" s="261">
        <f>'Proyeksi Pengeluaran'!BB110</f>
        <v>0</v>
      </c>
      <c r="AZ30" s="261" t="str">
        <f t="shared" si="12"/>
        <v>#REF!</v>
      </c>
      <c r="BA30" s="261" t="str">
        <f>'Proyeksi Pengeluaran'!BC110</f>
        <v/>
      </c>
      <c r="BB30" s="261" t="str">
        <f>'Proyeksi Pengeluaran'!BD110</f>
        <v/>
      </c>
      <c r="BC30" s="261" t="str">
        <f>'Proyeksi Pengeluaran'!BE110</f>
        <v/>
      </c>
      <c r="BD30" s="261" t="str">
        <f>'Proyeksi Pengeluaran'!BF110</f>
        <v/>
      </c>
      <c r="BE30" s="261" t="str">
        <f>'Proyeksi Pengeluaran'!BG110</f>
        <v/>
      </c>
      <c r="BF30" s="261" t="str">
        <f>'Proyeksi Pengeluaran'!BH110</f>
        <v/>
      </c>
      <c r="BG30" s="261" t="str">
        <f>'Proyeksi Pengeluaran'!BI110</f>
        <v/>
      </c>
      <c r="BH30" s="261" t="str">
        <f>'Proyeksi Pengeluaran'!BJ110</f>
        <v/>
      </c>
      <c r="BI30" s="261" t="str">
        <f>'Proyeksi Pengeluaran'!BK110</f>
        <v/>
      </c>
      <c r="BJ30" s="261" t="str">
        <f>'Proyeksi Pengeluaran'!BL110</f>
        <v/>
      </c>
      <c r="BK30" s="261" t="str">
        <f>'Proyeksi Pengeluaran'!BM110</f>
        <v/>
      </c>
      <c r="BL30" s="261" t="str">
        <f>'Proyeksi Pengeluaran'!BN110</f>
        <v/>
      </c>
      <c r="BM30" s="261" t="str">
        <f>'Proyeksi Pengeluaran'!BO110</f>
        <v/>
      </c>
      <c r="BN30" s="261" t="str">
        <f>'Proyeksi Pengeluaran'!BP110</f>
        <v/>
      </c>
      <c r="BO30" s="261" t="str">
        <f>'Proyeksi Pengeluaran'!BQ110</f>
        <v/>
      </c>
      <c r="BP30" s="261" t="str">
        <f>'Proyeksi Pengeluaran'!BR110</f>
        <v/>
      </c>
      <c r="BQ30" s="261" t="str">
        <f>'Proyeksi Pengeluaran'!BS110</f>
        <v/>
      </c>
      <c r="BR30" s="261" t="str">
        <f>'Proyeksi Pengeluaran'!BT110</f>
        <v/>
      </c>
      <c r="BS30" s="261" t="str">
        <f>'Proyeksi Pengeluaran'!BU110</f>
        <v/>
      </c>
      <c r="BT30" s="261" t="str">
        <f>'Proyeksi Pengeluaran'!BV110</f>
        <v/>
      </c>
      <c r="BU30" s="261" t="str">
        <f>'Proyeksi Pengeluaran'!BW110</f>
        <v/>
      </c>
      <c r="BV30" s="261" t="str">
        <f>'Proyeksi Pengeluaran'!BX110</f>
        <v/>
      </c>
      <c r="BW30" s="261" t="str">
        <f>'Proyeksi Pengeluaran'!BY110</f>
        <v/>
      </c>
      <c r="BX30" s="261" t="str">
        <f>'Proyeksi Pengeluaran'!BZ110</f>
        <v/>
      </c>
      <c r="BY30" s="261" t="str">
        <f>'Proyeksi Pengeluaran'!CA110</f>
        <v/>
      </c>
      <c r="BZ30" s="261" t="str">
        <f>'Proyeksi Pengeluaran'!CB110</f>
        <v/>
      </c>
      <c r="CA30" s="261" t="str">
        <f>'Proyeksi Pengeluaran'!CC110</f>
        <v/>
      </c>
      <c r="CB30" s="261" t="str">
        <f>'Proyeksi Pengeluaran'!CD110</f>
        <v/>
      </c>
      <c r="CC30" s="261" t="str">
        <f>'Proyeksi Pengeluaran'!CE110</f>
        <v/>
      </c>
      <c r="CD30" s="261" t="str">
        <f>'Proyeksi Pengeluaran'!CF110</f>
        <v/>
      </c>
      <c r="CE30" s="261" t="str">
        <f>'Proyeksi Pengeluaran'!CG110</f>
        <v/>
      </c>
      <c r="CF30" s="261" t="str">
        <f>'Proyeksi Pengeluaran'!CH110</f>
        <v/>
      </c>
      <c r="CG30" s="261" t="str">
        <f>'Proyeksi Pengeluaran'!CI110</f>
        <v/>
      </c>
      <c r="CH30" s="261" t="str">
        <f>'Proyeksi Pengeluaran'!CJ110</f>
        <v/>
      </c>
      <c r="CI30" s="261" t="str">
        <f>'Proyeksi Pengeluaran'!CK110</f>
        <v/>
      </c>
      <c r="CJ30" s="261" t="str">
        <f>'Proyeksi Pengeluaran'!CL110</f>
        <v/>
      </c>
      <c r="CK30" s="261" t="str">
        <f>'Proyeksi Pengeluaran'!CM110</f>
        <v/>
      </c>
      <c r="CL30" s="261" t="str">
        <f>'Proyeksi Pengeluaran'!CN110</f>
        <v/>
      </c>
      <c r="CM30" s="261" t="str">
        <f>'Proyeksi Pengeluaran'!CO110</f>
        <v/>
      </c>
      <c r="CN30" s="261" t="str">
        <f>'Proyeksi Pengeluaran'!CP110</f>
        <v/>
      </c>
      <c r="CO30" s="261" t="str">
        <f>'Proyeksi Pengeluaran'!CQ110</f>
        <v/>
      </c>
      <c r="CP30" s="261" t="str">
        <f>'Proyeksi Pengeluaran'!CR110</f>
        <v/>
      </c>
      <c r="CQ30" s="261" t="str">
        <f>'Proyeksi Pengeluaran'!CS110</f>
        <v/>
      </c>
      <c r="CR30" s="261" t="str">
        <f>'Proyeksi Pengeluaran'!CT110</f>
        <v/>
      </c>
      <c r="CS30" s="261" t="str">
        <f>'Proyeksi Pengeluaran'!CU110</f>
        <v/>
      </c>
      <c r="CT30" s="261" t="str">
        <f>'Proyeksi Pengeluaran'!CV110</f>
        <v/>
      </c>
      <c r="CU30" s="261" t="str">
        <f>'Proyeksi Pengeluaran'!CW110</f>
        <v/>
      </c>
      <c r="CV30" s="261" t="str">
        <f>'Proyeksi Pengeluaran'!CX110</f>
        <v/>
      </c>
      <c r="CW30" s="261" t="str">
        <f>'Proyeksi Pengeluaran'!CY110</f>
        <v/>
      </c>
      <c r="CX30" s="261" t="str">
        <f>'Proyeksi Pengeluaran'!CZ110</f>
        <v/>
      </c>
      <c r="CY30" s="261" t="str">
        <f>'Proyeksi Pengeluaran'!DA110</f>
        <v/>
      </c>
      <c r="CZ30" s="261" t="str">
        <f>'Proyeksi Pengeluaran'!DB110</f>
        <v/>
      </c>
      <c r="DA30" s="261" t="str">
        <f>'Proyeksi Pengeluaran'!DC110</f>
        <v/>
      </c>
      <c r="DB30" s="261" t="str">
        <f>'Proyeksi Pengeluaran'!DD110</f>
        <v/>
      </c>
      <c r="DC30" s="261" t="str">
        <f>'Proyeksi Pengeluaran'!DE110</f>
        <v/>
      </c>
      <c r="DD30" s="261" t="str">
        <f>'Proyeksi Pengeluaran'!DF110</f>
        <v/>
      </c>
      <c r="DE30" s="261" t="str">
        <f>'Proyeksi Pengeluaran'!DG110</f>
        <v/>
      </c>
      <c r="DF30" s="261" t="str">
        <f>'Proyeksi Pengeluaran'!DH110</f>
        <v/>
      </c>
      <c r="DG30" s="261" t="str">
        <f>'Proyeksi Pengeluaran'!DI110</f>
        <v/>
      </c>
      <c r="DH30" s="261" t="str">
        <f>'Proyeksi Pengeluaran'!DJ110</f>
        <v/>
      </c>
      <c r="DI30" s="261" t="str">
        <f>'Proyeksi Pengeluaran'!DK110</f>
        <v/>
      </c>
      <c r="DJ30" s="261" t="str">
        <f>'Proyeksi Pengeluaran'!DL110</f>
        <v/>
      </c>
      <c r="DK30" s="261" t="str">
        <f>'Proyeksi Pengeluaran'!DM110</f>
        <v/>
      </c>
      <c r="DL30" s="261" t="str">
        <f>'Proyeksi Pengeluaran'!DN110</f>
        <v/>
      </c>
      <c r="DM30" s="261" t="str">
        <f>'Proyeksi Pengeluaran'!DO110</f>
        <v/>
      </c>
      <c r="DN30" s="261" t="str">
        <f>'Proyeksi Pengeluaran'!DP110</f>
        <v/>
      </c>
      <c r="DO30" s="261" t="str">
        <f>'Proyeksi Pengeluaran'!DQ110</f>
        <v/>
      </c>
      <c r="DP30" s="261" t="str">
        <f>'Proyeksi Pengeluaran'!DR110</f>
        <v/>
      </c>
      <c r="DQ30" s="261" t="str">
        <f>'Proyeksi Pengeluaran'!DS110</f>
        <v/>
      </c>
      <c r="DR30" s="261" t="str">
        <f>'Proyeksi Pengeluaran'!DT110</f>
        <v/>
      </c>
      <c r="DS30" s="261" t="str">
        <f>'Proyeksi Pengeluaran'!DU110</f>
        <v/>
      </c>
      <c r="DT30" s="261" t="str">
        <f>'Proyeksi Pengeluaran'!DV110</f>
        <v/>
      </c>
      <c r="DU30" s="261" t="str">
        <f>'Proyeksi Pengeluaran'!DW110</f>
        <v/>
      </c>
      <c r="DV30" s="261" t="str">
        <f>'Proyeksi Pengeluaran'!DX110</f>
        <v/>
      </c>
      <c r="DW30" s="261" t="str">
        <f>'Proyeksi Pengeluaran'!DY110</f>
        <v/>
      </c>
      <c r="DX30" s="261" t="str">
        <f>'Proyeksi Pengeluaran'!DZ110</f>
        <v/>
      </c>
      <c r="DY30" s="261" t="str">
        <f>'Proyeksi Pengeluaran'!EA110</f>
        <v/>
      </c>
      <c r="DZ30" s="261" t="str">
        <f>'Proyeksi Pengeluaran'!EB110</f>
        <v/>
      </c>
    </row>
    <row r="31" ht="15.75" customHeight="1">
      <c r="A31" s="266"/>
      <c r="B31" s="267" t="s">
        <v>526</v>
      </c>
      <c r="C31" s="268">
        <f t="shared" si="11"/>
        <v>96000000</v>
      </c>
      <c r="D31" s="259">
        <f>'Proyeksi Pengeluaran'!G114</f>
        <v>2000000</v>
      </c>
      <c r="E31" s="260">
        <f>'Proyeksi Pengeluaran'!H114</f>
        <v>2000000</v>
      </c>
      <c r="F31" s="260">
        <f>'Proyeksi Pengeluaran'!I114</f>
        <v>2000000</v>
      </c>
      <c r="G31" s="261">
        <f>'Proyeksi Pengeluaran'!J114</f>
        <v>2000000</v>
      </c>
      <c r="H31" s="259">
        <f>'Proyeksi Pengeluaran'!K114</f>
        <v>2000000</v>
      </c>
      <c r="I31" s="260">
        <f>'Proyeksi Pengeluaran'!L114</f>
        <v>2000000</v>
      </c>
      <c r="J31" s="260">
        <f>'Proyeksi Pengeluaran'!M114</f>
        <v>2000000</v>
      </c>
      <c r="K31" s="260">
        <f>'Proyeksi Pengeluaran'!N114</f>
        <v>2000000</v>
      </c>
      <c r="L31" s="260">
        <f>'Proyeksi Pengeluaran'!O114</f>
        <v>2000000</v>
      </c>
      <c r="M31" s="260">
        <f>'Proyeksi Pengeluaran'!P114</f>
        <v>2000000</v>
      </c>
      <c r="N31" s="260">
        <f>'Proyeksi Pengeluaran'!Q114</f>
        <v>2000000</v>
      </c>
      <c r="O31" s="260">
        <f>'Proyeksi Pengeluaran'!R114</f>
        <v>2000000</v>
      </c>
      <c r="P31" s="260">
        <f>'Proyeksi Pengeluaran'!S114</f>
        <v>2000000</v>
      </c>
      <c r="Q31" s="260">
        <f>'Proyeksi Pengeluaran'!T114</f>
        <v>2000000</v>
      </c>
      <c r="R31" s="260">
        <f>'Proyeksi Pengeluaran'!U114</f>
        <v>2000000</v>
      </c>
      <c r="S31" s="261">
        <f>'Proyeksi Pengeluaran'!V114</f>
        <v>2000000</v>
      </c>
      <c r="T31" s="259">
        <f>'Proyeksi Pengeluaran'!W114</f>
        <v>2000000</v>
      </c>
      <c r="U31" s="260">
        <f>'Proyeksi Pengeluaran'!X114</f>
        <v>2000000</v>
      </c>
      <c r="V31" s="260">
        <f>'Proyeksi Pengeluaran'!Y114</f>
        <v>2000000</v>
      </c>
      <c r="W31" s="260">
        <f>'Proyeksi Pengeluaran'!Z114</f>
        <v>2000000</v>
      </c>
      <c r="X31" s="260">
        <f>'Proyeksi Pengeluaran'!AA114</f>
        <v>2000000</v>
      </c>
      <c r="Y31" s="260">
        <f>'Proyeksi Pengeluaran'!AB114</f>
        <v>2000000</v>
      </c>
      <c r="Z31" s="260">
        <f>'Proyeksi Pengeluaran'!AC114</f>
        <v>2000000</v>
      </c>
      <c r="AA31" s="260">
        <f>'Proyeksi Pengeluaran'!AD114</f>
        <v>2000000</v>
      </c>
      <c r="AB31" s="260">
        <f>'Proyeksi Pengeluaran'!AE114</f>
        <v>2000000</v>
      </c>
      <c r="AC31" s="260">
        <f>'Proyeksi Pengeluaran'!AF114</f>
        <v>2000000</v>
      </c>
      <c r="AD31" s="260">
        <f>'Proyeksi Pengeluaran'!AG114</f>
        <v>2000000</v>
      </c>
      <c r="AE31" s="261">
        <f>'Proyeksi Pengeluaran'!AH114</f>
        <v>2000000</v>
      </c>
      <c r="AF31" s="259">
        <f>'Proyeksi Pengeluaran'!AI114</f>
        <v>2000000</v>
      </c>
      <c r="AG31" s="260">
        <f>'Proyeksi Pengeluaran'!AJ114</f>
        <v>2000000</v>
      </c>
      <c r="AH31" s="260">
        <f>'Proyeksi Pengeluaran'!AK114</f>
        <v>2000000</v>
      </c>
      <c r="AI31" s="260">
        <f>'Proyeksi Pengeluaran'!AL114</f>
        <v>2000000</v>
      </c>
      <c r="AJ31" s="260">
        <f>'Proyeksi Pengeluaran'!AM114</f>
        <v>2000000</v>
      </c>
      <c r="AK31" s="260">
        <f>'Proyeksi Pengeluaran'!AN114</f>
        <v>2000000</v>
      </c>
      <c r="AL31" s="260">
        <f>'Proyeksi Pengeluaran'!AO114</f>
        <v>2000000</v>
      </c>
      <c r="AM31" s="261">
        <f>'Proyeksi Pengeluaran'!AP114</f>
        <v>2000000</v>
      </c>
      <c r="AN31" s="261">
        <f>'Proyeksi Pengeluaran'!AQ114</f>
        <v>2000000</v>
      </c>
      <c r="AO31" s="261">
        <f>'Proyeksi Pengeluaran'!AR114</f>
        <v>2000000</v>
      </c>
      <c r="AP31" s="261">
        <f>'Proyeksi Pengeluaran'!AS114</f>
        <v>2000000</v>
      </c>
      <c r="AQ31" s="261">
        <f>'Proyeksi Pengeluaran'!AT114</f>
        <v>2000000</v>
      </c>
      <c r="AR31" s="261">
        <f>'Proyeksi Pengeluaran'!AU114</f>
        <v>2000000</v>
      </c>
      <c r="AS31" s="261">
        <f>'Proyeksi Pengeluaran'!AV114</f>
        <v>2000000</v>
      </c>
      <c r="AT31" s="261">
        <f>'Proyeksi Pengeluaran'!AW114</f>
        <v>2000000</v>
      </c>
      <c r="AU31" s="261">
        <f>'Proyeksi Pengeluaran'!AX114</f>
        <v>2000000</v>
      </c>
      <c r="AV31" s="261">
        <f>'Proyeksi Pengeluaran'!AY114</f>
        <v>2000000</v>
      </c>
      <c r="AW31" s="261">
        <f>'Proyeksi Pengeluaran'!AZ114</f>
        <v>2000000</v>
      </c>
      <c r="AX31" s="261">
        <f>'Proyeksi Pengeluaran'!BA114</f>
        <v>2000000</v>
      </c>
      <c r="AY31" s="261">
        <f>'Proyeksi Pengeluaran'!BB114</f>
        <v>2000000</v>
      </c>
      <c r="AZ31" s="261" t="str">
        <f t="shared" si="12"/>
        <v>#REF!</v>
      </c>
      <c r="BA31" s="261" t="str">
        <f>'Proyeksi Pengeluaran'!BC114</f>
        <v/>
      </c>
      <c r="BB31" s="261" t="str">
        <f>'Proyeksi Pengeluaran'!BD114</f>
        <v/>
      </c>
      <c r="BC31" s="261" t="str">
        <f>'Proyeksi Pengeluaran'!BE114</f>
        <v/>
      </c>
      <c r="BD31" s="261" t="str">
        <f>'Proyeksi Pengeluaran'!BF114</f>
        <v/>
      </c>
      <c r="BE31" s="261" t="str">
        <f>'Proyeksi Pengeluaran'!BG114</f>
        <v/>
      </c>
      <c r="BF31" s="261" t="str">
        <f>'Proyeksi Pengeluaran'!BH114</f>
        <v/>
      </c>
      <c r="BG31" s="261" t="str">
        <f>'Proyeksi Pengeluaran'!BI114</f>
        <v/>
      </c>
      <c r="BH31" s="261" t="str">
        <f>'Proyeksi Pengeluaran'!BJ114</f>
        <v/>
      </c>
      <c r="BI31" s="261" t="str">
        <f>'Proyeksi Pengeluaran'!BK114</f>
        <v/>
      </c>
      <c r="BJ31" s="261" t="str">
        <f>'Proyeksi Pengeluaran'!BL114</f>
        <v/>
      </c>
      <c r="BK31" s="261" t="str">
        <f>'Proyeksi Pengeluaran'!BM114</f>
        <v/>
      </c>
      <c r="BL31" s="261" t="str">
        <f>'Proyeksi Pengeluaran'!BN114</f>
        <v/>
      </c>
      <c r="BM31" s="261" t="str">
        <f>'Proyeksi Pengeluaran'!BO114</f>
        <v/>
      </c>
      <c r="BN31" s="261" t="str">
        <f>'Proyeksi Pengeluaran'!BP114</f>
        <v/>
      </c>
      <c r="BO31" s="261" t="str">
        <f>'Proyeksi Pengeluaran'!BQ114</f>
        <v/>
      </c>
      <c r="BP31" s="261" t="str">
        <f>'Proyeksi Pengeluaran'!BR114</f>
        <v/>
      </c>
      <c r="BQ31" s="261" t="str">
        <f>'Proyeksi Pengeluaran'!BS114</f>
        <v/>
      </c>
      <c r="BR31" s="261" t="str">
        <f>'Proyeksi Pengeluaran'!BT114</f>
        <v/>
      </c>
      <c r="BS31" s="261" t="str">
        <f>'Proyeksi Pengeluaran'!BU114</f>
        <v/>
      </c>
      <c r="BT31" s="261" t="str">
        <f>'Proyeksi Pengeluaran'!BV114</f>
        <v/>
      </c>
      <c r="BU31" s="261" t="str">
        <f>'Proyeksi Pengeluaran'!BW114</f>
        <v/>
      </c>
      <c r="BV31" s="261" t="str">
        <f>'Proyeksi Pengeluaran'!BX114</f>
        <v/>
      </c>
      <c r="BW31" s="261" t="str">
        <f>'Proyeksi Pengeluaran'!BY114</f>
        <v/>
      </c>
      <c r="BX31" s="261" t="str">
        <f>'Proyeksi Pengeluaran'!BZ114</f>
        <v/>
      </c>
      <c r="BY31" s="261" t="str">
        <f>'Proyeksi Pengeluaran'!CA114</f>
        <v/>
      </c>
      <c r="BZ31" s="261" t="str">
        <f>'Proyeksi Pengeluaran'!CB114</f>
        <v/>
      </c>
      <c r="CA31" s="261" t="str">
        <f>'Proyeksi Pengeluaran'!CC114</f>
        <v/>
      </c>
      <c r="CB31" s="261" t="str">
        <f>'Proyeksi Pengeluaran'!CD114</f>
        <v/>
      </c>
      <c r="CC31" s="261" t="str">
        <f>'Proyeksi Pengeluaran'!CE114</f>
        <v/>
      </c>
      <c r="CD31" s="261" t="str">
        <f>'Proyeksi Pengeluaran'!CF114</f>
        <v/>
      </c>
      <c r="CE31" s="261" t="str">
        <f>'Proyeksi Pengeluaran'!CG114</f>
        <v/>
      </c>
      <c r="CF31" s="261" t="str">
        <f>'Proyeksi Pengeluaran'!CH114</f>
        <v/>
      </c>
      <c r="CG31" s="261" t="str">
        <f>'Proyeksi Pengeluaran'!CI114</f>
        <v/>
      </c>
      <c r="CH31" s="261" t="str">
        <f>'Proyeksi Pengeluaran'!CJ114</f>
        <v/>
      </c>
      <c r="CI31" s="261" t="str">
        <f>'Proyeksi Pengeluaran'!CK114</f>
        <v/>
      </c>
      <c r="CJ31" s="261" t="str">
        <f>'Proyeksi Pengeluaran'!CL114</f>
        <v/>
      </c>
      <c r="CK31" s="261" t="str">
        <f>'Proyeksi Pengeluaran'!CM114</f>
        <v/>
      </c>
      <c r="CL31" s="261" t="str">
        <f>'Proyeksi Pengeluaran'!CN114</f>
        <v/>
      </c>
      <c r="CM31" s="261" t="str">
        <f>'Proyeksi Pengeluaran'!CO114</f>
        <v/>
      </c>
      <c r="CN31" s="261" t="str">
        <f>'Proyeksi Pengeluaran'!CP114</f>
        <v/>
      </c>
      <c r="CO31" s="261" t="str">
        <f>'Proyeksi Pengeluaran'!CQ114</f>
        <v/>
      </c>
      <c r="CP31" s="261" t="str">
        <f>'Proyeksi Pengeluaran'!CR114</f>
        <v/>
      </c>
      <c r="CQ31" s="261" t="str">
        <f>'Proyeksi Pengeluaran'!CS114</f>
        <v/>
      </c>
      <c r="CR31" s="261" t="str">
        <f>'Proyeksi Pengeluaran'!CT114</f>
        <v/>
      </c>
      <c r="CS31" s="261" t="str">
        <f>'Proyeksi Pengeluaran'!CU114</f>
        <v/>
      </c>
      <c r="CT31" s="261" t="str">
        <f>'Proyeksi Pengeluaran'!CV114</f>
        <v/>
      </c>
      <c r="CU31" s="261" t="str">
        <f>'Proyeksi Pengeluaran'!CW114</f>
        <v/>
      </c>
      <c r="CV31" s="261" t="str">
        <f>'Proyeksi Pengeluaran'!CX114</f>
        <v/>
      </c>
      <c r="CW31" s="261" t="str">
        <f>'Proyeksi Pengeluaran'!CY114</f>
        <v/>
      </c>
      <c r="CX31" s="261" t="str">
        <f>'Proyeksi Pengeluaran'!CZ114</f>
        <v/>
      </c>
      <c r="CY31" s="261" t="str">
        <f>'Proyeksi Pengeluaran'!DA114</f>
        <v/>
      </c>
      <c r="CZ31" s="261" t="str">
        <f>'Proyeksi Pengeluaran'!DB114</f>
        <v/>
      </c>
      <c r="DA31" s="261" t="str">
        <f>'Proyeksi Pengeluaran'!DC114</f>
        <v/>
      </c>
      <c r="DB31" s="261" t="str">
        <f>'Proyeksi Pengeluaran'!DD114</f>
        <v/>
      </c>
      <c r="DC31" s="261" t="str">
        <f>'Proyeksi Pengeluaran'!DE114</f>
        <v/>
      </c>
      <c r="DD31" s="261" t="str">
        <f>'Proyeksi Pengeluaran'!DF114</f>
        <v/>
      </c>
      <c r="DE31" s="261" t="str">
        <f>'Proyeksi Pengeluaran'!DG114</f>
        <v/>
      </c>
      <c r="DF31" s="261" t="str">
        <f>'Proyeksi Pengeluaran'!DH114</f>
        <v/>
      </c>
      <c r="DG31" s="261" t="str">
        <f>'Proyeksi Pengeluaran'!DI114</f>
        <v/>
      </c>
      <c r="DH31" s="261" t="str">
        <f>'Proyeksi Pengeluaran'!DJ114</f>
        <v/>
      </c>
      <c r="DI31" s="261" t="str">
        <f>'Proyeksi Pengeluaran'!DK114</f>
        <v/>
      </c>
      <c r="DJ31" s="261" t="str">
        <f>'Proyeksi Pengeluaran'!DL114</f>
        <v/>
      </c>
      <c r="DK31" s="261" t="str">
        <f>'Proyeksi Pengeluaran'!DM114</f>
        <v/>
      </c>
      <c r="DL31" s="261" t="str">
        <f>'Proyeksi Pengeluaran'!DN114</f>
        <v/>
      </c>
      <c r="DM31" s="261" t="str">
        <f>'Proyeksi Pengeluaran'!DO114</f>
        <v/>
      </c>
      <c r="DN31" s="261" t="str">
        <f>'Proyeksi Pengeluaran'!DP114</f>
        <v/>
      </c>
      <c r="DO31" s="261" t="str">
        <f>'Proyeksi Pengeluaran'!DQ114</f>
        <v/>
      </c>
      <c r="DP31" s="261" t="str">
        <f>'Proyeksi Pengeluaran'!DR114</f>
        <v/>
      </c>
      <c r="DQ31" s="261" t="str">
        <f>'Proyeksi Pengeluaran'!DS114</f>
        <v/>
      </c>
      <c r="DR31" s="261" t="str">
        <f>'Proyeksi Pengeluaran'!DT114</f>
        <v/>
      </c>
      <c r="DS31" s="261" t="str">
        <f>'Proyeksi Pengeluaran'!DU114</f>
        <v/>
      </c>
      <c r="DT31" s="261" t="str">
        <f>'Proyeksi Pengeluaran'!DV114</f>
        <v/>
      </c>
      <c r="DU31" s="261" t="str">
        <f>'Proyeksi Pengeluaran'!DW114</f>
        <v/>
      </c>
      <c r="DV31" s="261" t="str">
        <f>'Proyeksi Pengeluaran'!DX114</f>
        <v/>
      </c>
      <c r="DW31" s="261" t="str">
        <f>'Proyeksi Pengeluaran'!DY114</f>
        <v/>
      </c>
      <c r="DX31" s="261" t="str">
        <f>'Proyeksi Pengeluaran'!DZ114</f>
        <v/>
      </c>
      <c r="DY31" s="261" t="str">
        <f>'Proyeksi Pengeluaran'!EA114</f>
        <v/>
      </c>
      <c r="DZ31" s="261" t="str">
        <f>'Proyeksi Pengeluaran'!EB114</f>
        <v/>
      </c>
    </row>
    <row r="32" ht="15.75" customHeight="1">
      <c r="A32" s="266"/>
      <c r="B32" s="237" t="s">
        <v>527</v>
      </c>
      <c r="C32" s="268">
        <f t="shared" si="11"/>
        <v>27000000</v>
      </c>
      <c r="D32" s="259">
        <f>'Proyeksi Pengeluaran'!G123</f>
        <v>1416666.667</v>
      </c>
      <c r="E32" s="260">
        <f>'Proyeksi Pengeluaran'!H123</f>
        <v>8416666.667</v>
      </c>
      <c r="F32" s="260">
        <f>'Proyeksi Pengeluaran'!I123</f>
        <v>6416666.667</v>
      </c>
      <c r="G32" s="261">
        <f>'Proyeksi Pengeluaran'!J123</f>
        <v>1416666.667</v>
      </c>
      <c r="H32" s="259">
        <f>'Proyeksi Pengeluaran'!K123</f>
        <v>916666.6667</v>
      </c>
      <c r="I32" s="260">
        <f>'Proyeksi Pengeluaran'!L123</f>
        <v>916666.6667</v>
      </c>
      <c r="J32" s="260">
        <f>'Proyeksi Pengeluaran'!M123</f>
        <v>416666.6667</v>
      </c>
      <c r="K32" s="260">
        <f>'Proyeksi Pengeluaran'!N123</f>
        <v>416666.6667</v>
      </c>
      <c r="L32" s="260">
        <f>'Proyeksi Pengeluaran'!O123</f>
        <v>416666.6667</v>
      </c>
      <c r="M32" s="260">
        <f>'Proyeksi Pengeluaran'!P123</f>
        <v>416666.6667</v>
      </c>
      <c r="N32" s="260">
        <f>'Proyeksi Pengeluaran'!Q123</f>
        <v>416666.6667</v>
      </c>
      <c r="O32" s="260">
        <f>'Proyeksi Pengeluaran'!R123</f>
        <v>416666.6667</v>
      </c>
      <c r="P32" s="260">
        <f>'Proyeksi Pengeluaran'!S123</f>
        <v>416666.6667</v>
      </c>
      <c r="Q32" s="260">
        <f>'Proyeksi Pengeluaran'!T123</f>
        <v>416666.6667</v>
      </c>
      <c r="R32" s="260">
        <f>'Proyeksi Pengeluaran'!U123</f>
        <v>416666.6667</v>
      </c>
      <c r="S32" s="261">
        <f>'Proyeksi Pengeluaran'!V123</f>
        <v>416666.6667</v>
      </c>
      <c r="T32" s="259">
        <f>'Proyeksi Pengeluaran'!W123</f>
        <v>416666.6667</v>
      </c>
      <c r="U32" s="260">
        <f>'Proyeksi Pengeluaran'!X123</f>
        <v>416666.6667</v>
      </c>
      <c r="V32" s="260">
        <f>'Proyeksi Pengeluaran'!Y123</f>
        <v>416666.6667</v>
      </c>
      <c r="W32" s="260">
        <f>'Proyeksi Pengeluaran'!Z123</f>
        <v>416666.6667</v>
      </c>
      <c r="X32" s="260">
        <f>'Proyeksi Pengeluaran'!AA123</f>
        <v>416666.6667</v>
      </c>
      <c r="Y32" s="260">
        <f>'Proyeksi Pengeluaran'!AB123</f>
        <v>416666.6667</v>
      </c>
      <c r="Z32" s="260">
        <f>'Proyeksi Pengeluaran'!AC123</f>
        <v>416666.6667</v>
      </c>
      <c r="AA32" s="260">
        <f>'Proyeksi Pengeluaran'!AD123</f>
        <v>416666.6667</v>
      </c>
      <c r="AB32" s="260">
        <f>'Proyeksi Pengeluaran'!AE123</f>
        <v>0</v>
      </c>
      <c r="AC32" s="260">
        <f>'Proyeksi Pengeluaran'!AF123</f>
        <v>0</v>
      </c>
      <c r="AD32" s="260">
        <f>'Proyeksi Pengeluaran'!AG123</f>
        <v>0</v>
      </c>
      <c r="AE32" s="261">
        <f>'Proyeksi Pengeluaran'!AH123</f>
        <v>0</v>
      </c>
      <c r="AF32" s="259">
        <f>'Proyeksi Pengeluaran'!AI123</f>
        <v>0</v>
      </c>
      <c r="AG32" s="260">
        <f>'Proyeksi Pengeluaran'!AJ123</f>
        <v>0</v>
      </c>
      <c r="AH32" s="260">
        <f>'Proyeksi Pengeluaran'!AK123</f>
        <v>0</v>
      </c>
      <c r="AI32" s="260">
        <f>'Proyeksi Pengeluaran'!AL123</f>
        <v>0</v>
      </c>
      <c r="AJ32" s="260">
        <f>'Proyeksi Pengeluaran'!AM123</f>
        <v>0</v>
      </c>
      <c r="AK32" s="260">
        <f>'Proyeksi Pengeluaran'!AN123</f>
        <v>0</v>
      </c>
      <c r="AL32" s="260">
        <f>'Proyeksi Pengeluaran'!AO123</f>
        <v>0</v>
      </c>
      <c r="AM32" s="261">
        <f>'Proyeksi Pengeluaran'!AP123</f>
        <v>0</v>
      </c>
      <c r="AN32" s="261">
        <f>'Proyeksi Pengeluaran'!AQ123</f>
        <v>0</v>
      </c>
      <c r="AO32" s="261">
        <f>'Proyeksi Pengeluaran'!AR123</f>
        <v>0</v>
      </c>
      <c r="AP32" s="261">
        <f>'Proyeksi Pengeluaran'!AS123</f>
        <v>0</v>
      </c>
      <c r="AQ32" s="261">
        <f>'Proyeksi Pengeluaran'!AT123</f>
        <v>0</v>
      </c>
      <c r="AR32" s="261">
        <f>'Proyeksi Pengeluaran'!AU123</f>
        <v>0</v>
      </c>
      <c r="AS32" s="261">
        <f>'Proyeksi Pengeluaran'!AV123</f>
        <v>0</v>
      </c>
      <c r="AT32" s="261">
        <f>'Proyeksi Pengeluaran'!AW123</f>
        <v>0</v>
      </c>
      <c r="AU32" s="261">
        <f>'Proyeksi Pengeluaran'!AX123</f>
        <v>0</v>
      </c>
      <c r="AV32" s="261">
        <f>'Proyeksi Pengeluaran'!AY123</f>
        <v>0</v>
      </c>
      <c r="AW32" s="261">
        <f>'Proyeksi Pengeluaran'!AZ123</f>
        <v>0</v>
      </c>
      <c r="AX32" s="261">
        <f>'Proyeksi Pengeluaran'!BA123</f>
        <v>0</v>
      </c>
      <c r="AY32" s="261">
        <f>'Proyeksi Pengeluaran'!BB123</f>
        <v>0</v>
      </c>
      <c r="AZ32" s="261" t="str">
        <f t="shared" si="12"/>
        <v>#REF!</v>
      </c>
      <c r="BA32" s="261" t="str">
        <f>'Proyeksi Pengeluaran'!BC123</f>
        <v/>
      </c>
      <c r="BB32" s="261" t="str">
        <f>'Proyeksi Pengeluaran'!BD123</f>
        <v/>
      </c>
      <c r="BC32" s="261" t="str">
        <f>'Proyeksi Pengeluaran'!BE123</f>
        <v/>
      </c>
      <c r="BD32" s="261" t="str">
        <f>'Proyeksi Pengeluaran'!BF123</f>
        <v/>
      </c>
      <c r="BE32" s="261" t="str">
        <f>'Proyeksi Pengeluaran'!BG123</f>
        <v/>
      </c>
      <c r="BF32" s="261" t="str">
        <f>'Proyeksi Pengeluaran'!BH123</f>
        <v/>
      </c>
      <c r="BG32" s="261" t="str">
        <f>'Proyeksi Pengeluaran'!BI123</f>
        <v/>
      </c>
      <c r="BH32" s="261" t="str">
        <f>'Proyeksi Pengeluaran'!BJ123</f>
        <v/>
      </c>
      <c r="BI32" s="261" t="str">
        <f>'Proyeksi Pengeluaran'!BK123</f>
        <v/>
      </c>
      <c r="BJ32" s="261" t="str">
        <f>'Proyeksi Pengeluaran'!BL123</f>
        <v/>
      </c>
      <c r="BK32" s="261" t="str">
        <f>'Proyeksi Pengeluaran'!BM123</f>
        <v/>
      </c>
      <c r="BL32" s="261" t="str">
        <f>'Proyeksi Pengeluaran'!BN123</f>
        <v/>
      </c>
      <c r="BM32" s="261" t="str">
        <f>'Proyeksi Pengeluaran'!BO123</f>
        <v/>
      </c>
      <c r="BN32" s="261" t="str">
        <f>'Proyeksi Pengeluaran'!BP123</f>
        <v/>
      </c>
      <c r="BO32" s="261" t="str">
        <f>'Proyeksi Pengeluaran'!BQ123</f>
        <v/>
      </c>
      <c r="BP32" s="261" t="str">
        <f>'Proyeksi Pengeluaran'!BR123</f>
        <v/>
      </c>
      <c r="BQ32" s="261" t="str">
        <f>'Proyeksi Pengeluaran'!BS123</f>
        <v/>
      </c>
      <c r="BR32" s="261" t="str">
        <f>'Proyeksi Pengeluaran'!BT123</f>
        <v/>
      </c>
      <c r="BS32" s="261" t="str">
        <f>'Proyeksi Pengeluaran'!BU123</f>
        <v/>
      </c>
      <c r="BT32" s="261" t="str">
        <f>'Proyeksi Pengeluaran'!BV123</f>
        <v/>
      </c>
      <c r="BU32" s="261" t="str">
        <f>'Proyeksi Pengeluaran'!BW123</f>
        <v/>
      </c>
      <c r="BV32" s="261" t="str">
        <f>'Proyeksi Pengeluaran'!BX123</f>
        <v/>
      </c>
      <c r="BW32" s="261" t="str">
        <f>'Proyeksi Pengeluaran'!BY123</f>
        <v/>
      </c>
      <c r="BX32" s="261" t="str">
        <f>'Proyeksi Pengeluaran'!BZ123</f>
        <v/>
      </c>
      <c r="BY32" s="261" t="str">
        <f>'Proyeksi Pengeluaran'!CA123</f>
        <v/>
      </c>
      <c r="BZ32" s="261" t="str">
        <f>'Proyeksi Pengeluaran'!CB123</f>
        <v/>
      </c>
      <c r="CA32" s="261" t="str">
        <f>'Proyeksi Pengeluaran'!CC123</f>
        <v/>
      </c>
      <c r="CB32" s="261" t="str">
        <f>'Proyeksi Pengeluaran'!CD123</f>
        <v/>
      </c>
      <c r="CC32" s="261" t="str">
        <f>'Proyeksi Pengeluaran'!CE123</f>
        <v/>
      </c>
      <c r="CD32" s="261" t="str">
        <f>'Proyeksi Pengeluaran'!CF123</f>
        <v/>
      </c>
      <c r="CE32" s="261" t="str">
        <f>'Proyeksi Pengeluaran'!CG123</f>
        <v/>
      </c>
      <c r="CF32" s="261" t="str">
        <f>'Proyeksi Pengeluaran'!CH123</f>
        <v/>
      </c>
      <c r="CG32" s="261" t="str">
        <f>'Proyeksi Pengeluaran'!CI123</f>
        <v/>
      </c>
      <c r="CH32" s="261" t="str">
        <f>'Proyeksi Pengeluaran'!CJ123</f>
        <v/>
      </c>
      <c r="CI32" s="261" t="str">
        <f>'Proyeksi Pengeluaran'!CK123</f>
        <v/>
      </c>
      <c r="CJ32" s="261" t="str">
        <f>'Proyeksi Pengeluaran'!CL123</f>
        <v/>
      </c>
      <c r="CK32" s="261" t="str">
        <f>'Proyeksi Pengeluaran'!CM123</f>
        <v/>
      </c>
      <c r="CL32" s="261" t="str">
        <f>'Proyeksi Pengeluaran'!CN123</f>
        <v/>
      </c>
      <c r="CM32" s="261" t="str">
        <f>'Proyeksi Pengeluaran'!CO123</f>
        <v/>
      </c>
      <c r="CN32" s="261" t="str">
        <f>'Proyeksi Pengeluaran'!CP123</f>
        <v/>
      </c>
      <c r="CO32" s="261" t="str">
        <f>'Proyeksi Pengeluaran'!CQ123</f>
        <v/>
      </c>
      <c r="CP32" s="261" t="str">
        <f>'Proyeksi Pengeluaran'!CR123</f>
        <v/>
      </c>
      <c r="CQ32" s="261" t="str">
        <f>'Proyeksi Pengeluaran'!CS123</f>
        <v/>
      </c>
      <c r="CR32" s="261" t="str">
        <f>'Proyeksi Pengeluaran'!CT123</f>
        <v/>
      </c>
      <c r="CS32" s="261" t="str">
        <f>'Proyeksi Pengeluaran'!CU123</f>
        <v/>
      </c>
      <c r="CT32" s="261" t="str">
        <f>'Proyeksi Pengeluaran'!CV123</f>
        <v/>
      </c>
      <c r="CU32" s="261" t="str">
        <f>'Proyeksi Pengeluaran'!CW123</f>
        <v/>
      </c>
      <c r="CV32" s="261" t="str">
        <f>'Proyeksi Pengeluaran'!CX123</f>
        <v/>
      </c>
      <c r="CW32" s="261" t="str">
        <f>'Proyeksi Pengeluaran'!CY123</f>
        <v/>
      </c>
      <c r="CX32" s="261" t="str">
        <f>'Proyeksi Pengeluaran'!CZ123</f>
        <v/>
      </c>
      <c r="CY32" s="261" t="str">
        <f>'Proyeksi Pengeluaran'!DA123</f>
        <v/>
      </c>
      <c r="CZ32" s="261" t="str">
        <f>'Proyeksi Pengeluaran'!DB123</f>
        <v/>
      </c>
      <c r="DA32" s="261" t="str">
        <f>'Proyeksi Pengeluaran'!DC123</f>
        <v/>
      </c>
      <c r="DB32" s="261" t="str">
        <f>'Proyeksi Pengeluaran'!DD123</f>
        <v/>
      </c>
      <c r="DC32" s="261" t="str">
        <f>'Proyeksi Pengeluaran'!DE123</f>
        <v/>
      </c>
      <c r="DD32" s="261" t="str">
        <f>'Proyeksi Pengeluaran'!DF123</f>
        <v/>
      </c>
      <c r="DE32" s="261" t="str">
        <f>'Proyeksi Pengeluaran'!DG123</f>
        <v/>
      </c>
      <c r="DF32" s="261" t="str">
        <f>'Proyeksi Pengeluaran'!DH123</f>
        <v/>
      </c>
      <c r="DG32" s="261" t="str">
        <f>'Proyeksi Pengeluaran'!DI123</f>
        <v/>
      </c>
      <c r="DH32" s="261" t="str">
        <f>'Proyeksi Pengeluaran'!DJ123</f>
        <v/>
      </c>
      <c r="DI32" s="261" t="str">
        <f>'Proyeksi Pengeluaran'!DK123</f>
        <v/>
      </c>
      <c r="DJ32" s="261" t="str">
        <f>'Proyeksi Pengeluaran'!DL123</f>
        <v/>
      </c>
      <c r="DK32" s="261" t="str">
        <f>'Proyeksi Pengeluaran'!DM123</f>
        <v/>
      </c>
      <c r="DL32" s="261" t="str">
        <f>'Proyeksi Pengeluaran'!DN123</f>
        <v/>
      </c>
      <c r="DM32" s="261" t="str">
        <f>'Proyeksi Pengeluaran'!DO123</f>
        <v/>
      </c>
      <c r="DN32" s="261" t="str">
        <f>'Proyeksi Pengeluaran'!DP123</f>
        <v/>
      </c>
      <c r="DO32" s="261" t="str">
        <f>'Proyeksi Pengeluaran'!DQ123</f>
        <v/>
      </c>
      <c r="DP32" s="261" t="str">
        <f>'Proyeksi Pengeluaran'!DR123</f>
        <v/>
      </c>
      <c r="DQ32" s="261" t="str">
        <f>'Proyeksi Pengeluaran'!DS123</f>
        <v/>
      </c>
      <c r="DR32" s="261" t="str">
        <f>'Proyeksi Pengeluaran'!DT123</f>
        <v/>
      </c>
      <c r="DS32" s="261" t="str">
        <f>'Proyeksi Pengeluaran'!DU123</f>
        <v/>
      </c>
      <c r="DT32" s="261" t="str">
        <f>'Proyeksi Pengeluaran'!DV123</f>
        <v/>
      </c>
      <c r="DU32" s="261" t="str">
        <f>'Proyeksi Pengeluaran'!DW123</f>
        <v/>
      </c>
      <c r="DV32" s="261" t="str">
        <f>'Proyeksi Pengeluaran'!DX123</f>
        <v/>
      </c>
      <c r="DW32" s="261" t="str">
        <f>'Proyeksi Pengeluaran'!DY123</f>
        <v/>
      </c>
      <c r="DX32" s="261" t="str">
        <f>'Proyeksi Pengeluaran'!DZ123</f>
        <v/>
      </c>
      <c r="DY32" s="261" t="str">
        <f>'Proyeksi Pengeluaran'!EA123</f>
        <v/>
      </c>
      <c r="DZ32" s="261" t="str">
        <f>'Proyeksi Pengeluaran'!EB123</f>
        <v/>
      </c>
    </row>
    <row r="33" ht="15.75" customHeight="1">
      <c r="A33" s="266"/>
      <c r="B33" s="267" t="s">
        <v>528</v>
      </c>
      <c r="C33" s="268">
        <f t="shared" si="11"/>
        <v>27000000</v>
      </c>
      <c r="D33" s="259">
        <f>'Proyeksi Pengeluaran'!G127</f>
        <v>500000</v>
      </c>
      <c r="E33" s="260">
        <f>'Proyeksi Pengeluaran'!H127</f>
        <v>500000</v>
      </c>
      <c r="F33" s="260">
        <f>'Proyeksi Pengeluaran'!I127</f>
        <v>500000</v>
      </c>
      <c r="G33" s="261">
        <f>'Proyeksi Pengeluaran'!J127</f>
        <v>500000</v>
      </c>
      <c r="H33" s="259">
        <f>'Proyeksi Pengeluaran'!K127</f>
        <v>500000</v>
      </c>
      <c r="I33" s="260">
        <f>'Proyeksi Pengeluaran'!L127</f>
        <v>500000</v>
      </c>
      <c r="J33" s="260">
        <f>'Proyeksi Pengeluaran'!M127</f>
        <v>500000</v>
      </c>
      <c r="K33" s="260">
        <f>'Proyeksi Pengeluaran'!N127</f>
        <v>500000</v>
      </c>
      <c r="L33" s="260">
        <f>'Proyeksi Pengeluaran'!O127</f>
        <v>500000</v>
      </c>
      <c r="M33" s="260">
        <f>'Proyeksi Pengeluaran'!P127</f>
        <v>500000</v>
      </c>
      <c r="N33" s="260">
        <f>'Proyeksi Pengeluaran'!Q127</f>
        <v>500000</v>
      </c>
      <c r="O33" s="260">
        <f>'Proyeksi Pengeluaran'!R127</f>
        <v>500000</v>
      </c>
      <c r="P33" s="260">
        <f>'Proyeksi Pengeluaran'!S127</f>
        <v>500000</v>
      </c>
      <c r="Q33" s="260">
        <f>'Proyeksi Pengeluaran'!T127</f>
        <v>500000</v>
      </c>
      <c r="R33" s="260">
        <f>'Proyeksi Pengeluaran'!U127</f>
        <v>500000</v>
      </c>
      <c r="S33" s="261">
        <f>'Proyeksi Pengeluaran'!V127</f>
        <v>500000</v>
      </c>
      <c r="T33" s="259">
        <f>'Proyeksi Pengeluaran'!W127</f>
        <v>500000</v>
      </c>
      <c r="U33" s="260">
        <f>'Proyeksi Pengeluaran'!X127</f>
        <v>500000</v>
      </c>
      <c r="V33" s="260">
        <f>'Proyeksi Pengeluaran'!Y127</f>
        <v>500000</v>
      </c>
      <c r="W33" s="260">
        <f>'Proyeksi Pengeluaran'!Z127</f>
        <v>500000</v>
      </c>
      <c r="X33" s="260">
        <f>'Proyeksi Pengeluaran'!AA127</f>
        <v>500000</v>
      </c>
      <c r="Y33" s="260">
        <f>'Proyeksi Pengeluaran'!AB127</f>
        <v>500000</v>
      </c>
      <c r="Z33" s="260">
        <f>'Proyeksi Pengeluaran'!AC127</f>
        <v>500000</v>
      </c>
      <c r="AA33" s="260">
        <f>'Proyeksi Pengeluaran'!AD127</f>
        <v>15500000</v>
      </c>
      <c r="AB33" s="260">
        <f>'Proyeksi Pengeluaran'!AE127</f>
        <v>0</v>
      </c>
      <c r="AC33" s="260">
        <f>'Proyeksi Pengeluaran'!AF127</f>
        <v>0</v>
      </c>
      <c r="AD33" s="260">
        <f>'Proyeksi Pengeluaran'!AG127</f>
        <v>0</v>
      </c>
      <c r="AE33" s="261">
        <f>'Proyeksi Pengeluaran'!AH127</f>
        <v>0</v>
      </c>
      <c r="AF33" s="259">
        <f>'Proyeksi Pengeluaran'!AI127</f>
        <v>0</v>
      </c>
      <c r="AG33" s="260">
        <f>'Proyeksi Pengeluaran'!AJ127</f>
        <v>0</v>
      </c>
      <c r="AH33" s="260">
        <f>'Proyeksi Pengeluaran'!AK127</f>
        <v>0</v>
      </c>
      <c r="AI33" s="260">
        <f>'Proyeksi Pengeluaran'!AL127</f>
        <v>0</v>
      </c>
      <c r="AJ33" s="260">
        <f>'Proyeksi Pengeluaran'!AM127</f>
        <v>0</v>
      </c>
      <c r="AK33" s="260">
        <f>'Proyeksi Pengeluaran'!AN127</f>
        <v>0</v>
      </c>
      <c r="AL33" s="260">
        <f>'Proyeksi Pengeluaran'!AO127</f>
        <v>0</v>
      </c>
      <c r="AM33" s="261">
        <f>'Proyeksi Pengeluaran'!AP127</f>
        <v>0</v>
      </c>
      <c r="AN33" s="261">
        <f>'Proyeksi Pengeluaran'!AQ127</f>
        <v>0</v>
      </c>
      <c r="AO33" s="261">
        <f>'Proyeksi Pengeluaran'!AR127</f>
        <v>0</v>
      </c>
      <c r="AP33" s="261">
        <f>'Proyeksi Pengeluaran'!AS127</f>
        <v>0</v>
      </c>
      <c r="AQ33" s="261">
        <f>'Proyeksi Pengeluaran'!AT127</f>
        <v>0</v>
      </c>
      <c r="AR33" s="261">
        <f>'Proyeksi Pengeluaran'!AU127</f>
        <v>0</v>
      </c>
      <c r="AS33" s="261">
        <f>'Proyeksi Pengeluaran'!AV127</f>
        <v>0</v>
      </c>
      <c r="AT33" s="261">
        <f>'Proyeksi Pengeluaran'!AW127</f>
        <v>0</v>
      </c>
      <c r="AU33" s="261">
        <f>'Proyeksi Pengeluaran'!AX127</f>
        <v>0</v>
      </c>
      <c r="AV33" s="261">
        <f>'Proyeksi Pengeluaran'!AY127</f>
        <v>0</v>
      </c>
      <c r="AW33" s="261">
        <f>'Proyeksi Pengeluaran'!AZ127</f>
        <v>0</v>
      </c>
      <c r="AX33" s="261">
        <f>'Proyeksi Pengeluaran'!BA127</f>
        <v>0</v>
      </c>
      <c r="AY33" s="261">
        <f>'Proyeksi Pengeluaran'!BB127</f>
        <v>0</v>
      </c>
      <c r="AZ33" s="261" t="str">
        <f t="shared" si="12"/>
        <v>#REF!</v>
      </c>
      <c r="BA33" s="261" t="str">
        <f>'Proyeksi Pengeluaran'!BC127</f>
        <v/>
      </c>
      <c r="BB33" s="261" t="str">
        <f>'Proyeksi Pengeluaran'!BD127</f>
        <v/>
      </c>
      <c r="BC33" s="261" t="str">
        <f>'Proyeksi Pengeluaran'!BE127</f>
        <v/>
      </c>
      <c r="BD33" s="261" t="str">
        <f>'Proyeksi Pengeluaran'!BF127</f>
        <v/>
      </c>
      <c r="BE33" s="261" t="str">
        <f>'Proyeksi Pengeluaran'!BG127</f>
        <v/>
      </c>
      <c r="BF33" s="261" t="str">
        <f>'Proyeksi Pengeluaran'!BH127</f>
        <v/>
      </c>
      <c r="BG33" s="261" t="str">
        <f>'Proyeksi Pengeluaran'!BI127</f>
        <v/>
      </c>
      <c r="BH33" s="261" t="str">
        <f>'Proyeksi Pengeluaran'!BJ127</f>
        <v/>
      </c>
      <c r="BI33" s="261" t="str">
        <f>'Proyeksi Pengeluaran'!BK127</f>
        <v/>
      </c>
      <c r="BJ33" s="261" t="str">
        <f>'Proyeksi Pengeluaran'!BL127</f>
        <v/>
      </c>
      <c r="BK33" s="261" t="str">
        <f>'Proyeksi Pengeluaran'!BM127</f>
        <v/>
      </c>
      <c r="BL33" s="261" t="str">
        <f>'Proyeksi Pengeluaran'!BN127</f>
        <v/>
      </c>
      <c r="BM33" s="261" t="str">
        <f>'Proyeksi Pengeluaran'!BO127</f>
        <v/>
      </c>
      <c r="BN33" s="261" t="str">
        <f>'Proyeksi Pengeluaran'!BP127</f>
        <v/>
      </c>
      <c r="BO33" s="261" t="str">
        <f>'Proyeksi Pengeluaran'!BQ127</f>
        <v/>
      </c>
      <c r="BP33" s="261" t="str">
        <f>'Proyeksi Pengeluaran'!BR127</f>
        <v/>
      </c>
      <c r="BQ33" s="261" t="str">
        <f>'Proyeksi Pengeluaran'!BS127</f>
        <v/>
      </c>
      <c r="BR33" s="261" t="str">
        <f>'Proyeksi Pengeluaran'!BT127</f>
        <v/>
      </c>
      <c r="BS33" s="261" t="str">
        <f>'Proyeksi Pengeluaran'!BU127</f>
        <v/>
      </c>
      <c r="BT33" s="261" t="str">
        <f>'Proyeksi Pengeluaran'!BV127</f>
        <v/>
      </c>
      <c r="BU33" s="261" t="str">
        <f>'Proyeksi Pengeluaran'!BW127</f>
        <v/>
      </c>
      <c r="BV33" s="261" t="str">
        <f>'Proyeksi Pengeluaran'!BX127</f>
        <v/>
      </c>
      <c r="BW33" s="261" t="str">
        <f>'Proyeksi Pengeluaran'!BY127</f>
        <v/>
      </c>
      <c r="BX33" s="261" t="str">
        <f>'Proyeksi Pengeluaran'!BZ127</f>
        <v/>
      </c>
      <c r="BY33" s="261" t="str">
        <f>'Proyeksi Pengeluaran'!CA127</f>
        <v/>
      </c>
      <c r="BZ33" s="261" t="str">
        <f>'Proyeksi Pengeluaran'!CB127</f>
        <v/>
      </c>
      <c r="CA33" s="261" t="str">
        <f>'Proyeksi Pengeluaran'!CC127</f>
        <v/>
      </c>
      <c r="CB33" s="261" t="str">
        <f>'Proyeksi Pengeluaran'!CD127</f>
        <v/>
      </c>
      <c r="CC33" s="261" t="str">
        <f>'Proyeksi Pengeluaran'!CE127</f>
        <v/>
      </c>
      <c r="CD33" s="261" t="str">
        <f>'Proyeksi Pengeluaran'!CF127</f>
        <v/>
      </c>
      <c r="CE33" s="261" t="str">
        <f>'Proyeksi Pengeluaran'!CG127</f>
        <v/>
      </c>
      <c r="CF33" s="261" t="str">
        <f>'Proyeksi Pengeluaran'!CH127</f>
        <v/>
      </c>
      <c r="CG33" s="261" t="str">
        <f>'Proyeksi Pengeluaran'!CI127</f>
        <v/>
      </c>
      <c r="CH33" s="261" t="str">
        <f>'Proyeksi Pengeluaran'!CJ127</f>
        <v/>
      </c>
      <c r="CI33" s="261" t="str">
        <f>'Proyeksi Pengeluaran'!CK127</f>
        <v/>
      </c>
      <c r="CJ33" s="261" t="str">
        <f>'Proyeksi Pengeluaran'!CL127</f>
        <v/>
      </c>
      <c r="CK33" s="261" t="str">
        <f>'Proyeksi Pengeluaran'!CM127</f>
        <v/>
      </c>
      <c r="CL33" s="261" t="str">
        <f>'Proyeksi Pengeluaran'!CN127</f>
        <v/>
      </c>
      <c r="CM33" s="261" t="str">
        <f>'Proyeksi Pengeluaran'!CO127</f>
        <v/>
      </c>
      <c r="CN33" s="261" t="str">
        <f>'Proyeksi Pengeluaran'!CP127</f>
        <v/>
      </c>
      <c r="CO33" s="261" t="str">
        <f>'Proyeksi Pengeluaran'!CQ127</f>
        <v/>
      </c>
      <c r="CP33" s="261" t="str">
        <f>'Proyeksi Pengeluaran'!CR127</f>
        <v/>
      </c>
      <c r="CQ33" s="261" t="str">
        <f>'Proyeksi Pengeluaran'!CS127</f>
        <v/>
      </c>
      <c r="CR33" s="261" t="str">
        <f>'Proyeksi Pengeluaran'!CT127</f>
        <v/>
      </c>
      <c r="CS33" s="261" t="str">
        <f>'Proyeksi Pengeluaran'!CU127</f>
        <v/>
      </c>
      <c r="CT33" s="261" t="str">
        <f>'Proyeksi Pengeluaran'!CV127</f>
        <v/>
      </c>
      <c r="CU33" s="261" t="str">
        <f>'Proyeksi Pengeluaran'!CW127</f>
        <v/>
      </c>
      <c r="CV33" s="261" t="str">
        <f>'Proyeksi Pengeluaran'!CX127</f>
        <v/>
      </c>
      <c r="CW33" s="261" t="str">
        <f>'Proyeksi Pengeluaran'!CY127</f>
        <v/>
      </c>
      <c r="CX33" s="261" t="str">
        <f>'Proyeksi Pengeluaran'!CZ127</f>
        <v/>
      </c>
      <c r="CY33" s="261" t="str">
        <f>'Proyeksi Pengeluaran'!DA127</f>
        <v/>
      </c>
      <c r="CZ33" s="261" t="str">
        <f>'Proyeksi Pengeluaran'!DB127</f>
        <v/>
      </c>
      <c r="DA33" s="261" t="str">
        <f>'Proyeksi Pengeluaran'!DC127</f>
        <v/>
      </c>
      <c r="DB33" s="261" t="str">
        <f>'Proyeksi Pengeluaran'!DD127</f>
        <v/>
      </c>
      <c r="DC33" s="261" t="str">
        <f>'Proyeksi Pengeluaran'!DE127</f>
        <v/>
      </c>
      <c r="DD33" s="261" t="str">
        <f>'Proyeksi Pengeluaran'!DF127</f>
        <v/>
      </c>
      <c r="DE33" s="261" t="str">
        <f>'Proyeksi Pengeluaran'!DG127</f>
        <v/>
      </c>
      <c r="DF33" s="261" t="str">
        <f>'Proyeksi Pengeluaran'!DH127</f>
        <v/>
      </c>
      <c r="DG33" s="261" t="str">
        <f>'Proyeksi Pengeluaran'!DI127</f>
        <v/>
      </c>
      <c r="DH33" s="261" t="str">
        <f>'Proyeksi Pengeluaran'!DJ127</f>
        <v/>
      </c>
      <c r="DI33" s="261" t="str">
        <f>'Proyeksi Pengeluaran'!DK127</f>
        <v/>
      </c>
      <c r="DJ33" s="261" t="str">
        <f>'Proyeksi Pengeluaran'!DL127</f>
        <v/>
      </c>
      <c r="DK33" s="261" t="str">
        <f>'Proyeksi Pengeluaran'!DM127</f>
        <v/>
      </c>
      <c r="DL33" s="261" t="str">
        <f>'Proyeksi Pengeluaran'!DN127</f>
        <v/>
      </c>
      <c r="DM33" s="261" t="str">
        <f>'Proyeksi Pengeluaran'!DO127</f>
        <v/>
      </c>
      <c r="DN33" s="261" t="str">
        <f>'Proyeksi Pengeluaran'!DP127</f>
        <v/>
      </c>
      <c r="DO33" s="261" t="str">
        <f>'Proyeksi Pengeluaran'!DQ127</f>
        <v/>
      </c>
      <c r="DP33" s="261" t="str">
        <f>'Proyeksi Pengeluaran'!DR127</f>
        <v/>
      </c>
      <c r="DQ33" s="261" t="str">
        <f>'Proyeksi Pengeluaran'!DS127</f>
        <v/>
      </c>
      <c r="DR33" s="261" t="str">
        <f>'Proyeksi Pengeluaran'!DT127</f>
        <v/>
      </c>
      <c r="DS33" s="261" t="str">
        <f>'Proyeksi Pengeluaran'!DU127</f>
        <v/>
      </c>
      <c r="DT33" s="261" t="str">
        <f>'Proyeksi Pengeluaran'!DV127</f>
        <v/>
      </c>
      <c r="DU33" s="261" t="str">
        <f>'Proyeksi Pengeluaran'!DW127</f>
        <v/>
      </c>
      <c r="DV33" s="261" t="str">
        <f>'Proyeksi Pengeluaran'!DX127</f>
        <v/>
      </c>
      <c r="DW33" s="261" t="str">
        <f>'Proyeksi Pengeluaran'!DY127</f>
        <v/>
      </c>
      <c r="DX33" s="261" t="str">
        <f>'Proyeksi Pengeluaran'!DZ127</f>
        <v/>
      </c>
      <c r="DY33" s="261" t="str">
        <f>'Proyeksi Pengeluaran'!EA127</f>
        <v/>
      </c>
      <c r="DZ33" s="261" t="str">
        <f>'Proyeksi Pengeluaran'!EB127</f>
        <v/>
      </c>
    </row>
    <row r="34" ht="15.75" customHeight="1">
      <c r="A34" s="266"/>
      <c r="B34" s="237" t="s">
        <v>529</v>
      </c>
      <c r="C34" s="268">
        <f t="shared" si="11"/>
        <v>0</v>
      </c>
      <c r="D34" s="259" t="str">
        <f>'Proyeksi Pengeluaran'!G152</f>
        <v/>
      </c>
      <c r="E34" s="260" t="str">
        <f>'Proyeksi Pengeluaran'!H152</f>
        <v/>
      </c>
      <c r="F34" s="260" t="str">
        <f>'Proyeksi Pengeluaran'!I152</f>
        <v/>
      </c>
      <c r="G34" s="261" t="str">
        <f>'Proyeksi Pengeluaran'!J152</f>
        <v/>
      </c>
      <c r="H34" s="259" t="str">
        <f>'Proyeksi Pengeluaran'!K152</f>
        <v/>
      </c>
      <c r="I34" s="260" t="str">
        <f>'Proyeksi Pengeluaran'!L152</f>
        <v/>
      </c>
      <c r="J34" s="260" t="str">
        <f>'Proyeksi Pengeluaran'!M152</f>
        <v/>
      </c>
      <c r="K34" s="260" t="str">
        <f>'Proyeksi Pengeluaran'!N152</f>
        <v/>
      </c>
      <c r="L34" s="260" t="str">
        <f>'Proyeksi Pengeluaran'!O152</f>
        <v/>
      </c>
      <c r="M34" s="260" t="str">
        <f>'Proyeksi Pengeluaran'!P152</f>
        <v/>
      </c>
      <c r="N34" s="260" t="str">
        <f>'Proyeksi Pengeluaran'!Q152</f>
        <v/>
      </c>
      <c r="O34" s="260" t="str">
        <f>'Proyeksi Pengeluaran'!R152</f>
        <v/>
      </c>
      <c r="P34" s="260" t="str">
        <f>'Proyeksi Pengeluaran'!S152</f>
        <v/>
      </c>
      <c r="Q34" s="260" t="str">
        <f>'Proyeksi Pengeluaran'!T152</f>
        <v/>
      </c>
      <c r="R34" s="260" t="str">
        <f>'Proyeksi Pengeluaran'!U152</f>
        <v/>
      </c>
      <c r="S34" s="261" t="str">
        <f>'Proyeksi Pengeluaran'!V152</f>
        <v/>
      </c>
      <c r="T34" s="259" t="str">
        <f>'Proyeksi Pengeluaran'!W152</f>
        <v/>
      </c>
      <c r="U34" s="260" t="str">
        <f>'Proyeksi Pengeluaran'!X152</f>
        <v/>
      </c>
      <c r="V34" s="260" t="str">
        <f>'Proyeksi Pengeluaran'!Y152</f>
        <v/>
      </c>
      <c r="W34" s="260" t="str">
        <f>'Proyeksi Pengeluaran'!Z152</f>
        <v/>
      </c>
      <c r="X34" s="260" t="str">
        <f>'Proyeksi Pengeluaran'!AA152</f>
        <v/>
      </c>
      <c r="Y34" s="260" t="str">
        <f>'Proyeksi Pengeluaran'!AB152</f>
        <v/>
      </c>
      <c r="Z34" s="260" t="str">
        <f>'Proyeksi Pengeluaran'!AC152</f>
        <v/>
      </c>
      <c r="AA34" s="260" t="str">
        <f>'Proyeksi Pengeluaran'!AD152</f>
        <v/>
      </c>
      <c r="AB34" s="260" t="str">
        <f>'Proyeksi Pengeluaran'!AE152</f>
        <v/>
      </c>
      <c r="AC34" s="260" t="str">
        <f>'Proyeksi Pengeluaran'!AF152</f>
        <v/>
      </c>
      <c r="AD34" s="260" t="str">
        <f>'Proyeksi Pengeluaran'!AG152</f>
        <v/>
      </c>
      <c r="AE34" s="261" t="str">
        <f>'Proyeksi Pengeluaran'!AH152</f>
        <v/>
      </c>
      <c r="AF34" s="259" t="str">
        <f>'Proyeksi Pengeluaran'!AI152</f>
        <v/>
      </c>
      <c r="AG34" s="260" t="str">
        <f>'Proyeksi Pengeluaran'!AJ152</f>
        <v/>
      </c>
      <c r="AH34" s="260" t="str">
        <f>'Proyeksi Pengeluaran'!AK152</f>
        <v/>
      </c>
      <c r="AI34" s="260" t="str">
        <f>'Proyeksi Pengeluaran'!AL152</f>
        <v/>
      </c>
      <c r="AJ34" s="260" t="str">
        <f>'Proyeksi Pengeluaran'!AM152</f>
        <v/>
      </c>
      <c r="AK34" s="260" t="str">
        <f>'Proyeksi Pengeluaran'!AN152</f>
        <v/>
      </c>
      <c r="AL34" s="260" t="str">
        <f>'Proyeksi Pengeluaran'!AO152</f>
        <v/>
      </c>
      <c r="AM34" s="261" t="str">
        <f>'Proyeksi Pengeluaran'!AP152</f>
        <v/>
      </c>
      <c r="AN34" s="261" t="str">
        <f>'Proyeksi Pengeluaran'!AQ152</f>
        <v/>
      </c>
      <c r="AO34" s="261" t="str">
        <f>'Proyeksi Pengeluaran'!AR152</f>
        <v/>
      </c>
      <c r="AP34" s="261" t="str">
        <f>'Proyeksi Pengeluaran'!AS152</f>
        <v/>
      </c>
      <c r="AQ34" s="261" t="str">
        <f>'Proyeksi Pengeluaran'!AT152</f>
        <v/>
      </c>
      <c r="AR34" s="261" t="str">
        <f>'Proyeksi Pengeluaran'!AU152</f>
        <v/>
      </c>
      <c r="AS34" s="261" t="str">
        <f>'Proyeksi Pengeluaran'!AV152</f>
        <v/>
      </c>
      <c r="AT34" s="261" t="str">
        <f>'Proyeksi Pengeluaran'!AW152</f>
        <v/>
      </c>
      <c r="AU34" s="261" t="str">
        <f>'Proyeksi Pengeluaran'!AX152</f>
        <v/>
      </c>
      <c r="AV34" s="261" t="str">
        <f>'Proyeksi Pengeluaran'!AY152</f>
        <v/>
      </c>
      <c r="AW34" s="261" t="str">
        <f>'Proyeksi Pengeluaran'!AZ152</f>
        <v/>
      </c>
      <c r="AX34" s="261" t="str">
        <f>'Proyeksi Pengeluaran'!BA152</f>
        <v/>
      </c>
      <c r="AY34" s="261" t="str">
        <f>'Proyeksi Pengeluaran'!BB152</f>
        <v/>
      </c>
      <c r="AZ34" s="261" t="str">
        <f t="shared" si="12"/>
        <v>#REF!</v>
      </c>
      <c r="BA34" s="261" t="str">
        <f>'Proyeksi Pengeluaran'!BC152</f>
        <v/>
      </c>
      <c r="BB34" s="261" t="str">
        <f>'Proyeksi Pengeluaran'!BD152</f>
        <v/>
      </c>
      <c r="BC34" s="261" t="str">
        <f>'Proyeksi Pengeluaran'!BE152</f>
        <v/>
      </c>
      <c r="BD34" s="261" t="str">
        <f>'Proyeksi Pengeluaran'!BF152</f>
        <v/>
      </c>
      <c r="BE34" s="261" t="str">
        <f>'Proyeksi Pengeluaran'!BG152</f>
        <v/>
      </c>
      <c r="BF34" s="261" t="str">
        <f>'Proyeksi Pengeluaran'!BH152</f>
        <v/>
      </c>
      <c r="BG34" s="261" t="str">
        <f>'Proyeksi Pengeluaran'!BI152</f>
        <v/>
      </c>
      <c r="BH34" s="261" t="str">
        <f>'Proyeksi Pengeluaran'!BJ152</f>
        <v/>
      </c>
      <c r="BI34" s="261" t="str">
        <f>'Proyeksi Pengeluaran'!BK152</f>
        <v/>
      </c>
      <c r="BJ34" s="261" t="str">
        <f>'Proyeksi Pengeluaran'!BL152</f>
        <v/>
      </c>
      <c r="BK34" s="261" t="str">
        <f>'Proyeksi Pengeluaran'!BM152</f>
        <v/>
      </c>
      <c r="BL34" s="261" t="str">
        <f>'Proyeksi Pengeluaran'!BN152</f>
        <v/>
      </c>
      <c r="BM34" s="261" t="str">
        <f>'Proyeksi Pengeluaran'!BO152</f>
        <v/>
      </c>
      <c r="BN34" s="261" t="str">
        <f>'Proyeksi Pengeluaran'!BP152</f>
        <v/>
      </c>
      <c r="BO34" s="261" t="str">
        <f>'Proyeksi Pengeluaran'!BQ152</f>
        <v/>
      </c>
      <c r="BP34" s="261" t="str">
        <f>'Proyeksi Pengeluaran'!BR152</f>
        <v/>
      </c>
      <c r="BQ34" s="261" t="str">
        <f>'Proyeksi Pengeluaran'!BS152</f>
        <v/>
      </c>
      <c r="BR34" s="261" t="str">
        <f>'Proyeksi Pengeluaran'!BT152</f>
        <v/>
      </c>
      <c r="BS34" s="261" t="str">
        <f>'Proyeksi Pengeluaran'!BU152</f>
        <v/>
      </c>
      <c r="BT34" s="261" t="str">
        <f>'Proyeksi Pengeluaran'!BV152</f>
        <v/>
      </c>
      <c r="BU34" s="261" t="str">
        <f>'Proyeksi Pengeluaran'!BW152</f>
        <v/>
      </c>
      <c r="BV34" s="261" t="str">
        <f>'Proyeksi Pengeluaran'!BX152</f>
        <v/>
      </c>
      <c r="BW34" s="261" t="str">
        <f>'Proyeksi Pengeluaran'!BY152</f>
        <v/>
      </c>
      <c r="BX34" s="261" t="str">
        <f>'Proyeksi Pengeluaran'!BZ152</f>
        <v/>
      </c>
      <c r="BY34" s="261" t="str">
        <f>'Proyeksi Pengeluaran'!CA152</f>
        <v/>
      </c>
      <c r="BZ34" s="261" t="str">
        <f>'Proyeksi Pengeluaran'!CB152</f>
        <v/>
      </c>
      <c r="CA34" s="261" t="str">
        <f>'Proyeksi Pengeluaran'!CC152</f>
        <v/>
      </c>
      <c r="CB34" s="261" t="str">
        <f>'Proyeksi Pengeluaran'!CD152</f>
        <v/>
      </c>
      <c r="CC34" s="261" t="str">
        <f>'Proyeksi Pengeluaran'!CE152</f>
        <v/>
      </c>
      <c r="CD34" s="261" t="str">
        <f>'Proyeksi Pengeluaran'!CF152</f>
        <v/>
      </c>
      <c r="CE34" s="261" t="str">
        <f>'Proyeksi Pengeluaran'!CG152</f>
        <v/>
      </c>
      <c r="CF34" s="261" t="str">
        <f>'Proyeksi Pengeluaran'!CH152</f>
        <v/>
      </c>
      <c r="CG34" s="261" t="str">
        <f>'Proyeksi Pengeluaran'!CI152</f>
        <v/>
      </c>
      <c r="CH34" s="261" t="str">
        <f>'Proyeksi Pengeluaran'!CJ152</f>
        <v/>
      </c>
      <c r="CI34" s="261" t="str">
        <f>'Proyeksi Pengeluaran'!CK152</f>
        <v/>
      </c>
      <c r="CJ34" s="261" t="str">
        <f>'Proyeksi Pengeluaran'!CL152</f>
        <v/>
      </c>
      <c r="CK34" s="261" t="str">
        <f>'Proyeksi Pengeluaran'!CM152</f>
        <v/>
      </c>
      <c r="CL34" s="261" t="str">
        <f>'Proyeksi Pengeluaran'!CN152</f>
        <v/>
      </c>
      <c r="CM34" s="261" t="str">
        <f>'Proyeksi Pengeluaran'!CO152</f>
        <v/>
      </c>
      <c r="CN34" s="261" t="str">
        <f>'Proyeksi Pengeluaran'!CP152</f>
        <v/>
      </c>
      <c r="CO34" s="261" t="str">
        <f>'Proyeksi Pengeluaran'!CQ152</f>
        <v/>
      </c>
      <c r="CP34" s="261" t="str">
        <f>'Proyeksi Pengeluaran'!CR152</f>
        <v/>
      </c>
      <c r="CQ34" s="261" t="str">
        <f>'Proyeksi Pengeluaran'!CS152</f>
        <v/>
      </c>
      <c r="CR34" s="261" t="str">
        <f>'Proyeksi Pengeluaran'!CT152</f>
        <v/>
      </c>
      <c r="CS34" s="261" t="str">
        <f>'Proyeksi Pengeluaran'!CU152</f>
        <v/>
      </c>
      <c r="CT34" s="261" t="str">
        <f>'Proyeksi Pengeluaran'!CV152</f>
        <v/>
      </c>
      <c r="CU34" s="261" t="str">
        <f>'Proyeksi Pengeluaran'!CW152</f>
        <v/>
      </c>
      <c r="CV34" s="261" t="str">
        <f>'Proyeksi Pengeluaran'!CX152</f>
        <v/>
      </c>
      <c r="CW34" s="261" t="str">
        <f>'Proyeksi Pengeluaran'!CY152</f>
        <v/>
      </c>
      <c r="CX34" s="261" t="str">
        <f>'Proyeksi Pengeluaran'!CZ152</f>
        <v/>
      </c>
      <c r="CY34" s="261" t="str">
        <f>'Proyeksi Pengeluaran'!DA152</f>
        <v/>
      </c>
      <c r="CZ34" s="261" t="str">
        <f>'Proyeksi Pengeluaran'!DB152</f>
        <v/>
      </c>
      <c r="DA34" s="261" t="str">
        <f>'Proyeksi Pengeluaran'!DC152</f>
        <v/>
      </c>
      <c r="DB34" s="261" t="str">
        <f>'Proyeksi Pengeluaran'!DD152</f>
        <v/>
      </c>
      <c r="DC34" s="261" t="str">
        <f>'Proyeksi Pengeluaran'!DE152</f>
        <v/>
      </c>
      <c r="DD34" s="261" t="str">
        <f>'Proyeksi Pengeluaran'!DF152</f>
        <v/>
      </c>
      <c r="DE34" s="261" t="str">
        <f>'Proyeksi Pengeluaran'!DG152</f>
        <v/>
      </c>
      <c r="DF34" s="261" t="str">
        <f>'Proyeksi Pengeluaran'!DH152</f>
        <v/>
      </c>
      <c r="DG34" s="261" t="str">
        <f>'Proyeksi Pengeluaran'!DI152</f>
        <v/>
      </c>
      <c r="DH34" s="261" t="str">
        <f>'Proyeksi Pengeluaran'!DJ152</f>
        <v/>
      </c>
      <c r="DI34" s="261" t="str">
        <f>'Proyeksi Pengeluaran'!DK152</f>
        <v/>
      </c>
      <c r="DJ34" s="261" t="str">
        <f>'Proyeksi Pengeluaran'!DL152</f>
        <v/>
      </c>
      <c r="DK34" s="261" t="str">
        <f>'Proyeksi Pengeluaran'!DM152</f>
        <v/>
      </c>
      <c r="DL34" s="261" t="str">
        <f>'Proyeksi Pengeluaran'!DN152</f>
        <v/>
      </c>
      <c r="DM34" s="261" t="str">
        <f>'Proyeksi Pengeluaran'!DO152</f>
        <v/>
      </c>
      <c r="DN34" s="261" t="str">
        <f>'Proyeksi Pengeluaran'!DP152</f>
        <v/>
      </c>
      <c r="DO34" s="261" t="str">
        <f>'Proyeksi Pengeluaran'!DQ152</f>
        <v/>
      </c>
      <c r="DP34" s="261" t="str">
        <f>'Proyeksi Pengeluaran'!DR152</f>
        <v/>
      </c>
      <c r="DQ34" s="261" t="str">
        <f>'Proyeksi Pengeluaran'!DS152</f>
        <v/>
      </c>
      <c r="DR34" s="261" t="str">
        <f>'Proyeksi Pengeluaran'!DT152</f>
        <v/>
      </c>
      <c r="DS34" s="261" t="str">
        <f>'Proyeksi Pengeluaran'!DU152</f>
        <v/>
      </c>
      <c r="DT34" s="261" t="str">
        <f>'Proyeksi Pengeluaran'!DV152</f>
        <v/>
      </c>
      <c r="DU34" s="261" t="str">
        <f>'Proyeksi Pengeluaran'!DW152</f>
        <v/>
      </c>
      <c r="DV34" s="261" t="str">
        <f>'Proyeksi Pengeluaran'!DX152</f>
        <v/>
      </c>
      <c r="DW34" s="261" t="str">
        <f>'Proyeksi Pengeluaran'!DY152</f>
        <v/>
      </c>
      <c r="DX34" s="261" t="str">
        <f>'Proyeksi Pengeluaran'!DZ152</f>
        <v/>
      </c>
      <c r="DY34" s="261" t="str">
        <f>'Proyeksi Pengeluaran'!EA152</f>
        <v/>
      </c>
      <c r="DZ34" s="261" t="str">
        <f>'Proyeksi Pengeluaran'!EB152</f>
        <v/>
      </c>
    </row>
    <row r="35" ht="15.75" customHeight="1">
      <c r="A35" s="266"/>
      <c r="B35" s="237" t="s">
        <v>530</v>
      </c>
      <c r="C35" s="268">
        <f t="shared" si="11"/>
        <v>0</v>
      </c>
      <c r="D35" s="259" t="str">
        <f>'Proyeksi Pengeluaran'!G165</f>
        <v/>
      </c>
      <c r="E35" s="260" t="str">
        <f>'Proyeksi Pengeluaran'!H165</f>
        <v/>
      </c>
      <c r="F35" s="260" t="str">
        <f>'Proyeksi Pengeluaran'!I165</f>
        <v/>
      </c>
      <c r="G35" s="261" t="str">
        <f>'Proyeksi Pengeluaran'!J165</f>
        <v/>
      </c>
      <c r="H35" s="259" t="str">
        <f>'Proyeksi Pengeluaran'!K165</f>
        <v/>
      </c>
      <c r="I35" s="260" t="str">
        <f>'Proyeksi Pengeluaran'!L165</f>
        <v/>
      </c>
      <c r="J35" s="260" t="str">
        <f>'Proyeksi Pengeluaran'!M165</f>
        <v/>
      </c>
      <c r="K35" s="260" t="str">
        <f>'Proyeksi Pengeluaran'!N165</f>
        <v/>
      </c>
      <c r="L35" s="260" t="str">
        <f>'Proyeksi Pengeluaran'!O165</f>
        <v/>
      </c>
      <c r="M35" s="260" t="str">
        <f>'Proyeksi Pengeluaran'!P165</f>
        <v/>
      </c>
      <c r="N35" s="260" t="str">
        <f>'Proyeksi Pengeluaran'!Q165</f>
        <v/>
      </c>
      <c r="O35" s="260" t="str">
        <f>'Proyeksi Pengeluaran'!R165</f>
        <v/>
      </c>
      <c r="P35" s="260" t="str">
        <f>'Proyeksi Pengeluaran'!S165</f>
        <v/>
      </c>
      <c r="Q35" s="260" t="str">
        <f>'Proyeksi Pengeluaran'!T165</f>
        <v/>
      </c>
      <c r="R35" s="260" t="str">
        <f>'Proyeksi Pengeluaran'!U165</f>
        <v/>
      </c>
      <c r="S35" s="261" t="str">
        <f>'Proyeksi Pengeluaran'!V165</f>
        <v/>
      </c>
      <c r="T35" s="259" t="str">
        <f>'Proyeksi Pengeluaran'!W165</f>
        <v/>
      </c>
      <c r="U35" s="260" t="str">
        <f>'Proyeksi Pengeluaran'!X165</f>
        <v/>
      </c>
      <c r="V35" s="260" t="str">
        <f>'Proyeksi Pengeluaran'!Y165</f>
        <v/>
      </c>
      <c r="W35" s="260" t="str">
        <f>'Proyeksi Pengeluaran'!Z165</f>
        <v/>
      </c>
      <c r="X35" s="260" t="str">
        <f>'Proyeksi Pengeluaran'!AA165</f>
        <v/>
      </c>
      <c r="Y35" s="260" t="str">
        <f>'Proyeksi Pengeluaran'!AB165</f>
        <v/>
      </c>
      <c r="Z35" s="260" t="str">
        <f>'Proyeksi Pengeluaran'!AC165</f>
        <v/>
      </c>
      <c r="AA35" s="260" t="str">
        <f>'Proyeksi Pengeluaran'!AD165</f>
        <v/>
      </c>
      <c r="AB35" s="260" t="str">
        <f>'Proyeksi Pengeluaran'!AE165</f>
        <v/>
      </c>
      <c r="AC35" s="260" t="str">
        <f>'Proyeksi Pengeluaran'!AF165</f>
        <v/>
      </c>
      <c r="AD35" s="260" t="str">
        <f>'Proyeksi Pengeluaran'!AG165</f>
        <v/>
      </c>
      <c r="AE35" s="261" t="str">
        <f>'Proyeksi Pengeluaran'!AH165</f>
        <v/>
      </c>
      <c r="AF35" s="259" t="str">
        <f>'Proyeksi Pengeluaran'!AI165</f>
        <v/>
      </c>
      <c r="AG35" s="260" t="str">
        <f>'Proyeksi Pengeluaran'!AJ165</f>
        <v/>
      </c>
      <c r="AH35" s="260" t="str">
        <f>'Proyeksi Pengeluaran'!AK165</f>
        <v/>
      </c>
      <c r="AI35" s="260" t="str">
        <f>'Proyeksi Pengeluaran'!AL165</f>
        <v/>
      </c>
      <c r="AJ35" s="260" t="str">
        <f>'Proyeksi Pengeluaran'!AM165</f>
        <v/>
      </c>
      <c r="AK35" s="260" t="str">
        <f>'Proyeksi Pengeluaran'!AN165</f>
        <v/>
      </c>
      <c r="AL35" s="260" t="str">
        <f>'Proyeksi Pengeluaran'!AO165</f>
        <v/>
      </c>
      <c r="AM35" s="261" t="str">
        <f>'Proyeksi Pengeluaran'!AP165</f>
        <v/>
      </c>
      <c r="AN35" s="261" t="str">
        <f>'Proyeksi Pengeluaran'!AQ165</f>
        <v/>
      </c>
      <c r="AO35" s="261" t="str">
        <f>'Proyeksi Pengeluaran'!AR165</f>
        <v/>
      </c>
      <c r="AP35" s="261" t="str">
        <f>'Proyeksi Pengeluaran'!AS165</f>
        <v/>
      </c>
      <c r="AQ35" s="261" t="str">
        <f>'Proyeksi Pengeluaran'!AT165</f>
        <v/>
      </c>
      <c r="AR35" s="261" t="str">
        <f>'Proyeksi Pengeluaran'!AU165</f>
        <v/>
      </c>
      <c r="AS35" s="261" t="str">
        <f>'Proyeksi Pengeluaran'!AV165</f>
        <v/>
      </c>
      <c r="AT35" s="261" t="str">
        <f>'Proyeksi Pengeluaran'!AW165</f>
        <v/>
      </c>
      <c r="AU35" s="261" t="str">
        <f>'Proyeksi Pengeluaran'!AX165</f>
        <v/>
      </c>
      <c r="AV35" s="261" t="str">
        <f>'Proyeksi Pengeluaran'!AY165</f>
        <v/>
      </c>
      <c r="AW35" s="261" t="str">
        <f>'Proyeksi Pengeluaran'!AZ165</f>
        <v/>
      </c>
      <c r="AX35" s="261" t="str">
        <f>'Proyeksi Pengeluaran'!BA165</f>
        <v/>
      </c>
      <c r="AY35" s="261" t="str">
        <f>'Proyeksi Pengeluaran'!BB165</f>
        <v/>
      </c>
      <c r="AZ35" s="261" t="str">
        <f t="shared" si="12"/>
        <v>#REF!</v>
      </c>
      <c r="BA35" s="261" t="str">
        <f>'Proyeksi Pengeluaran'!BC165</f>
        <v/>
      </c>
      <c r="BB35" s="261" t="str">
        <f>'Proyeksi Pengeluaran'!BD165</f>
        <v/>
      </c>
      <c r="BC35" s="261" t="str">
        <f>'Proyeksi Pengeluaran'!BE165</f>
        <v/>
      </c>
      <c r="BD35" s="261" t="str">
        <f>'Proyeksi Pengeluaran'!BF165</f>
        <v/>
      </c>
      <c r="BE35" s="261" t="str">
        <f>'Proyeksi Pengeluaran'!BG165</f>
        <v/>
      </c>
      <c r="BF35" s="261" t="str">
        <f>'Proyeksi Pengeluaran'!BH165</f>
        <v/>
      </c>
      <c r="BG35" s="261" t="str">
        <f>'Proyeksi Pengeluaran'!BI165</f>
        <v/>
      </c>
      <c r="BH35" s="261" t="str">
        <f>'Proyeksi Pengeluaran'!BJ165</f>
        <v/>
      </c>
      <c r="BI35" s="261" t="str">
        <f>'Proyeksi Pengeluaran'!BK165</f>
        <v/>
      </c>
      <c r="BJ35" s="261" t="str">
        <f>'Proyeksi Pengeluaran'!BL165</f>
        <v/>
      </c>
      <c r="BK35" s="261" t="str">
        <f>'Proyeksi Pengeluaran'!BM165</f>
        <v/>
      </c>
      <c r="BL35" s="261" t="str">
        <f>'Proyeksi Pengeluaran'!BN165</f>
        <v/>
      </c>
      <c r="BM35" s="261" t="str">
        <f>'Proyeksi Pengeluaran'!BO165</f>
        <v/>
      </c>
      <c r="BN35" s="261" t="str">
        <f>'Proyeksi Pengeluaran'!BP165</f>
        <v/>
      </c>
      <c r="BO35" s="261" t="str">
        <f>'Proyeksi Pengeluaran'!BQ165</f>
        <v/>
      </c>
      <c r="BP35" s="261" t="str">
        <f>'Proyeksi Pengeluaran'!BR165</f>
        <v/>
      </c>
      <c r="BQ35" s="261" t="str">
        <f>'Proyeksi Pengeluaran'!BS165</f>
        <v/>
      </c>
      <c r="BR35" s="261" t="str">
        <f>'Proyeksi Pengeluaran'!BT165</f>
        <v/>
      </c>
      <c r="BS35" s="261" t="str">
        <f>'Proyeksi Pengeluaran'!BU165</f>
        <v/>
      </c>
      <c r="BT35" s="261" t="str">
        <f>'Proyeksi Pengeluaran'!BV165</f>
        <v/>
      </c>
      <c r="BU35" s="261" t="str">
        <f>'Proyeksi Pengeluaran'!BW165</f>
        <v/>
      </c>
      <c r="BV35" s="261" t="str">
        <f>'Proyeksi Pengeluaran'!BX165</f>
        <v/>
      </c>
      <c r="BW35" s="261" t="str">
        <f>'Proyeksi Pengeluaran'!BY165</f>
        <v/>
      </c>
      <c r="BX35" s="261" t="str">
        <f>'Proyeksi Pengeluaran'!BZ165</f>
        <v/>
      </c>
      <c r="BY35" s="261" t="str">
        <f>'Proyeksi Pengeluaran'!CA165</f>
        <v/>
      </c>
      <c r="BZ35" s="261" t="str">
        <f>'Proyeksi Pengeluaran'!CB165</f>
        <v/>
      </c>
      <c r="CA35" s="261" t="str">
        <f>'Proyeksi Pengeluaran'!CC165</f>
        <v/>
      </c>
      <c r="CB35" s="261" t="str">
        <f>'Proyeksi Pengeluaran'!CD165</f>
        <v/>
      </c>
      <c r="CC35" s="261" t="str">
        <f>'Proyeksi Pengeluaran'!CE165</f>
        <v/>
      </c>
      <c r="CD35" s="261" t="str">
        <f>'Proyeksi Pengeluaran'!CF165</f>
        <v/>
      </c>
      <c r="CE35" s="261" t="str">
        <f>'Proyeksi Pengeluaran'!CG165</f>
        <v/>
      </c>
      <c r="CF35" s="261" t="str">
        <f>'Proyeksi Pengeluaran'!CH165</f>
        <v/>
      </c>
      <c r="CG35" s="261" t="str">
        <f>'Proyeksi Pengeluaran'!CI165</f>
        <v/>
      </c>
      <c r="CH35" s="261" t="str">
        <f>'Proyeksi Pengeluaran'!CJ165</f>
        <v/>
      </c>
      <c r="CI35" s="261" t="str">
        <f>'Proyeksi Pengeluaran'!CK165</f>
        <v/>
      </c>
      <c r="CJ35" s="261" t="str">
        <f>'Proyeksi Pengeluaran'!CL165</f>
        <v/>
      </c>
      <c r="CK35" s="261" t="str">
        <f>'Proyeksi Pengeluaran'!CM165</f>
        <v/>
      </c>
      <c r="CL35" s="261" t="str">
        <f>'Proyeksi Pengeluaran'!CN165</f>
        <v/>
      </c>
      <c r="CM35" s="261" t="str">
        <f>'Proyeksi Pengeluaran'!CO165</f>
        <v/>
      </c>
      <c r="CN35" s="261" t="str">
        <f>'Proyeksi Pengeluaran'!CP165</f>
        <v/>
      </c>
      <c r="CO35" s="261" t="str">
        <f>'Proyeksi Pengeluaran'!CQ165</f>
        <v/>
      </c>
      <c r="CP35" s="261" t="str">
        <f>'Proyeksi Pengeluaran'!CR165</f>
        <v/>
      </c>
      <c r="CQ35" s="261" t="str">
        <f>'Proyeksi Pengeluaran'!CS165</f>
        <v/>
      </c>
      <c r="CR35" s="261" t="str">
        <f>'Proyeksi Pengeluaran'!CT165</f>
        <v/>
      </c>
      <c r="CS35" s="261" t="str">
        <f>'Proyeksi Pengeluaran'!CU165</f>
        <v/>
      </c>
      <c r="CT35" s="261" t="str">
        <f>'Proyeksi Pengeluaran'!CV165</f>
        <v/>
      </c>
      <c r="CU35" s="261" t="str">
        <f>'Proyeksi Pengeluaran'!CW165</f>
        <v/>
      </c>
      <c r="CV35" s="261" t="str">
        <f>'Proyeksi Pengeluaran'!CX165</f>
        <v/>
      </c>
      <c r="CW35" s="261" t="str">
        <f>'Proyeksi Pengeluaran'!CY165</f>
        <v/>
      </c>
      <c r="CX35" s="261" t="str">
        <f>'Proyeksi Pengeluaran'!CZ165</f>
        <v/>
      </c>
      <c r="CY35" s="261" t="str">
        <f>'Proyeksi Pengeluaran'!DA165</f>
        <v/>
      </c>
      <c r="CZ35" s="261" t="str">
        <f>'Proyeksi Pengeluaran'!DB165</f>
        <v/>
      </c>
      <c r="DA35" s="261" t="str">
        <f>'Proyeksi Pengeluaran'!DC165</f>
        <v/>
      </c>
      <c r="DB35" s="261" t="str">
        <f>'Proyeksi Pengeluaran'!DD165</f>
        <v/>
      </c>
      <c r="DC35" s="261" t="str">
        <f>'Proyeksi Pengeluaran'!DE165</f>
        <v/>
      </c>
      <c r="DD35" s="261" t="str">
        <f>'Proyeksi Pengeluaran'!DF165</f>
        <v/>
      </c>
      <c r="DE35" s="261" t="str">
        <f>'Proyeksi Pengeluaran'!DG165</f>
        <v/>
      </c>
      <c r="DF35" s="261" t="str">
        <f>'Proyeksi Pengeluaran'!DH165</f>
        <v/>
      </c>
      <c r="DG35" s="261" t="str">
        <f>'Proyeksi Pengeluaran'!DI165</f>
        <v/>
      </c>
      <c r="DH35" s="261" t="str">
        <f>'Proyeksi Pengeluaran'!DJ165</f>
        <v/>
      </c>
      <c r="DI35" s="261" t="str">
        <f>'Proyeksi Pengeluaran'!DK165</f>
        <v/>
      </c>
      <c r="DJ35" s="261" t="str">
        <f>'Proyeksi Pengeluaran'!DL165</f>
        <v/>
      </c>
      <c r="DK35" s="261" t="str">
        <f>'Proyeksi Pengeluaran'!DM165</f>
        <v/>
      </c>
      <c r="DL35" s="261" t="str">
        <f>'Proyeksi Pengeluaran'!DN165</f>
        <v/>
      </c>
      <c r="DM35" s="261" t="str">
        <f>'Proyeksi Pengeluaran'!DO165</f>
        <v/>
      </c>
      <c r="DN35" s="261" t="str">
        <f>'Proyeksi Pengeluaran'!DP165</f>
        <v/>
      </c>
      <c r="DO35" s="261" t="str">
        <f>'Proyeksi Pengeluaran'!DQ165</f>
        <v/>
      </c>
      <c r="DP35" s="261" t="str">
        <f>'Proyeksi Pengeluaran'!DR165</f>
        <v/>
      </c>
      <c r="DQ35" s="261" t="str">
        <f>'Proyeksi Pengeluaran'!DS165</f>
        <v/>
      </c>
      <c r="DR35" s="261" t="str">
        <f>'Proyeksi Pengeluaran'!DT165</f>
        <v/>
      </c>
      <c r="DS35" s="261" t="str">
        <f>'Proyeksi Pengeluaran'!DU165</f>
        <v/>
      </c>
      <c r="DT35" s="261" t="str">
        <f>'Proyeksi Pengeluaran'!DV165</f>
        <v/>
      </c>
      <c r="DU35" s="261" t="str">
        <f>'Proyeksi Pengeluaran'!DW165</f>
        <v/>
      </c>
      <c r="DV35" s="261" t="str">
        <f>'Proyeksi Pengeluaran'!DX165</f>
        <v/>
      </c>
      <c r="DW35" s="261" t="str">
        <f>'Proyeksi Pengeluaran'!DY165</f>
        <v/>
      </c>
      <c r="DX35" s="261" t="str">
        <f>'Proyeksi Pengeluaran'!DZ165</f>
        <v/>
      </c>
      <c r="DY35" s="261" t="str">
        <f>'Proyeksi Pengeluaran'!EA165</f>
        <v/>
      </c>
      <c r="DZ35" s="261" t="str">
        <f>'Proyeksi Pengeluaran'!EB165</f>
        <v/>
      </c>
    </row>
    <row r="36" ht="15.75" customHeight="1">
      <c r="A36" s="266"/>
      <c r="B36" s="237" t="s">
        <v>531</v>
      </c>
      <c r="C36" s="268">
        <f t="shared" si="11"/>
        <v>0</v>
      </c>
      <c r="D36" s="288" t="str">
        <f>'Proyeksi Pengeluaran'!G173</f>
        <v/>
      </c>
      <c r="E36" s="289" t="str">
        <f>'Proyeksi Pengeluaran'!H173</f>
        <v/>
      </c>
      <c r="F36" s="289" t="str">
        <f>'Proyeksi Pengeluaran'!I173</f>
        <v/>
      </c>
      <c r="G36" s="290" t="str">
        <f>'Proyeksi Pengeluaran'!J173</f>
        <v/>
      </c>
      <c r="H36" s="259" t="str">
        <f>'Proyeksi Pengeluaran'!K173</f>
        <v/>
      </c>
      <c r="I36" s="260" t="str">
        <f>'Proyeksi Pengeluaran'!L173</f>
        <v/>
      </c>
      <c r="J36" s="260" t="str">
        <f>'Proyeksi Pengeluaran'!M173</f>
        <v/>
      </c>
      <c r="K36" s="260" t="str">
        <f>'Proyeksi Pengeluaran'!N173</f>
        <v/>
      </c>
      <c r="L36" s="260" t="str">
        <f>'Proyeksi Pengeluaran'!O173</f>
        <v/>
      </c>
      <c r="M36" s="260" t="str">
        <f>'Proyeksi Pengeluaran'!P173</f>
        <v/>
      </c>
      <c r="N36" s="260" t="str">
        <f>'Proyeksi Pengeluaran'!Q173</f>
        <v/>
      </c>
      <c r="O36" s="260" t="str">
        <f>'Proyeksi Pengeluaran'!R173</f>
        <v/>
      </c>
      <c r="P36" s="260" t="str">
        <f>'Proyeksi Pengeluaran'!S173</f>
        <v/>
      </c>
      <c r="Q36" s="260" t="str">
        <f>'Proyeksi Pengeluaran'!T173</f>
        <v/>
      </c>
      <c r="R36" s="260" t="str">
        <f>'Proyeksi Pengeluaran'!U173</f>
        <v/>
      </c>
      <c r="S36" s="261" t="str">
        <f>'Proyeksi Pengeluaran'!V173</f>
        <v/>
      </c>
      <c r="T36" s="259" t="str">
        <f>'Proyeksi Pengeluaran'!W173</f>
        <v/>
      </c>
      <c r="U36" s="260" t="str">
        <f>'Proyeksi Pengeluaran'!X173</f>
        <v/>
      </c>
      <c r="V36" s="260" t="str">
        <f>'Proyeksi Pengeluaran'!Y173</f>
        <v/>
      </c>
      <c r="W36" s="260" t="str">
        <f>'Proyeksi Pengeluaran'!Z173</f>
        <v/>
      </c>
      <c r="X36" s="260" t="str">
        <f>'Proyeksi Pengeluaran'!AA173</f>
        <v/>
      </c>
      <c r="Y36" s="260" t="str">
        <f>'Proyeksi Pengeluaran'!AB173</f>
        <v/>
      </c>
      <c r="Z36" s="260" t="str">
        <f>'Proyeksi Pengeluaran'!AC173</f>
        <v/>
      </c>
      <c r="AA36" s="260" t="str">
        <f>'Proyeksi Pengeluaran'!AD173</f>
        <v/>
      </c>
      <c r="AB36" s="260" t="str">
        <f>'Proyeksi Pengeluaran'!AE173</f>
        <v/>
      </c>
      <c r="AC36" s="260" t="str">
        <f>'Proyeksi Pengeluaran'!AF173</f>
        <v/>
      </c>
      <c r="AD36" s="260" t="str">
        <f>'Proyeksi Pengeluaran'!AG173</f>
        <v/>
      </c>
      <c r="AE36" s="261" t="str">
        <f>'Proyeksi Pengeluaran'!AH173</f>
        <v/>
      </c>
      <c r="AF36" s="259" t="str">
        <f>'Proyeksi Pengeluaran'!AI173</f>
        <v/>
      </c>
      <c r="AG36" s="260" t="str">
        <f>'Proyeksi Pengeluaran'!AJ173</f>
        <v/>
      </c>
      <c r="AH36" s="260" t="str">
        <f>'Proyeksi Pengeluaran'!AK173</f>
        <v/>
      </c>
      <c r="AI36" s="260" t="str">
        <f>'Proyeksi Pengeluaran'!AL173</f>
        <v/>
      </c>
      <c r="AJ36" s="260" t="str">
        <f>'Proyeksi Pengeluaran'!AM173</f>
        <v/>
      </c>
      <c r="AK36" s="260" t="str">
        <f>'Proyeksi Pengeluaran'!AN173</f>
        <v/>
      </c>
      <c r="AL36" s="260" t="str">
        <f>'Proyeksi Pengeluaran'!AO173</f>
        <v/>
      </c>
      <c r="AM36" s="261" t="str">
        <f>'Proyeksi Pengeluaran'!AP173</f>
        <v/>
      </c>
      <c r="AN36" s="261" t="str">
        <f>'Proyeksi Pengeluaran'!AQ173</f>
        <v/>
      </c>
      <c r="AO36" s="261" t="str">
        <f>'Proyeksi Pengeluaran'!AR173</f>
        <v/>
      </c>
      <c r="AP36" s="261" t="str">
        <f>'Proyeksi Pengeluaran'!AS173</f>
        <v/>
      </c>
      <c r="AQ36" s="261" t="str">
        <f>'Proyeksi Pengeluaran'!AT173</f>
        <v/>
      </c>
      <c r="AR36" s="261" t="str">
        <f>'Proyeksi Pengeluaran'!AU173</f>
        <v/>
      </c>
      <c r="AS36" s="261" t="str">
        <f>'Proyeksi Pengeluaran'!AV173</f>
        <v/>
      </c>
      <c r="AT36" s="261" t="str">
        <f>'Proyeksi Pengeluaran'!AW173</f>
        <v/>
      </c>
      <c r="AU36" s="261" t="str">
        <f>'Proyeksi Pengeluaran'!AX173</f>
        <v/>
      </c>
      <c r="AV36" s="261" t="str">
        <f>'Proyeksi Pengeluaran'!AY173</f>
        <v/>
      </c>
      <c r="AW36" s="261" t="str">
        <f>'Proyeksi Pengeluaran'!AZ173</f>
        <v/>
      </c>
      <c r="AX36" s="261" t="str">
        <f>'Proyeksi Pengeluaran'!BA173</f>
        <v/>
      </c>
      <c r="AY36" s="261" t="str">
        <f>'Proyeksi Pengeluaran'!BB173</f>
        <v/>
      </c>
      <c r="AZ36" s="261" t="str">
        <f t="shared" si="12"/>
        <v>#REF!</v>
      </c>
      <c r="BA36" s="261" t="str">
        <f>'Proyeksi Pengeluaran'!BC173</f>
        <v/>
      </c>
      <c r="BB36" s="261" t="str">
        <f>'Proyeksi Pengeluaran'!BD173</f>
        <v/>
      </c>
      <c r="BC36" s="261" t="str">
        <f>'Proyeksi Pengeluaran'!BE173</f>
        <v/>
      </c>
      <c r="BD36" s="261" t="str">
        <f>'Proyeksi Pengeluaran'!BF173</f>
        <v/>
      </c>
      <c r="BE36" s="261" t="str">
        <f>'Proyeksi Pengeluaran'!BG173</f>
        <v/>
      </c>
      <c r="BF36" s="261" t="str">
        <f>'Proyeksi Pengeluaran'!BH173</f>
        <v/>
      </c>
      <c r="BG36" s="261" t="str">
        <f>'Proyeksi Pengeluaran'!BI173</f>
        <v/>
      </c>
      <c r="BH36" s="261" t="str">
        <f>'Proyeksi Pengeluaran'!BJ173</f>
        <v/>
      </c>
      <c r="BI36" s="261" t="str">
        <f>'Proyeksi Pengeluaran'!BK173</f>
        <v/>
      </c>
      <c r="BJ36" s="261" t="str">
        <f>'Proyeksi Pengeluaran'!BL173</f>
        <v/>
      </c>
      <c r="BK36" s="261" t="str">
        <f>'Proyeksi Pengeluaran'!BM173</f>
        <v/>
      </c>
      <c r="BL36" s="261" t="str">
        <f>'Proyeksi Pengeluaran'!BN173</f>
        <v/>
      </c>
      <c r="BM36" s="261" t="str">
        <f>'Proyeksi Pengeluaran'!BO173</f>
        <v/>
      </c>
      <c r="BN36" s="261" t="str">
        <f>'Proyeksi Pengeluaran'!BP173</f>
        <v/>
      </c>
      <c r="BO36" s="261" t="str">
        <f>'Proyeksi Pengeluaran'!BQ173</f>
        <v/>
      </c>
      <c r="BP36" s="261" t="str">
        <f>'Proyeksi Pengeluaran'!BR173</f>
        <v/>
      </c>
      <c r="BQ36" s="261" t="str">
        <f>'Proyeksi Pengeluaran'!BS173</f>
        <v/>
      </c>
      <c r="BR36" s="261" t="str">
        <f>'Proyeksi Pengeluaran'!BT173</f>
        <v/>
      </c>
      <c r="BS36" s="261" t="str">
        <f>'Proyeksi Pengeluaran'!BU173</f>
        <v/>
      </c>
      <c r="BT36" s="261" t="str">
        <f>'Proyeksi Pengeluaran'!BV173</f>
        <v/>
      </c>
      <c r="BU36" s="261" t="str">
        <f>'Proyeksi Pengeluaran'!BW173</f>
        <v/>
      </c>
      <c r="BV36" s="261" t="str">
        <f>'Proyeksi Pengeluaran'!BX173</f>
        <v/>
      </c>
      <c r="BW36" s="261" t="str">
        <f>'Proyeksi Pengeluaran'!BY173</f>
        <v/>
      </c>
      <c r="BX36" s="261" t="str">
        <f>'Proyeksi Pengeluaran'!BZ173</f>
        <v/>
      </c>
      <c r="BY36" s="261" t="str">
        <f>'Proyeksi Pengeluaran'!CA173</f>
        <v/>
      </c>
      <c r="BZ36" s="261" t="str">
        <f>'Proyeksi Pengeluaran'!CB173</f>
        <v/>
      </c>
      <c r="CA36" s="261" t="str">
        <f>'Proyeksi Pengeluaran'!CC173</f>
        <v/>
      </c>
      <c r="CB36" s="261" t="str">
        <f>'Proyeksi Pengeluaran'!CD173</f>
        <v/>
      </c>
      <c r="CC36" s="261" t="str">
        <f>'Proyeksi Pengeluaran'!CE173</f>
        <v/>
      </c>
      <c r="CD36" s="261" t="str">
        <f>'Proyeksi Pengeluaran'!CF173</f>
        <v/>
      </c>
      <c r="CE36" s="261" t="str">
        <f>'Proyeksi Pengeluaran'!CG173</f>
        <v/>
      </c>
      <c r="CF36" s="261" t="str">
        <f>'Proyeksi Pengeluaran'!CH173</f>
        <v/>
      </c>
      <c r="CG36" s="261" t="str">
        <f>'Proyeksi Pengeluaran'!CI173</f>
        <v/>
      </c>
      <c r="CH36" s="261" t="str">
        <f>'Proyeksi Pengeluaran'!CJ173</f>
        <v/>
      </c>
      <c r="CI36" s="261" t="str">
        <f>'Proyeksi Pengeluaran'!CK173</f>
        <v/>
      </c>
      <c r="CJ36" s="261" t="str">
        <f>'Proyeksi Pengeluaran'!CL173</f>
        <v/>
      </c>
      <c r="CK36" s="261" t="str">
        <f>'Proyeksi Pengeluaran'!CM173</f>
        <v/>
      </c>
      <c r="CL36" s="261" t="str">
        <f>'Proyeksi Pengeluaran'!CN173</f>
        <v/>
      </c>
      <c r="CM36" s="261" t="str">
        <f>'Proyeksi Pengeluaran'!CO173</f>
        <v/>
      </c>
      <c r="CN36" s="261" t="str">
        <f>'Proyeksi Pengeluaran'!CP173</f>
        <v/>
      </c>
      <c r="CO36" s="261" t="str">
        <f>'Proyeksi Pengeluaran'!CQ173</f>
        <v/>
      </c>
      <c r="CP36" s="261" t="str">
        <f>'Proyeksi Pengeluaran'!CR173</f>
        <v/>
      </c>
      <c r="CQ36" s="261" t="str">
        <f>'Proyeksi Pengeluaran'!CS173</f>
        <v/>
      </c>
      <c r="CR36" s="261" t="str">
        <f>'Proyeksi Pengeluaran'!CT173</f>
        <v/>
      </c>
      <c r="CS36" s="261" t="str">
        <f>'Proyeksi Pengeluaran'!CU173</f>
        <v/>
      </c>
      <c r="CT36" s="261" t="str">
        <f>'Proyeksi Pengeluaran'!CV173</f>
        <v/>
      </c>
      <c r="CU36" s="261" t="str">
        <f>'Proyeksi Pengeluaran'!CW173</f>
        <v/>
      </c>
      <c r="CV36" s="261" t="str">
        <f>'Proyeksi Pengeluaran'!CX173</f>
        <v/>
      </c>
      <c r="CW36" s="261" t="str">
        <f>'Proyeksi Pengeluaran'!CY173</f>
        <v/>
      </c>
      <c r="CX36" s="261" t="str">
        <f>'Proyeksi Pengeluaran'!CZ173</f>
        <v/>
      </c>
      <c r="CY36" s="261" t="str">
        <f>'Proyeksi Pengeluaran'!DA173</f>
        <v/>
      </c>
      <c r="CZ36" s="261" t="str">
        <f>'Proyeksi Pengeluaran'!DB173</f>
        <v/>
      </c>
      <c r="DA36" s="261" t="str">
        <f>'Proyeksi Pengeluaran'!DC173</f>
        <v/>
      </c>
      <c r="DB36" s="261" t="str">
        <f>'Proyeksi Pengeluaran'!DD173</f>
        <v/>
      </c>
      <c r="DC36" s="261" t="str">
        <f>'Proyeksi Pengeluaran'!DE173</f>
        <v/>
      </c>
      <c r="DD36" s="261" t="str">
        <f>'Proyeksi Pengeluaran'!DF173</f>
        <v/>
      </c>
      <c r="DE36" s="261" t="str">
        <f>'Proyeksi Pengeluaran'!DG173</f>
        <v/>
      </c>
      <c r="DF36" s="261" t="str">
        <f>'Proyeksi Pengeluaran'!DH173</f>
        <v/>
      </c>
      <c r="DG36" s="261" t="str">
        <f>'Proyeksi Pengeluaran'!DI173</f>
        <v/>
      </c>
      <c r="DH36" s="261" t="str">
        <f>'Proyeksi Pengeluaran'!DJ173</f>
        <v/>
      </c>
      <c r="DI36" s="261" t="str">
        <f>'Proyeksi Pengeluaran'!DK173</f>
        <v/>
      </c>
      <c r="DJ36" s="261" t="str">
        <f>'Proyeksi Pengeluaran'!DL173</f>
        <v/>
      </c>
      <c r="DK36" s="261" t="str">
        <f>'Proyeksi Pengeluaran'!DM173</f>
        <v/>
      </c>
      <c r="DL36" s="261" t="str">
        <f>'Proyeksi Pengeluaran'!DN173</f>
        <v/>
      </c>
      <c r="DM36" s="261" t="str">
        <f>'Proyeksi Pengeluaran'!DO173</f>
        <v/>
      </c>
      <c r="DN36" s="261" t="str">
        <f>'Proyeksi Pengeluaran'!DP173</f>
        <v/>
      </c>
      <c r="DO36" s="261" t="str">
        <f>'Proyeksi Pengeluaran'!DQ173</f>
        <v/>
      </c>
      <c r="DP36" s="261" t="str">
        <f>'Proyeksi Pengeluaran'!DR173</f>
        <v/>
      </c>
      <c r="DQ36" s="261" t="str">
        <f>'Proyeksi Pengeluaran'!DS173</f>
        <v/>
      </c>
      <c r="DR36" s="261" t="str">
        <f>'Proyeksi Pengeluaran'!DT173</f>
        <v/>
      </c>
      <c r="DS36" s="261" t="str">
        <f>'Proyeksi Pengeluaran'!DU173</f>
        <v/>
      </c>
      <c r="DT36" s="261" t="str">
        <f>'Proyeksi Pengeluaran'!DV173</f>
        <v/>
      </c>
      <c r="DU36" s="261" t="str">
        <f>'Proyeksi Pengeluaran'!DW173</f>
        <v/>
      </c>
      <c r="DV36" s="261" t="str">
        <f>'Proyeksi Pengeluaran'!DX173</f>
        <v/>
      </c>
      <c r="DW36" s="261" t="str">
        <f>'Proyeksi Pengeluaran'!DY173</f>
        <v/>
      </c>
      <c r="DX36" s="261" t="str">
        <f>'Proyeksi Pengeluaran'!DZ173</f>
        <v/>
      </c>
      <c r="DY36" s="261" t="str">
        <f>'Proyeksi Pengeluaran'!EA173</f>
        <v/>
      </c>
      <c r="DZ36" s="261" t="str">
        <f>'Proyeksi Pengeluaran'!EB173</f>
        <v/>
      </c>
    </row>
    <row r="37" ht="15.75" customHeight="1">
      <c r="A37" s="280"/>
      <c r="B37" s="237" t="s">
        <v>532</v>
      </c>
      <c r="C37" s="268">
        <f t="shared" si="11"/>
        <v>0</v>
      </c>
      <c r="D37" s="288" t="str">
        <f>'Proyeksi Pengeluaran'!G193</f>
        <v/>
      </c>
      <c r="E37" s="288" t="str">
        <f>'Proyeksi Pengeluaran'!H193</f>
        <v/>
      </c>
      <c r="F37" s="288" t="str">
        <f>'Proyeksi Pengeluaran'!I193</f>
        <v/>
      </c>
      <c r="G37" s="288" t="str">
        <f>'Proyeksi Pengeluaran'!J193</f>
        <v/>
      </c>
      <c r="H37" s="288" t="str">
        <f>'Proyeksi Pengeluaran'!K193</f>
        <v/>
      </c>
      <c r="I37" s="288" t="str">
        <f>'Proyeksi Pengeluaran'!L193</f>
        <v/>
      </c>
      <c r="J37" s="288" t="str">
        <f>'Proyeksi Pengeluaran'!M193</f>
        <v/>
      </c>
      <c r="K37" s="288" t="str">
        <f>'Proyeksi Pengeluaran'!N193</f>
        <v/>
      </c>
      <c r="L37" s="288" t="str">
        <f>'Proyeksi Pengeluaran'!O193</f>
        <v/>
      </c>
      <c r="M37" s="288" t="str">
        <f>'Proyeksi Pengeluaran'!P193</f>
        <v/>
      </c>
      <c r="N37" s="288" t="str">
        <f>'Proyeksi Pengeluaran'!Q193</f>
        <v/>
      </c>
      <c r="O37" s="288" t="str">
        <f>'Proyeksi Pengeluaran'!R193</f>
        <v/>
      </c>
      <c r="P37" s="288" t="str">
        <f>'Proyeksi Pengeluaran'!S193</f>
        <v/>
      </c>
      <c r="Q37" s="288" t="str">
        <f>'Proyeksi Pengeluaran'!T193</f>
        <v/>
      </c>
      <c r="R37" s="288" t="str">
        <f>'Proyeksi Pengeluaran'!U193</f>
        <v/>
      </c>
      <c r="S37" s="288" t="str">
        <f>'Proyeksi Pengeluaran'!V193</f>
        <v/>
      </c>
      <c r="T37" s="288" t="str">
        <f>'Proyeksi Pengeluaran'!W193</f>
        <v/>
      </c>
      <c r="U37" s="288" t="str">
        <f>'Proyeksi Pengeluaran'!X193</f>
        <v/>
      </c>
      <c r="V37" s="288" t="str">
        <f>'Proyeksi Pengeluaran'!Y193</f>
        <v/>
      </c>
      <c r="W37" s="288" t="str">
        <f>'Proyeksi Pengeluaran'!Z193</f>
        <v/>
      </c>
      <c r="X37" s="288" t="str">
        <f>'Proyeksi Pengeluaran'!AA193</f>
        <v/>
      </c>
      <c r="Y37" s="288" t="str">
        <f>'Proyeksi Pengeluaran'!AB193</f>
        <v/>
      </c>
      <c r="Z37" s="288" t="str">
        <f>'Proyeksi Pengeluaran'!AC193</f>
        <v/>
      </c>
      <c r="AA37" s="288" t="str">
        <f>'Proyeksi Pengeluaran'!AD193</f>
        <v/>
      </c>
      <c r="AB37" s="288" t="str">
        <f>'Proyeksi Pengeluaran'!AE193</f>
        <v/>
      </c>
      <c r="AC37" s="288" t="str">
        <f>'Proyeksi Pengeluaran'!AF193</f>
        <v/>
      </c>
      <c r="AD37" s="288" t="str">
        <f>'Proyeksi Pengeluaran'!AG193</f>
        <v/>
      </c>
      <c r="AE37" s="288" t="str">
        <f>'Proyeksi Pengeluaran'!AH193</f>
        <v/>
      </c>
      <c r="AF37" s="288" t="str">
        <f>'Proyeksi Pengeluaran'!AI193</f>
        <v/>
      </c>
      <c r="AG37" s="288" t="str">
        <f>'Proyeksi Pengeluaran'!AJ193</f>
        <v/>
      </c>
      <c r="AH37" s="288" t="str">
        <f>'Proyeksi Pengeluaran'!AK193</f>
        <v/>
      </c>
      <c r="AI37" s="288" t="str">
        <f>'Proyeksi Pengeluaran'!AL193</f>
        <v/>
      </c>
      <c r="AJ37" s="288" t="str">
        <f>'Proyeksi Pengeluaran'!AM193</f>
        <v/>
      </c>
      <c r="AK37" s="288" t="str">
        <f>'Proyeksi Pengeluaran'!AN193</f>
        <v/>
      </c>
      <c r="AL37" s="288" t="str">
        <f>'Proyeksi Pengeluaran'!AO193</f>
        <v/>
      </c>
      <c r="AM37" s="288" t="str">
        <f>'Proyeksi Pengeluaran'!AP193</f>
        <v/>
      </c>
      <c r="AN37" s="288" t="str">
        <f>'Proyeksi Pengeluaran'!AQ193</f>
        <v/>
      </c>
      <c r="AO37" s="288" t="str">
        <f>'Proyeksi Pengeluaran'!AR193</f>
        <v/>
      </c>
      <c r="AP37" s="288" t="str">
        <f>'Proyeksi Pengeluaran'!AS193</f>
        <v/>
      </c>
      <c r="AQ37" s="288" t="str">
        <f>'Proyeksi Pengeluaran'!AT193</f>
        <v/>
      </c>
      <c r="AR37" s="288" t="str">
        <f>'Proyeksi Pengeluaran'!AU193</f>
        <v/>
      </c>
      <c r="AS37" s="288" t="str">
        <f>'Proyeksi Pengeluaran'!AV193</f>
        <v/>
      </c>
      <c r="AT37" s="288" t="str">
        <f>'Proyeksi Pengeluaran'!AW193</f>
        <v/>
      </c>
      <c r="AU37" s="288" t="str">
        <f>'Proyeksi Pengeluaran'!AX193</f>
        <v/>
      </c>
      <c r="AV37" s="288" t="str">
        <f>'Proyeksi Pengeluaran'!AY193</f>
        <v/>
      </c>
      <c r="AW37" s="288" t="str">
        <f>'Proyeksi Pengeluaran'!AZ193</f>
        <v/>
      </c>
      <c r="AX37" s="288" t="str">
        <f>'Proyeksi Pengeluaran'!BA193</f>
        <v/>
      </c>
      <c r="AY37" s="288" t="str">
        <f>'Proyeksi Pengeluaran'!BB193</f>
        <v/>
      </c>
      <c r="AZ37" s="288" t="str">
        <f t="shared" si="12"/>
        <v>#REF!</v>
      </c>
      <c r="BA37" s="288" t="str">
        <f>'Proyeksi Pengeluaran'!BC193</f>
        <v/>
      </c>
      <c r="BB37" s="288" t="str">
        <f>'Proyeksi Pengeluaran'!BD193</f>
        <v/>
      </c>
      <c r="BC37" s="288" t="str">
        <f>'Proyeksi Pengeluaran'!BE193</f>
        <v/>
      </c>
      <c r="BD37" s="288" t="str">
        <f>'Proyeksi Pengeluaran'!BF193</f>
        <v/>
      </c>
      <c r="BE37" s="288" t="str">
        <f>'Proyeksi Pengeluaran'!BG193</f>
        <v/>
      </c>
      <c r="BF37" s="288" t="str">
        <f>'Proyeksi Pengeluaran'!BH193</f>
        <v/>
      </c>
      <c r="BG37" s="288" t="str">
        <f>'Proyeksi Pengeluaran'!BI193</f>
        <v/>
      </c>
      <c r="BH37" s="288" t="str">
        <f>'Proyeksi Pengeluaran'!BJ193</f>
        <v/>
      </c>
      <c r="BI37" s="288" t="str">
        <f>'Proyeksi Pengeluaran'!BK193</f>
        <v/>
      </c>
      <c r="BJ37" s="288" t="str">
        <f>'Proyeksi Pengeluaran'!BL193</f>
        <v/>
      </c>
      <c r="BK37" s="288" t="str">
        <f>'Proyeksi Pengeluaran'!BM193</f>
        <v/>
      </c>
      <c r="BL37" s="288" t="str">
        <f>'Proyeksi Pengeluaran'!BN193</f>
        <v/>
      </c>
      <c r="BM37" s="288" t="str">
        <f>'Proyeksi Pengeluaran'!BO193</f>
        <v/>
      </c>
      <c r="BN37" s="288" t="str">
        <f>'Proyeksi Pengeluaran'!BP193</f>
        <v/>
      </c>
      <c r="BO37" s="288" t="str">
        <f>'Proyeksi Pengeluaran'!BQ193</f>
        <v/>
      </c>
      <c r="BP37" s="288" t="str">
        <f>'Proyeksi Pengeluaran'!BR193</f>
        <v/>
      </c>
      <c r="BQ37" s="288" t="str">
        <f>'Proyeksi Pengeluaran'!BS193</f>
        <v/>
      </c>
      <c r="BR37" s="288" t="str">
        <f>'Proyeksi Pengeluaran'!BT193</f>
        <v/>
      </c>
      <c r="BS37" s="288" t="str">
        <f>'Proyeksi Pengeluaran'!BU193</f>
        <v/>
      </c>
      <c r="BT37" s="288" t="str">
        <f>'Proyeksi Pengeluaran'!BV193</f>
        <v/>
      </c>
      <c r="BU37" s="288" t="str">
        <f>'Proyeksi Pengeluaran'!BW193</f>
        <v/>
      </c>
      <c r="BV37" s="288" t="str">
        <f>'Proyeksi Pengeluaran'!BX193</f>
        <v/>
      </c>
      <c r="BW37" s="288" t="str">
        <f>'Proyeksi Pengeluaran'!BY193</f>
        <v/>
      </c>
      <c r="BX37" s="288" t="str">
        <f>'Proyeksi Pengeluaran'!BZ193</f>
        <v/>
      </c>
      <c r="BY37" s="288" t="str">
        <f>'Proyeksi Pengeluaran'!CA193</f>
        <v/>
      </c>
      <c r="BZ37" s="288" t="str">
        <f>'Proyeksi Pengeluaran'!CB193</f>
        <v/>
      </c>
      <c r="CA37" s="288" t="str">
        <f>'Proyeksi Pengeluaran'!CC193</f>
        <v/>
      </c>
      <c r="CB37" s="288" t="str">
        <f>'Proyeksi Pengeluaran'!CD193</f>
        <v/>
      </c>
      <c r="CC37" s="288" t="str">
        <f>'Proyeksi Pengeluaran'!CE193</f>
        <v/>
      </c>
      <c r="CD37" s="288" t="str">
        <f>'Proyeksi Pengeluaran'!CF193</f>
        <v/>
      </c>
      <c r="CE37" s="288" t="str">
        <f>'Proyeksi Pengeluaran'!CG193</f>
        <v/>
      </c>
      <c r="CF37" s="288" t="str">
        <f>'Proyeksi Pengeluaran'!CH193</f>
        <v/>
      </c>
      <c r="CG37" s="288" t="str">
        <f>'Proyeksi Pengeluaran'!CI193</f>
        <v/>
      </c>
      <c r="CH37" s="288" t="str">
        <f>'Proyeksi Pengeluaran'!CJ193</f>
        <v/>
      </c>
      <c r="CI37" s="288" t="str">
        <f>'Proyeksi Pengeluaran'!CK193</f>
        <v/>
      </c>
      <c r="CJ37" s="288" t="str">
        <f>'Proyeksi Pengeluaran'!CL193</f>
        <v/>
      </c>
      <c r="CK37" s="288" t="str">
        <f>'Proyeksi Pengeluaran'!CM193</f>
        <v/>
      </c>
      <c r="CL37" s="288" t="str">
        <f>'Proyeksi Pengeluaran'!CN193</f>
        <v/>
      </c>
      <c r="CM37" s="288" t="str">
        <f>'Proyeksi Pengeluaran'!CO193</f>
        <v/>
      </c>
      <c r="CN37" s="288" t="str">
        <f>'Proyeksi Pengeluaran'!CP193</f>
        <v/>
      </c>
      <c r="CO37" s="288" t="str">
        <f>'Proyeksi Pengeluaran'!CQ193</f>
        <v/>
      </c>
      <c r="CP37" s="288" t="str">
        <f>'Proyeksi Pengeluaran'!CR193</f>
        <v/>
      </c>
      <c r="CQ37" s="288" t="str">
        <f>'Proyeksi Pengeluaran'!CS193</f>
        <v/>
      </c>
      <c r="CR37" s="288" t="str">
        <f>'Proyeksi Pengeluaran'!CT193</f>
        <v/>
      </c>
      <c r="CS37" s="288" t="str">
        <f>'Proyeksi Pengeluaran'!CU193</f>
        <v/>
      </c>
      <c r="CT37" s="288" t="str">
        <f>'Proyeksi Pengeluaran'!CV193</f>
        <v/>
      </c>
      <c r="CU37" s="288" t="str">
        <f>'Proyeksi Pengeluaran'!CW193</f>
        <v/>
      </c>
      <c r="CV37" s="288" t="str">
        <f>'Proyeksi Pengeluaran'!CX193</f>
        <v/>
      </c>
      <c r="CW37" s="288" t="str">
        <f>'Proyeksi Pengeluaran'!CY193</f>
        <v/>
      </c>
      <c r="CX37" s="288" t="str">
        <f>'Proyeksi Pengeluaran'!CZ193</f>
        <v/>
      </c>
      <c r="CY37" s="288" t="str">
        <f>'Proyeksi Pengeluaran'!DA193</f>
        <v/>
      </c>
      <c r="CZ37" s="288" t="str">
        <f>'Proyeksi Pengeluaran'!DB193</f>
        <v/>
      </c>
      <c r="DA37" s="288" t="str">
        <f>'Proyeksi Pengeluaran'!DC193</f>
        <v/>
      </c>
      <c r="DB37" s="288" t="str">
        <f>'Proyeksi Pengeluaran'!DD193</f>
        <v/>
      </c>
      <c r="DC37" s="288" t="str">
        <f>'Proyeksi Pengeluaran'!DE193</f>
        <v/>
      </c>
      <c r="DD37" s="288" t="str">
        <f>'Proyeksi Pengeluaran'!DF193</f>
        <v/>
      </c>
      <c r="DE37" s="288" t="str">
        <f>'Proyeksi Pengeluaran'!DG193</f>
        <v/>
      </c>
      <c r="DF37" s="288" t="str">
        <f>'Proyeksi Pengeluaran'!DH193</f>
        <v/>
      </c>
      <c r="DG37" s="288" t="str">
        <f>'Proyeksi Pengeluaran'!DI193</f>
        <v/>
      </c>
      <c r="DH37" s="288" t="str">
        <f>'Proyeksi Pengeluaran'!DJ193</f>
        <v/>
      </c>
      <c r="DI37" s="288" t="str">
        <f>'Proyeksi Pengeluaran'!DK193</f>
        <v/>
      </c>
      <c r="DJ37" s="288" t="str">
        <f>'Proyeksi Pengeluaran'!DL193</f>
        <v/>
      </c>
      <c r="DK37" s="288" t="str">
        <f>'Proyeksi Pengeluaran'!DM193</f>
        <v/>
      </c>
      <c r="DL37" s="288" t="str">
        <f>'Proyeksi Pengeluaran'!DN193</f>
        <v/>
      </c>
      <c r="DM37" s="288" t="str">
        <f>'Proyeksi Pengeluaran'!DO193</f>
        <v/>
      </c>
      <c r="DN37" s="288" t="str">
        <f>'Proyeksi Pengeluaran'!DP193</f>
        <v/>
      </c>
      <c r="DO37" s="288" t="str">
        <f>'Proyeksi Pengeluaran'!DQ193</f>
        <v/>
      </c>
      <c r="DP37" s="288" t="str">
        <f>'Proyeksi Pengeluaran'!DR193</f>
        <v/>
      </c>
      <c r="DQ37" s="288" t="str">
        <f>'Proyeksi Pengeluaran'!DS193</f>
        <v/>
      </c>
      <c r="DR37" s="288" t="str">
        <f>'Proyeksi Pengeluaran'!DT193</f>
        <v/>
      </c>
      <c r="DS37" s="288" t="str">
        <f>'Proyeksi Pengeluaran'!DU193</f>
        <v/>
      </c>
      <c r="DT37" s="288" t="str">
        <f>'Proyeksi Pengeluaran'!DV193</f>
        <v/>
      </c>
      <c r="DU37" s="288" t="str">
        <f>'Proyeksi Pengeluaran'!DW193</f>
        <v/>
      </c>
      <c r="DV37" s="288" t="str">
        <f>'Proyeksi Pengeluaran'!DX193</f>
        <v/>
      </c>
      <c r="DW37" s="288" t="str">
        <f>'Proyeksi Pengeluaran'!DY193</f>
        <v/>
      </c>
      <c r="DX37" s="288" t="str">
        <f>'Proyeksi Pengeluaran'!DZ193</f>
        <v/>
      </c>
      <c r="DY37" s="288" t="str">
        <f>'Proyeksi Pengeluaran'!EA193</f>
        <v/>
      </c>
      <c r="DZ37" s="288" t="str">
        <f>'Proyeksi Pengeluaran'!EB193</f>
        <v/>
      </c>
    </row>
    <row r="38" ht="15.75" customHeight="1">
      <c r="A38" s="291"/>
      <c r="B38" s="292" t="s">
        <v>533</v>
      </c>
      <c r="C38" s="276">
        <f>SUM(C17:C36)</f>
        <v>1425814000</v>
      </c>
      <c r="D38" s="293">
        <f t="shared" ref="D38:DZ38" si="13">SUM(D17:D37)</f>
        <v>61090000</v>
      </c>
      <c r="E38" s="293">
        <f t="shared" si="13"/>
        <v>52050000</v>
      </c>
      <c r="F38" s="293">
        <f t="shared" si="13"/>
        <v>45050000</v>
      </c>
      <c r="G38" s="293">
        <f t="shared" si="13"/>
        <v>14300000</v>
      </c>
      <c r="H38" s="293">
        <f t="shared" si="13"/>
        <v>49103500</v>
      </c>
      <c r="I38" s="293">
        <f t="shared" si="13"/>
        <v>86300000</v>
      </c>
      <c r="J38" s="293">
        <f t="shared" si="13"/>
        <v>12550000</v>
      </c>
      <c r="K38" s="293">
        <f t="shared" si="13"/>
        <v>31300000</v>
      </c>
      <c r="L38" s="293">
        <f t="shared" si="13"/>
        <v>12550000</v>
      </c>
      <c r="M38" s="293">
        <f t="shared" si="13"/>
        <v>12550000</v>
      </c>
      <c r="N38" s="293">
        <f t="shared" si="13"/>
        <v>12550000</v>
      </c>
      <c r="O38" s="293">
        <f t="shared" si="13"/>
        <v>81280000</v>
      </c>
      <c r="P38" s="293">
        <f t="shared" si="13"/>
        <v>31700000</v>
      </c>
      <c r="Q38" s="293">
        <f t="shared" si="13"/>
        <v>31700000</v>
      </c>
      <c r="R38" s="293">
        <f t="shared" si="13"/>
        <v>31700000</v>
      </c>
      <c r="S38" s="293">
        <f t="shared" si="13"/>
        <v>22075000</v>
      </c>
      <c r="T38" s="293">
        <f t="shared" si="13"/>
        <v>15828500</v>
      </c>
      <c r="U38" s="293">
        <f t="shared" si="13"/>
        <v>78800000</v>
      </c>
      <c r="V38" s="293">
        <f t="shared" si="13"/>
        <v>10550000</v>
      </c>
      <c r="W38" s="293">
        <f t="shared" si="13"/>
        <v>18050000</v>
      </c>
      <c r="X38" s="293">
        <f t="shared" si="13"/>
        <v>37300000</v>
      </c>
      <c r="Y38" s="293">
        <f t="shared" si="13"/>
        <v>47300000</v>
      </c>
      <c r="Z38" s="293">
        <f t="shared" si="13"/>
        <v>65390000</v>
      </c>
      <c r="AA38" s="293">
        <f t="shared" si="13"/>
        <v>242640000</v>
      </c>
      <c r="AB38" s="293">
        <f t="shared" si="13"/>
        <v>2000000</v>
      </c>
      <c r="AC38" s="293">
        <f t="shared" si="13"/>
        <v>2000000</v>
      </c>
      <c r="AD38" s="293">
        <f t="shared" si="13"/>
        <v>2000000</v>
      </c>
      <c r="AE38" s="293">
        <f t="shared" si="13"/>
        <v>2000000</v>
      </c>
      <c r="AF38" s="293">
        <f t="shared" si="13"/>
        <v>2553500</v>
      </c>
      <c r="AG38" s="293">
        <f t="shared" si="13"/>
        <v>70250000</v>
      </c>
      <c r="AH38" s="293">
        <f t="shared" si="13"/>
        <v>2000000</v>
      </c>
      <c r="AI38" s="293">
        <f t="shared" si="13"/>
        <v>2000000</v>
      </c>
      <c r="AJ38" s="293">
        <f t="shared" si="13"/>
        <v>2000000</v>
      </c>
      <c r="AK38" s="293">
        <f t="shared" si="13"/>
        <v>2000000</v>
      </c>
      <c r="AL38" s="293">
        <f t="shared" si="13"/>
        <v>2000000</v>
      </c>
      <c r="AM38" s="293">
        <f t="shared" si="13"/>
        <v>70250000</v>
      </c>
      <c r="AN38" s="293">
        <f t="shared" si="13"/>
        <v>2000000</v>
      </c>
      <c r="AO38" s="293">
        <f t="shared" si="13"/>
        <v>2000000</v>
      </c>
      <c r="AP38" s="293">
        <f t="shared" si="13"/>
        <v>2000000</v>
      </c>
      <c r="AQ38" s="293">
        <f t="shared" si="13"/>
        <v>2000000</v>
      </c>
      <c r="AR38" s="293">
        <f t="shared" si="13"/>
        <v>2553500</v>
      </c>
      <c r="AS38" s="293">
        <f t="shared" si="13"/>
        <v>70250000</v>
      </c>
      <c r="AT38" s="293">
        <f t="shared" si="13"/>
        <v>2000000</v>
      </c>
      <c r="AU38" s="293">
        <f t="shared" si="13"/>
        <v>2000000</v>
      </c>
      <c r="AV38" s="293">
        <f t="shared" si="13"/>
        <v>2000000</v>
      </c>
      <c r="AW38" s="293">
        <f t="shared" si="13"/>
        <v>2000000</v>
      </c>
      <c r="AX38" s="293">
        <f t="shared" si="13"/>
        <v>2000000</v>
      </c>
      <c r="AY38" s="293">
        <f t="shared" si="13"/>
        <v>70250000</v>
      </c>
      <c r="AZ38" s="293" t="str">
        <f t="shared" si="13"/>
        <v>#REF!</v>
      </c>
      <c r="BA38" s="293">
        <f t="shared" si="13"/>
        <v>0</v>
      </c>
      <c r="BB38" s="293">
        <f t="shared" si="13"/>
        <v>0</v>
      </c>
      <c r="BC38" s="293">
        <f t="shared" si="13"/>
        <v>0</v>
      </c>
      <c r="BD38" s="293">
        <f t="shared" si="13"/>
        <v>0</v>
      </c>
      <c r="BE38" s="293">
        <f t="shared" si="13"/>
        <v>0</v>
      </c>
      <c r="BF38" s="293">
        <f t="shared" si="13"/>
        <v>0</v>
      </c>
      <c r="BG38" s="293">
        <f t="shared" si="13"/>
        <v>0</v>
      </c>
      <c r="BH38" s="293">
        <f t="shared" si="13"/>
        <v>0</v>
      </c>
      <c r="BI38" s="293">
        <f t="shared" si="13"/>
        <v>0</v>
      </c>
      <c r="BJ38" s="293">
        <f t="shared" si="13"/>
        <v>0</v>
      </c>
      <c r="BK38" s="293">
        <f t="shared" si="13"/>
        <v>0</v>
      </c>
      <c r="BL38" s="293">
        <f t="shared" si="13"/>
        <v>0</v>
      </c>
      <c r="BM38" s="293">
        <f t="shared" si="13"/>
        <v>0</v>
      </c>
      <c r="BN38" s="293">
        <f t="shared" si="13"/>
        <v>0</v>
      </c>
      <c r="BO38" s="293">
        <f t="shared" si="13"/>
        <v>0</v>
      </c>
      <c r="BP38" s="293">
        <f t="shared" si="13"/>
        <v>0</v>
      </c>
      <c r="BQ38" s="293">
        <f t="shared" si="13"/>
        <v>0</v>
      </c>
      <c r="BR38" s="293">
        <f t="shared" si="13"/>
        <v>0</v>
      </c>
      <c r="BS38" s="293">
        <f t="shared" si="13"/>
        <v>0</v>
      </c>
      <c r="BT38" s="293">
        <f t="shared" si="13"/>
        <v>0</v>
      </c>
      <c r="BU38" s="293">
        <f t="shared" si="13"/>
        <v>0</v>
      </c>
      <c r="BV38" s="293">
        <f t="shared" si="13"/>
        <v>0</v>
      </c>
      <c r="BW38" s="293">
        <f t="shared" si="13"/>
        <v>0</v>
      </c>
      <c r="BX38" s="293">
        <f t="shared" si="13"/>
        <v>0</v>
      </c>
      <c r="BY38" s="293">
        <f t="shared" si="13"/>
        <v>0</v>
      </c>
      <c r="BZ38" s="293">
        <f t="shared" si="13"/>
        <v>0</v>
      </c>
      <c r="CA38" s="293">
        <f t="shared" si="13"/>
        <v>0</v>
      </c>
      <c r="CB38" s="293">
        <f t="shared" si="13"/>
        <v>0</v>
      </c>
      <c r="CC38" s="293">
        <f t="shared" si="13"/>
        <v>0</v>
      </c>
      <c r="CD38" s="293">
        <f t="shared" si="13"/>
        <v>0</v>
      </c>
      <c r="CE38" s="293">
        <f t="shared" si="13"/>
        <v>0</v>
      </c>
      <c r="CF38" s="293">
        <f t="shared" si="13"/>
        <v>0</v>
      </c>
      <c r="CG38" s="293">
        <f t="shared" si="13"/>
        <v>0</v>
      </c>
      <c r="CH38" s="293">
        <f t="shared" si="13"/>
        <v>0</v>
      </c>
      <c r="CI38" s="293">
        <f t="shared" si="13"/>
        <v>0</v>
      </c>
      <c r="CJ38" s="293">
        <f t="shared" si="13"/>
        <v>0</v>
      </c>
      <c r="CK38" s="293">
        <f t="shared" si="13"/>
        <v>0</v>
      </c>
      <c r="CL38" s="293">
        <f t="shared" si="13"/>
        <v>0</v>
      </c>
      <c r="CM38" s="293">
        <f t="shared" si="13"/>
        <v>0</v>
      </c>
      <c r="CN38" s="293">
        <f t="shared" si="13"/>
        <v>0</v>
      </c>
      <c r="CO38" s="293">
        <f t="shared" si="13"/>
        <v>0</v>
      </c>
      <c r="CP38" s="293">
        <f t="shared" si="13"/>
        <v>0</v>
      </c>
      <c r="CQ38" s="293">
        <f t="shared" si="13"/>
        <v>0</v>
      </c>
      <c r="CR38" s="293">
        <f t="shared" si="13"/>
        <v>0</v>
      </c>
      <c r="CS38" s="293">
        <f t="shared" si="13"/>
        <v>0</v>
      </c>
      <c r="CT38" s="293">
        <f t="shared" si="13"/>
        <v>0</v>
      </c>
      <c r="CU38" s="293">
        <f t="shared" si="13"/>
        <v>0</v>
      </c>
      <c r="CV38" s="293">
        <f t="shared" si="13"/>
        <v>0</v>
      </c>
      <c r="CW38" s="293">
        <f t="shared" si="13"/>
        <v>0</v>
      </c>
      <c r="CX38" s="293">
        <f t="shared" si="13"/>
        <v>0</v>
      </c>
      <c r="CY38" s="293">
        <f t="shared" si="13"/>
        <v>0</v>
      </c>
      <c r="CZ38" s="293">
        <f t="shared" si="13"/>
        <v>0</v>
      </c>
      <c r="DA38" s="293">
        <f t="shared" si="13"/>
        <v>0</v>
      </c>
      <c r="DB38" s="293">
        <f t="shared" si="13"/>
        <v>0</v>
      </c>
      <c r="DC38" s="293">
        <f t="shared" si="13"/>
        <v>0</v>
      </c>
      <c r="DD38" s="293">
        <f t="shared" si="13"/>
        <v>0</v>
      </c>
      <c r="DE38" s="293">
        <f t="shared" si="13"/>
        <v>0</v>
      </c>
      <c r="DF38" s="293">
        <f t="shared" si="13"/>
        <v>0</v>
      </c>
      <c r="DG38" s="293">
        <f t="shared" si="13"/>
        <v>0</v>
      </c>
      <c r="DH38" s="293">
        <f t="shared" si="13"/>
        <v>0</v>
      </c>
      <c r="DI38" s="293">
        <f t="shared" si="13"/>
        <v>0</v>
      </c>
      <c r="DJ38" s="293">
        <f t="shared" si="13"/>
        <v>0</v>
      </c>
      <c r="DK38" s="293">
        <f t="shared" si="13"/>
        <v>0</v>
      </c>
      <c r="DL38" s="293">
        <f t="shared" si="13"/>
        <v>0</v>
      </c>
      <c r="DM38" s="293">
        <f t="shared" si="13"/>
        <v>0</v>
      </c>
      <c r="DN38" s="293">
        <f t="shared" si="13"/>
        <v>0</v>
      </c>
      <c r="DO38" s="293">
        <f t="shared" si="13"/>
        <v>0</v>
      </c>
      <c r="DP38" s="293">
        <f t="shared" si="13"/>
        <v>0</v>
      </c>
      <c r="DQ38" s="293">
        <f t="shared" si="13"/>
        <v>0</v>
      </c>
      <c r="DR38" s="293">
        <f t="shared" si="13"/>
        <v>0</v>
      </c>
      <c r="DS38" s="293">
        <f t="shared" si="13"/>
        <v>0</v>
      </c>
      <c r="DT38" s="293">
        <f t="shared" si="13"/>
        <v>0</v>
      </c>
      <c r="DU38" s="293">
        <f t="shared" si="13"/>
        <v>0</v>
      </c>
      <c r="DV38" s="293">
        <f t="shared" si="13"/>
        <v>0</v>
      </c>
      <c r="DW38" s="293">
        <f t="shared" si="13"/>
        <v>0</v>
      </c>
      <c r="DX38" s="293">
        <f t="shared" si="13"/>
        <v>0</v>
      </c>
      <c r="DY38" s="293">
        <f t="shared" si="13"/>
        <v>0</v>
      </c>
      <c r="DZ38" s="293">
        <f t="shared" si="13"/>
        <v>0</v>
      </c>
    </row>
    <row r="39" ht="15.75" customHeight="1">
      <c r="A39" s="205"/>
      <c r="B39" s="73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294"/>
      <c r="R39" s="295"/>
      <c r="S39" s="296"/>
      <c r="T39" s="73"/>
      <c r="U39" s="73"/>
      <c r="V39" s="73"/>
      <c r="W39" s="74"/>
      <c r="X39" s="74"/>
      <c r="Y39" s="73"/>
      <c r="Z39" s="74"/>
      <c r="AA39" s="297"/>
      <c r="AB39" s="297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97"/>
      <c r="AO39" s="297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97"/>
      <c r="BB39" s="297"/>
      <c r="BC39" s="297"/>
      <c r="BD39" s="297"/>
      <c r="BE39" s="297"/>
      <c r="BF39" s="297"/>
      <c r="BG39" s="297"/>
      <c r="BH39" s="297"/>
      <c r="BI39" s="297"/>
      <c r="BJ39" s="297"/>
      <c r="BK39" s="297"/>
      <c r="BL39" s="297"/>
      <c r="BM39" s="297"/>
      <c r="BN39" s="297"/>
      <c r="BO39" s="297"/>
      <c r="BP39" s="297"/>
      <c r="BQ39" s="297"/>
      <c r="BR39" s="297"/>
      <c r="BS39" s="297"/>
      <c r="BT39" s="297"/>
      <c r="BU39" s="297"/>
      <c r="BV39" s="297"/>
      <c r="BW39" s="297"/>
      <c r="BX39" s="297"/>
      <c r="BY39" s="297"/>
      <c r="BZ39" s="297"/>
      <c r="CA39" s="297"/>
      <c r="CB39" s="297"/>
      <c r="CC39" s="297"/>
      <c r="CD39" s="297"/>
      <c r="CE39" s="297"/>
      <c r="CF39" s="297"/>
      <c r="CG39" s="297"/>
      <c r="CH39" s="297"/>
      <c r="CI39" s="297"/>
      <c r="CJ39" s="297"/>
      <c r="CK39" s="297"/>
      <c r="CL39" s="297"/>
      <c r="CM39" s="297"/>
      <c r="CN39" s="297"/>
      <c r="CO39" s="297"/>
      <c r="CP39" s="297"/>
      <c r="CQ39" s="297"/>
      <c r="CR39" s="297"/>
      <c r="CS39" s="297"/>
      <c r="CT39" s="297"/>
      <c r="CU39" s="297"/>
      <c r="CV39" s="297"/>
      <c r="CW39" s="297"/>
      <c r="CX39" s="297"/>
      <c r="CY39" s="297"/>
      <c r="CZ39" s="297"/>
      <c r="DA39" s="297"/>
      <c r="DB39" s="297"/>
      <c r="DC39" s="297"/>
      <c r="DD39" s="297"/>
      <c r="DE39" s="297"/>
      <c r="DF39" s="297"/>
      <c r="DG39" s="297"/>
      <c r="DH39" s="297"/>
      <c r="DI39" s="297"/>
      <c r="DJ39" s="297"/>
      <c r="DK39" s="297"/>
      <c r="DL39" s="297"/>
      <c r="DM39" s="297"/>
      <c r="DN39" s="297"/>
      <c r="DO39" s="297"/>
      <c r="DP39" s="297"/>
      <c r="DQ39" s="297"/>
      <c r="DR39" s="297"/>
      <c r="DS39" s="297"/>
      <c r="DT39" s="297"/>
      <c r="DU39" s="297"/>
      <c r="DV39" s="297"/>
      <c r="DW39" s="297"/>
      <c r="DX39" s="297"/>
      <c r="DY39" s="297"/>
      <c r="DZ39" s="297"/>
    </row>
    <row r="40" ht="15.75" customHeight="1">
      <c r="A40" s="298" t="s">
        <v>534</v>
      </c>
      <c r="B40" s="299" t="s">
        <v>535</v>
      </c>
      <c r="C40" s="300">
        <f t="shared" ref="C40:DZ40" si="14">C14-C38</f>
        <v>7892246000</v>
      </c>
      <c r="D40" s="301">
        <f t="shared" si="14"/>
        <v>429160000</v>
      </c>
      <c r="E40" s="302">
        <f t="shared" si="14"/>
        <v>981360000</v>
      </c>
      <c r="F40" s="302">
        <f t="shared" si="14"/>
        <v>1308400000</v>
      </c>
      <c r="G40" s="302">
        <f t="shared" si="14"/>
        <v>2618400000</v>
      </c>
      <c r="H40" s="302">
        <f t="shared" si="14"/>
        <v>3213398167</v>
      </c>
      <c r="I40" s="302">
        <f t="shared" si="14"/>
        <v>3771199834</v>
      </c>
      <c r="J40" s="302">
        <f t="shared" si="14"/>
        <v>4221164834</v>
      </c>
      <c r="K40" s="302">
        <f t="shared" si="14"/>
        <v>4544232334</v>
      </c>
      <c r="L40" s="302">
        <f t="shared" si="14"/>
        <v>4748119834</v>
      </c>
      <c r="M40" s="302">
        <f t="shared" si="14"/>
        <v>4787317334</v>
      </c>
      <c r="N40" s="302">
        <f t="shared" si="14"/>
        <v>4826514834</v>
      </c>
      <c r="O40" s="302">
        <f t="shared" si="14"/>
        <v>4796982334</v>
      </c>
      <c r="P40" s="302">
        <f t="shared" si="14"/>
        <v>4817029834</v>
      </c>
      <c r="Q40" s="302">
        <f t="shared" si="14"/>
        <v>4837077334</v>
      </c>
      <c r="R40" s="302">
        <f t="shared" si="14"/>
        <v>4857124834</v>
      </c>
      <c r="S40" s="302">
        <f t="shared" si="14"/>
        <v>4886797334</v>
      </c>
      <c r="T40" s="302">
        <f t="shared" si="14"/>
        <v>4922716334</v>
      </c>
      <c r="U40" s="302">
        <f t="shared" si="14"/>
        <v>4895663834</v>
      </c>
      <c r="V40" s="302">
        <f t="shared" si="14"/>
        <v>4936861334</v>
      </c>
      <c r="W40" s="302">
        <f t="shared" si="14"/>
        <v>4970558834</v>
      </c>
      <c r="X40" s="302">
        <f t="shared" si="14"/>
        <v>4985006334</v>
      </c>
      <c r="Y40" s="302">
        <f t="shared" si="14"/>
        <v>4989453834</v>
      </c>
      <c r="Z40" s="302">
        <f t="shared" si="14"/>
        <v>4975811334</v>
      </c>
      <c r="AA40" s="302">
        <f t="shared" si="14"/>
        <v>4784918834</v>
      </c>
      <c r="AB40" s="302">
        <f t="shared" si="14"/>
        <v>4834666334</v>
      </c>
      <c r="AC40" s="302">
        <f t="shared" si="14"/>
        <v>4884413834</v>
      </c>
      <c r="AD40" s="302">
        <f t="shared" si="14"/>
        <v>4934161334</v>
      </c>
      <c r="AE40" s="302">
        <f t="shared" si="14"/>
        <v>4983908834</v>
      </c>
      <c r="AF40" s="302">
        <f t="shared" si="14"/>
        <v>5033102834</v>
      </c>
      <c r="AG40" s="302">
        <f t="shared" si="14"/>
        <v>5014600334</v>
      </c>
      <c r="AH40" s="302">
        <f t="shared" si="14"/>
        <v>5064347834</v>
      </c>
      <c r="AI40" s="302">
        <f t="shared" si="14"/>
        <v>5099360334</v>
      </c>
      <c r="AJ40" s="302">
        <f t="shared" si="14"/>
        <v>5134372834</v>
      </c>
      <c r="AK40" s="302">
        <f t="shared" si="14"/>
        <v>5169385334</v>
      </c>
      <c r="AL40" s="302">
        <f t="shared" si="14"/>
        <v>5204397834</v>
      </c>
      <c r="AM40" s="302">
        <f t="shared" si="14"/>
        <v>5171160334</v>
      </c>
      <c r="AN40" s="302">
        <f t="shared" si="14"/>
        <v>5206172834</v>
      </c>
      <c r="AO40" s="302">
        <f t="shared" si="14"/>
        <v>5241185334</v>
      </c>
      <c r="AP40" s="302">
        <f t="shared" si="14"/>
        <v>5276197834</v>
      </c>
      <c r="AQ40" s="302">
        <f t="shared" si="14"/>
        <v>5311210334</v>
      </c>
      <c r="AR40" s="302">
        <f t="shared" si="14"/>
        <v>5345669334</v>
      </c>
      <c r="AS40" s="302">
        <f t="shared" si="14"/>
        <v>5312431834</v>
      </c>
      <c r="AT40" s="302">
        <f t="shared" si="14"/>
        <v>5347444334</v>
      </c>
      <c r="AU40" s="302">
        <f t="shared" si="14"/>
        <v>5382456834</v>
      </c>
      <c r="AV40" s="302">
        <f t="shared" si="14"/>
        <v>5417469334</v>
      </c>
      <c r="AW40" s="302">
        <f t="shared" si="14"/>
        <v>5452481834</v>
      </c>
      <c r="AX40" s="302">
        <f t="shared" si="14"/>
        <v>5487494334</v>
      </c>
      <c r="AY40" s="303">
        <f t="shared" si="14"/>
        <v>5454256834</v>
      </c>
      <c r="AZ40" s="303" t="str">
        <f t="shared" si="14"/>
        <v>#REF!</v>
      </c>
      <c r="BA40" s="303" t="str">
        <f t="shared" si="14"/>
        <v>#REF!</v>
      </c>
      <c r="BB40" s="303" t="str">
        <f t="shared" si="14"/>
        <v>#REF!</v>
      </c>
      <c r="BC40" s="303" t="str">
        <f t="shared" si="14"/>
        <v>#REF!</v>
      </c>
      <c r="BD40" s="303" t="str">
        <f t="shared" si="14"/>
        <v>#REF!</v>
      </c>
      <c r="BE40" s="303" t="str">
        <f t="shared" si="14"/>
        <v>#REF!</v>
      </c>
      <c r="BF40" s="303" t="str">
        <f t="shared" si="14"/>
        <v>#REF!</v>
      </c>
      <c r="BG40" s="303" t="str">
        <f t="shared" si="14"/>
        <v>#REF!</v>
      </c>
      <c r="BH40" s="303" t="str">
        <f t="shared" si="14"/>
        <v>#REF!</v>
      </c>
      <c r="BI40" s="303" t="str">
        <f t="shared" si="14"/>
        <v>#REF!</v>
      </c>
      <c r="BJ40" s="303" t="str">
        <f t="shared" si="14"/>
        <v>#REF!</v>
      </c>
      <c r="BK40" s="303" t="str">
        <f t="shared" si="14"/>
        <v>#REF!</v>
      </c>
      <c r="BL40" s="303" t="str">
        <f t="shared" si="14"/>
        <v>#REF!</v>
      </c>
      <c r="BM40" s="303" t="str">
        <f t="shared" si="14"/>
        <v>#REF!</v>
      </c>
      <c r="BN40" s="303" t="str">
        <f t="shared" si="14"/>
        <v>#REF!</v>
      </c>
      <c r="BO40" s="303" t="str">
        <f t="shared" si="14"/>
        <v>#REF!</v>
      </c>
      <c r="BP40" s="303" t="str">
        <f t="shared" si="14"/>
        <v>#REF!</v>
      </c>
      <c r="BQ40" s="303" t="str">
        <f t="shared" si="14"/>
        <v>#REF!</v>
      </c>
      <c r="BR40" s="303" t="str">
        <f t="shared" si="14"/>
        <v>#REF!</v>
      </c>
      <c r="BS40" s="303" t="str">
        <f t="shared" si="14"/>
        <v>#REF!</v>
      </c>
      <c r="BT40" s="303" t="str">
        <f t="shared" si="14"/>
        <v>#REF!</v>
      </c>
      <c r="BU40" s="303" t="str">
        <f t="shared" si="14"/>
        <v>#REF!</v>
      </c>
      <c r="BV40" s="303" t="str">
        <f t="shared" si="14"/>
        <v>#REF!</v>
      </c>
      <c r="BW40" s="303" t="str">
        <f t="shared" si="14"/>
        <v>#REF!</v>
      </c>
      <c r="BX40" s="303" t="str">
        <f t="shared" si="14"/>
        <v>#REF!</v>
      </c>
      <c r="BY40" s="303" t="str">
        <f t="shared" si="14"/>
        <v>#REF!</v>
      </c>
      <c r="BZ40" s="303" t="str">
        <f t="shared" si="14"/>
        <v>#REF!</v>
      </c>
      <c r="CA40" s="303" t="str">
        <f t="shared" si="14"/>
        <v>#REF!</v>
      </c>
      <c r="CB40" s="303" t="str">
        <f t="shared" si="14"/>
        <v>#REF!</v>
      </c>
      <c r="CC40" s="303" t="str">
        <f t="shared" si="14"/>
        <v>#REF!</v>
      </c>
      <c r="CD40" s="303" t="str">
        <f t="shared" si="14"/>
        <v>#REF!</v>
      </c>
      <c r="CE40" s="303" t="str">
        <f t="shared" si="14"/>
        <v>#REF!</v>
      </c>
      <c r="CF40" s="303" t="str">
        <f t="shared" si="14"/>
        <v>#REF!</v>
      </c>
      <c r="CG40" s="303" t="str">
        <f t="shared" si="14"/>
        <v>#REF!</v>
      </c>
      <c r="CH40" s="303" t="str">
        <f t="shared" si="14"/>
        <v>#REF!</v>
      </c>
      <c r="CI40" s="303" t="str">
        <f t="shared" si="14"/>
        <v>#REF!</v>
      </c>
      <c r="CJ40" s="303" t="str">
        <f t="shared" si="14"/>
        <v>#REF!</v>
      </c>
      <c r="CK40" s="303" t="str">
        <f t="shared" si="14"/>
        <v>#REF!</v>
      </c>
      <c r="CL40" s="303" t="str">
        <f t="shared" si="14"/>
        <v>#REF!</v>
      </c>
      <c r="CM40" s="303" t="str">
        <f t="shared" si="14"/>
        <v>#REF!</v>
      </c>
      <c r="CN40" s="303" t="str">
        <f t="shared" si="14"/>
        <v>#REF!</v>
      </c>
      <c r="CO40" s="303" t="str">
        <f t="shared" si="14"/>
        <v>#REF!</v>
      </c>
      <c r="CP40" s="303" t="str">
        <f t="shared" si="14"/>
        <v>#REF!</v>
      </c>
      <c r="CQ40" s="303" t="str">
        <f t="shared" si="14"/>
        <v>#REF!</v>
      </c>
      <c r="CR40" s="303" t="str">
        <f t="shared" si="14"/>
        <v>#REF!</v>
      </c>
      <c r="CS40" s="303" t="str">
        <f t="shared" si="14"/>
        <v>#REF!</v>
      </c>
      <c r="CT40" s="303" t="str">
        <f t="shared" si="14"/>
        <v>#REF!</v>
      </c>
      <c r="CU40" s="303" t="str">
        <f t="shared" si="14"/>
        <v>#REF!</v>
      </c>
      <c r="CV40" s="303" t="str">
        <f t="shared" si="14"/>
        <v>#REF!</v>
      </c>
      <c r="CW40" s="303" t="str">
        <f t="shared" si="14"/>
        <v>#REF!</v>
      </c>
      <c r="CX40" s="303" t="str">
        <f t="shared" si="14"/>
        <v>#REF!</v>
      </c>
      <c r="CY40" s="303" t="str">
        <f t="shared" si="14"/>
        <v>#REF!</v>
      </c>
      <c r="CZ40" s="303" t="str">
        <f t="shared" si="14"/>
        <v>#REF!</v>
      </c>
      <c r="DA40" s="303" t="str">
        <f t="shared" si="14"/>
        <v>#REF!</v>
      </c>
      <c r="DB40" s="303" t="str">
        <f t="shared" si="14"/>
        <v>#REF!</v>
      </c>
      <c r="DC40" s="303" t="str">
        <f t="shared" si="14"/>
        <v>#REF!</v>
      </c>
      <c r="DD40" s="303" t="str">
        <f t="shared" si="14"/>
        <v>#REF!</v>
      </c>
      <c r="DE40" s="303" t="str">
        <f t="shared" si="14"/>
        <v>#REF!</v>
      </c>
      <c r="DF40" s="303" t="str">
        <f t="shared" si="14"/>
        <v>#REF!</v>
      </c>
      <c r="DG40" s="303" t="str">
        <f t="shared" si="14"/>
        <v>#REF!</v>
      </c>
      <c r="DH40" s="303" t="str">
        <f t="shared" si="14"/>
        <v>#REF!</v>
      </c>
      <c r="DI40" s="303" t="str">
        <f t="shared" si="14"/>
        <v>#REF!</v>
      </c>
      <c r="DJ40" s="303" t="str">
        <f t="shared" si="14"/>
        <v>#REF!</v>
      </c>
      <c r="DK40" s="303" t="str">
        <f t="shared" si="14"/>
        <v>#REF!</v>
      </c>
      <c r="DL40" s="303" t="str">
        <f t="shared" si="14"/>
        <v>#REF!</v>
      </c>
      <c r="DM40" s="303" t="str">
        <f t="shared" si="14"/>
        <v>#REF!</v>
      </c>
      <c r="DN40" s="303" t="str">
        <f t="shared" si="14"/>
        <v>#REF!</v>
      </c>
      <c r="DO40" s="303" t="str">
        <f t="shared" si="14"/>
        <v>#REF!</v>
      </c>
      <c r="DP40" s="303" t="str">
        <f t="shared" si="14"/>
        <v>#REF!</v>
      </c>
      <c r="DQ40" s="303" t="str">
        <f t="shared" si="14"/>
        <v>#REF!</v>
      </c>
      <c r="DR40" s="303" t="str">
        <f t="shared" si="14"/>
        <v>#REF!</v>
      </c>
      <c r="DS40" s="303" t="str">
        <f t="shared" si="14"/>
        <v>#REF!</v>
      </c>
      <c r="DT40" s="303" t="str">
        <f t="shared" si="14"/>
        <v>#REF!</v>
      </c>
      <c r="DU40" s="303" t="str">
        <f t="shared" si="14"/>
        <v>#REF!</v>
      </c>
      <c r="DV40" s="303" t="str">
        <f t="shared" si="14"/>
        <v>#REF!</v>
      </c>
      <c r="DW40" s="303" t="str">
        <f t="shared" si="14"/>
        <v>#REF!</v>
      </c>
      <c r="DX40" s="303" t="str">
        <f t="shared" si="14"/>
        <v>#REF!</v>
      </c>
      <c r="DY40" s="303" t="str">
        <f t="shared" si="14"/>
        <v>#REF!</v>
      </c>
      <c r="DZ40" s="303" t="str">
        <f t="shared" si="14"/>
        <v>#REF!</v>
      </c>
    </row>
    <row r="41" ht="15.75" customHeight="1">
      <c r="A41" s="205"/>
      <c r="B41" s="304" t="s">
        <v>536</v>
      </c>
      <c r="C41" s="305">
        <f>C40</f>
        <v>7892246000</v>
      </c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3"/>
      <c r="U41" s="73"/>
      <c r="V41" s="73"/>
      <c r="W41" s="74"/>
      <c r="X41" s="74"/>
      <c r="Y41" s="73"/>
      <c r="Z41" s="74"/>
      <c r="AA41" s="73"/>
    </row>
    <row r="42" ht="15.75" customHeight="1">
      <c r="A42" s="306"/>
      <c r="B42" s="307" t="s">
        <v>537</v>
      </c>
      <c r="C42" s="308">
        <v>48.0</v>
      </c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>
        <v>1.32925E9</v>
      </c>
      <c r="Q42" s="75"/>
      <c r="R42" s="75"/>
      <c r="S42" s="75"/>
      <c r="T42" s="73"/>
      <c r="U42" s="73"/>
      <c r="V42" s="73"/>
      <c r="W42" s="74"/>
      <c r="X42" s="74"/>
      <c r="Y42" s="73"/>
      <c r="Z42" s="74"/>
      <c r="AA42" s="73"/>
      <c r="AC42" s="4"/>
    </row>
    <row r="43" ht="15.75" customHeight="1">
      <c r="A43" s="306"/>
      <c r="B43" s="307" t="s">
        <v>538</v>
      </c>
      <c r="C43" s="309">
        <f>C41/C42</f>
        <v>164421791.7</v>
      </c>
      <c r="D43" s="75"/>
      <c r="E43" s="75"/>
      <c r="F43" s="75"/>
      <c r="G43" s="75"/>
      <c r="H43" s="75"/>
      <c r="I43" s="310"/>
      <c r="J43" s="310"/>
      <c r="K43" s="310"/>
      <c r="L43" s="310"/>
      <c r="M43" s="310"/>
      <c r="N43" s="310"/>
      <c r="O43" s="75"/>
      <c r="P43" s="75"/>
      <c r="Q43" s="75"/>
      <c r="R43" s="75"/>
      <c r="S43" s="75"/>
      <c r="T43" s="73"/>
      <c r="U43" s="73"/>
      <c r="V43" s="73"/>
      <c r="W43" s="74"/>
      <c r="X43" s="74"/>
      <c r="Y43" s="73"/>
      <c r="Z43" s="74"/>
      <c r="AA43" s="73"/>
    </row>
    <row r="44" ht="15.75" customHeight="1">
      <c r="A44" s="306"/>
      <c r="B44" s="307" t="s">
        <v>539</v>
      </c>
      <c r="C44" s="309">
        <v>5.13E8</v>
      </c>
      <c r="D44" s="75"/>
      <c r="E44" s="75"/>
      <c r="F44" s="75"/>
      <c r="G44" s="75"/>
      <c r="H44" s="311"/>
      <c r="I44" s="75"/>
      <c r="J44" s="75"/>
      <c r="K44" s="312"/>
      <c r="L44" s="311"/>
      <c r="M44" s="312"/>
      <c r="N44" s="75"/>
      <c r="O44" s="75"/>
      <c r="P44" s="75"/>
      <c r="Q44" s="75"/>
      <c r="R44" s="75"/>
      <c r="S44" s="75"/>
      <c r="T44" s="73"/>
      <c r="U44" s="73"/>
      <c r="V44" s="73"/>
      <c r="W44" s="74"/>
      <c r="X44" s="74"/>
      <c r="Y44" s="73"/>
      <c r="Z44" s="74"/>
      <c r="AA44" s="73"/>
    </row>
    <row r="45" ht="15.75" customHeight="1">
      <c r="A45" s="306"/>
      <c r="B45" s="307" t="s">
        <v>540</v>
      </c>
      <c r="C45" s="309">
        <f>SUM('Proyeksi Pengeluaran'!F33,'Proyeksi Pengeluaran'!F44,'Proyeksi Pengeluaran'!F88,'Proyeksi Pengeluaran'!F128)</f>
        <v>2388814000</v>
      </c>
      <c r="D45" s="75"/>
      <c r="E45" s="75"/>
      <c r="F45" s="75"/>
      <c r="G45" s="75"/>
      <c r="H45" s="311"/>
      <c r="I45" s="75"/>
      <c r="J45" s="75"/>
      <c r="K45" s="312"/>
      <c r="L45" s="311"/>
      <c r="M45" s="312"/>
      <c r="N45" s="75"/>
      <c r="O45" s="75"/>
      <c r="P45" s="75"/>
      <c r="Q45" s="75"/>
      <c r="R45" s="75"/>
      <c r="S45" s="75"/>
      <c r="T45" s="73"/>
      <c r="U45" s="73"/>
      <c r="V45" s="73"/>
      <c r="W45" s="74"/>
      <c r="X45" s="74"/>
      <c r="Y45" s="73"/>
      <c r="Z45" s="74"/>
      <c r="AA45" s="73"/>
    </row>
    <row r="46" ht="15.75" customHeight="1">
      <c r="A46" s="306"/>
      <c r="B46" s="307" t="s">
        <v>541</v>
      </c>
      <c r="C46" s="309">
        <f>SUM('Proyeksi Pengeluaran'!F152,'Proyeksi Pengeluaran'!F165,'Proyeksi Pengeluaran'!F173)</f>
        <v>3838050000</v>
      </c>
      <c r="D46" s="75"/>
      <c r="E46" s="75"/>
      <c r="F46" s="75"/>
      <c r="G46" s="75"/>
      <c r="H46" s="311"/>
      <c r="I46" s="75"/>
      <c r="J46" s="75"/>
      <c r="K46" s="312"/>
      <c r="L46" s="311"/>
      <c r="M46" s="312"/>
      <c r="N46" s="75"/>
      <c r="O46" s="75"/>
      <c r="P46" s="75"/>
      <c r="Q46" s="75"/>
      <c r="R46" s="75"/>
      <c r="S46" s="75"/>
      <c r="T46" s="73"/>
      <c r="U46" s="73"/>
      <c r="V46" s="73"/>
      <c r="W46" s="74"/>
      <c r="X46" s="74"/>
      <c r="Y46" s="73"/>
      <c r="Z46" s="74"/>
      <c r="AA46" s="73"/>
    </row>
    <row r="47" ht="15.75" customHeight="1">
      <c r="A47" s="306"/>
      <c r="B47" s="313" t="s">
        <v>542</v>
      </c>
      <c r="C47" s="314">
        <f>C54</f>
        <v>4.656557505</v>
      </c>
      <c r="D47" s="315" t="s">
        <v>352</v>
      </c>
      <c r="E47" s="75"/>
      <c r="F47" s="75"/>
      <c r="G47" s="75"/>
      <c r="H47" s="311"/>
      <c r="I47" s="75"/>
      <c r="J47" s="75"/>
      <c r="K47" s="312"/>
      <c r="L47" s="311"/>
      <c r="M47" s="312"/>
      <c r="N47" s="75"/>
      <c r="O47" s="312"/>
      <c r="P47" s="75"/>
      <c r="Q47" s="75"/>
      <c r="R47" s="75"/>
      <c r="S47" s="75"/>
      <c r="T47" s="73"/>
      <c r="U47" s="73"/>
      <c r="V47" s="73"/>
      <c r="W47" s="74"/>
      <c r="X47" s="74"/>
      <c r="Y47" s="73"/>
      <c r="Z47" s="74"/>
      <c r="AA47" s="73"/>
    </row>
    <row r="48" ht="15.75" customHeight="1">
      <c r="A48" s="306"/>
      <c r="B48" s="313" t="s">
        <v>543</v>
      </c>
      <c r="C48" s="316">
        <f>C11/C43</f>
        <v>0.6081918886</v>
      </c>
      <c r="D48" s="315" t="s">
        <v>399</v>
      </c>
      <c r="E48" s="75"/>
      <c r="F48" s="75"/>
      <c r="G48" s="75"/>
      <c r="H48" s="311"/>
      <c r="I48" s="75"/>
      <c r="J48" s="75"/>
      <c r="K48" s="312"/>
      <c r="L48" s="311"/>
      <c r="M48" s="312"/>
      <c r="N48" s="75"/>
      <c r="O48" s="75"/>
      <c r="P48" s="75"/>
      <c r="Q48" s="75"/>
      <c r="R48" s="75"/>
      <c r="S48" s="75"/>
      <c r="T48" s="73"/>
      <c r="U48" s="73"/>
      <c r="V48" s="73"/>
      <c r="W48" s="74"/>
      <c r="X48" s="74"/>
      <c r="Y48" s="73"/>
      <c r="Z48" s="74"/>
      <c r="AA48" s="73"/>
    </row>
    <row r="49" ht="15.75" customHeight="1">
      <c r="A49" s="306"/>
      <c r="B49" s="313" t="s">
        <v>544</v>
      </c>
      <c r="C49" s="314">
        <f>C41*100/C11</f>
        <v>7892.246</v>
      </c>
      <c r="D49" s="315" t="s">
        <v>545</v>
      </c>
      <c r="E49" s="75"/>
      <c r="F49" s="75"/>
      <c r="G49" s="203"/>
      <c r="H49" s="311"/>
      <c r="I49" s="75"/>
      <c r="J49" s="75"/>
      <c r="K49" s="312"/>
      <c r="L49" s="311"/>
      <c r="M49" s="312"/>
      <c r="N49" s="75"/>
      <c r="O49" s="75"/>
      <c r="P49" s="75"/>
      <c r="Q49" s="75"/>
      <c r="R49" s="75"/>
      <c r="S49" s="75"/>
      <c r="T49" s="73"/>
      <c r="U49" s="73"/>
      <c r="V49" s="73"/>
      <c r="W49" s="73"/>
      <c r="X49" s="73"/>
      <c r="Y49" s="73"/>
      <c r="Z49" s="73"/>
      <c r="AA49" s="73"/>
    </row>
    <row r="50" ht="15.75" customHeight="1">
      <c r="A50" s="73"/>
      <c r="B50" s="203"/>
      <c r="C50" s="203"/>
      <c r="D50" s="203"/>
      <c r="E50" s="203"/>
      <c r="F50" s="203"/>
      <c r="G50" s="203"/>
      <c r="H50" s="311"/>
      <c r="I50" s="75"/>
      <c r="J50" s="75"/>
      <c r="K50" s="312"/>
      <c r="L50" s="311"/>
      <c r="M50" s="312"/>
      <c r="N50" s="75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</row>
    <row r="51" ht="15.75" customHeight="1">
      <c r="A51" s="73"/>
      <c r="B51" s="203"/>
      <c r="C51" s="203"/>
      <c r="D51" s="203"/>
      <c r="E51" s="203"/>
      <c r="F51" s="203"/>
      <c r="G51" s="203"/>
      <c r="H51" s="311"/>
      <c r="I51" s="75"/>
      <c r="J51" s="204"/>
      <c r="K51" s="312"/>
      <c r="L51" s="311"/>
      <c r="M51" s="312"/>
      <c r="N51" s="75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</row>
    <row r="52" ht="15.75" customHeight="1">
      <c r="A52" s="73"/>
      <c r="B52" s="73" t="s">
        <v>546</v>
      </c>
      <c r="C52" s="203"/>
      <c r="D52" s="204">
        <f>SUM(C12:C13)</f>
        <v>9218060000</v>
      </c>
      <c r="E52" s="203"/>
      <c r="F52" s="203"/>
      <c r="G52" s="203"/>
      <c r="H52" s="311"/>
      <c r="I52" s="75"/>
      <c r="J52" s="75"/>
      <c r="K52" s="312"/>
      <c r="L52" s="311"/>
      <c r="M52" s="312"/>
      <c r="N52" s="75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</row>
    <row r="53" ht="15.75" customHeight="1">
      <c r="A53" s="73"/>
      <c r="B53" s="73" t="s">
        <v>547</v>
      </c>
      <c r="C53" s="204">
        <f>(C45/(1-E52))</f>
        <v>2388814000</v>
      </c>
      <c r="D53" s="203"/>
      <c r="E53" s="203"/>
      <c r="F53" s="203"/>
      <c r="G53" s="203"/>
      <c r="H53" s="311"/>
      <c r="I53" s="75"/>
      <c r="J53" s="75"/>
      <c r="K53" s="312"/>
      <c r="L53" s="311"/>
      <c r="M53" s="312"/>
      <c r="N53" s="75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</row>
    <row r="54" ht="15.75" customHeight="1">
      <c r="A54" s="203"/>
      <c r="B54" s="304" t="s">
        <v>548</v>
      </c>
      <c r="C54" s="203">
        <f>C53/C44</f>
        <v>4.656557505</v>
      </c>
      <c r="D54" s="203"/>
      <c r="E54" s="203"/>
      <c r="F54" s="203"/>
      <c r="G54" s="203"/>
      <c r="H54" s="311"/>
      <c r="I54" s="75"/>
      <c r="J54" s="75"/>
      <c r="K54" s="312"/>
      <c r="L54" s="311"/>
      <c r="M54" s="312"/>
      <c r="N54" s="75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</row>
    <row r="55" ht="15.75" customHeight="1">
      <c r="A55" s="203"/>
      <c r="B55" s="203"/>
      <c r="C55" s="203"/>
      <c r="D55" s="203"/>
      <c r="E55" s="203"/>
      <c r="F55" s="203"/>
      <c r="G55" s="203"/>
      <c r="H55" s="311"/>
      <c r="I55" s="75"/>
      <c r="J55" s="75"/>
      <c r="K55" s="312"/>
      <c r="L55" s="311"/>
      <c r="M55" s="312"/>
      <c r="N55" s="75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</row>
    <row r="56" ht="15.75" customHeight="1">
      <c r="A56" s="203"/>
      <c r="B56" s="203"/>
      <c r="C56" s="203"/>
      <c r="D56" s="203" t="s">
        <v>549</v>
      </c>
      <c r="E56" s="203"/>
      <c r="F56" s="203"/>
      <c r="G56" s="203"/>
      <c r="H56" s="311"/>
      <c r="I56" s="75"/>
      <c r="J56" s="203"/>
      <c r="K56" s="317"/>
      <c r="L56" s="311"/>
      <c r="M56" s="312"/>
      <c r="N56" s="75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4"/>
      <c r="AC56" s="4">
        <f>AC40-AB40</f>
        <v>49747500</v>
      </c>
    </row>
    <row r="57" ht="15.75" customHeight="1">
      <c r="A57" s="203"/>
      <c r="D57" s="318">
        <f>AB40</f>
        <v>4834666334</v>
      </c>
      <c r="E57" s="203"/>
      <c r="F57" s="203"/>
      <c r="G57" s="203"/>
      <c r="H57" s="311"/>
      <c r="I57" s="75"/>
      <c r="J57" s="204"/>
      <c r="K57" s="203"/>
      <c r="L57" s="311"/>
      <c r="M57" s="75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203"/>
    </row>
    <row r="58" ht="15.75" customHeight="1">
      <c r="A58" s="203"/>
      <c r="B58" s="319" t="s">
        <v>550</v>
      </c>
      <c r="C58" s="320">
        <v>0.25</v>
      </c>
      <c r="D58" s="318">
        <f>C58*C41</f>
        <v>1973061500</v>
      </c>
      <c r="E58" s="317">
        <f>D58-100000000</f>
        <v>1873061500</v>
      </c>
      <c r="F58" s="203"/>
      <c r="G58" s="203"/>
      <c r="H58" s="311"/>
      <c r="I58" s="75"/>
      <c r="J58" s="203"/>
      <c r="K58" s="203"/>
      <c r="L58" s="311"/>
      <c r="M58" s="75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</row>
    <row r="59" ht="15.75" customHeight="1">
      <c r="A59" s="203"/>
      <c r="B59" s="319" t="s">
        <v>551</v>
      </c>
      <c r="C59" s="320">
        <v>0.75</v>
      </c>
      <c r="D59" s="203"/>
      <c r="E59" s="203"/>
      <c r="F59" s="203"/>
      <c r="G59" s="203"/>
      <c r="H59" s="311"/>
      <c r="I59" s="75"/>
      <c r="J59" s="203"/>
      <c r="K59" s="203"/>
      <c r="L59" s="311"/>
      <c r="M59" s="75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</row>
    <row r="60" ht="15.75" customHeight="1">
      <c r="A60" s="203"/>
      <c r="B60" s="203"/>
      <c r="C60" s="203"/>
      <c r="D60" s="203"/>
      <c r="E60" s="317"/>
      <c r="F60" s="203"/>
      <c r="G60" s="203"/>
      <c r="H60" s="311"/>
      <c r="I60" s="75"/>
      <c r="J60" s="203"/>
      <c r="K60" s="203"/>
      <c r="L60" s="311"/>
      <c r="M60" s="75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</row>
    <row r="61" ht="15.75" customHeight="1">
      <c r="A61" s="203"/>
      <c r="B61" s="203"/>
      <c r="C61" s="203"/>
      <c r="D61" s="203"/>
      <c r="E61" s="203"/>
      <c r="F61" s="203"/>
      <c r="G61" s="203"/>
      <c r="H61" s="311"/>
      <c r="L61" s="311"/>
      <c r="M61" s="75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</row>
    <row r="62" ht="15.75" customHeight="1">
      <c r="A62" s="203"/>
      <c r="B62" s="203"/>
      <c r="C62" s="203"/>
      <c r="D62" s="203"/>
      <c r="E62" s="203"/>
      <c r="F62" s="203"/>
      <c r="G62" s="159"/>
      <c r="H62" s="203"/>
      <c r="I62" s="203"/>
      <c r="J62" s="203"/>
      <c r="K62" s="204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</row>
    <row r="63" ht="15.75" customHeight="1">
      <c r="A63" s="203"/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</row>
    <row r="64" ht="15.75" customHeight="1">
      <c r="A64" s="203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</row>
    <row r="65" ht="15.75" customHeight="1">
      <c r="A65" s="203"/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</row>
    <row r="66" ht="15.75" customHeight="1">
      <c r="A66" s="203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</row>
    <row r="67" ht="15.75" customHeight="1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5:A6"/>
    <mergeCell ref="B5:B6"/>
    <mergeCell ref="C5:C6"/>
    <mergeCell ref="D5:G5"/>
    <mergeCell ref="H5:S5"/>
    <mergeCell ref="T5:AE5"/>
    <mergeCell ref="AF5:AM5"/>
  </mergeCells>
  <conditionalFormatting sqref="D40:DZ40">
    <cfRule type="cellIs" dxfId="0" priority="1" operator="lessThan">
      <formula>0</formula>
    </cfRule>
  </conditionalFormatting>
  <printOptions/>
  <pageMargins bottom="0.75" footer="0.0" header="0.0" left="0.7" right="0.7" top="0.75"/>
  <pageSetup fitToWidth="0" paperSize="9" orientation="landscape"/>
  <headerFooter>
    <oddHeader>&amp;C </oddHeader>
    <oddFooter>&amp;RFQ-1/ PSBM/0065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71"/>
    <col customWidth="1" min="3" max="3" width="39.57"/>
    <col customWidth="1" min="4" max="4" width="17.0"/>
    <col customWidth="1" min="5" max="5" width="11.0"/>
    <col customWidth="1" min="8" max="8" width="37.0"/>
    <col customWidth="1" min="9" max="9" width="57.86"/>
  </cols>
  <sheetData>
    <row r="1">
      <c r="A1" s="321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</row>
    <row r="2">
      <c r="A2" s="323" t="s">
        <v>552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</row>
    <row r="3">
      <c r="A3" s="324"/>
      <c r="B3" s="321"/>
      <c r="C3" s="321"/>
      <c r="D3" s="321"/>
      <c r="E3" s="321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</row>
    <row r="4">
      <c r="A4" s="325"/>
      <c r="B4" s="326" t="s">
        <v>303</v>
      </c>
      <c r="C4" s="321"/>
      <c r="D4" s="327" t="s">
        <v>553</v>
      </c>
      <c r="E4" s="11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</row>
    <row r="5">
      <c r="A5" s="325"/>
      <c r="B5" s="327" t="s">
        <v>304</v>
      </c>
      <c r="C5" s="11"/>
      <c r="D5" s="327" t="s">
        <v>305</v>
      </c>
      <c r="E5" s="11"/>
      <c r="F5" s="322"/>
      <c r="G5" s="322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2"/>
    </row>
    <row r="6">
      <c r="A6" s="325"/>
      <c r="B6" s="327" t="s">
        <v>554</v>
      </c>
      <c r="C6" s="11"/>
      <c r="D6" s="327" t="s">
        <v>305</v>
      </c>
      <c r="E6" s="11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2"/>
      <c r="Y6" s="322"/>
      <c r="Z6" s="322"/>
    </row>
    <row r="7">
      <c r="A7" s="324"/>
      <c r="B7" s="322"/>
      <c r="C7" s="322"/>
      <c r="D7" s="324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</row>
    <row r="8">
      <c r="A8" s="328">
        <v>1.0</v>
      </c>
      <c r="B8" s="329" t="s">
        <v>555</v>
      </c>
      <c r="C8" s="321"/>
      <c r="D8" s="325"/>
      <c r="E8" s="322"/>
      <c r="F8" s="322"/>
      <c r="G8" s="330">
        <v>2.0</v>
      </c>
      <c r="H8" s="331" t="s">
        <v>556</v>
      </c>
      <c r="I8" s="332"/>
      <c r="J8" s="321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</row>
    <row r="9">
      <c r="A9" s="333" t="s">
        <v>557</v>
      </c>
      <c r="B9" s="334">
        <v>1.0</v>
      </c>
      <c r="C9" s="335" t="s">
        <v>558</v>
      </c>
      <c r="D9" s="336">
        <v>2100.0</v>
      </c>
      <c r="E9" s="337" t="s">
        <v>318</v>
      </c>
      <c r="F9" s="322"/>
      <c r="G9" s="333"/>
      <c r="H9" s="338" t="s">
        <v>559</v>
      </c>
      <c r="I9" s="335"/>
      <c r="J9" s="339">
        <f>D16</f>
        <v>36</v>
      </c>
      <c r="K9" s="324"/>
      <c r="L9" s="324"/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</row>
    <row r="10">
      <c r="A10" s="333"/>
      <c r="B10" s="334">
        <v>2.0</v>
      </c>
      <c r="C10" s="335" t="s">
        <v>560</v>
      </c>
      <c r="D10" s="340">
        <v>60.0</v>
      </c>
      <c r="E10" s="337" t="s">
        <v>545</v>
      </c>
      <c r="F10" s="341"/>
      <c r="G10" s="333"/>
      <c r="H10" s="338" t="s">
        <v>561</v>
      </c>
      <c r="I10" s="335"/>
      <c r="J10" s="339">
        <f>D19</f>
        <v>72</v>
      </c>
      <c r="K10" s="324"/>
      <c r="L10" s="324"/>
      <c r="M10" s="322"/>
      <c r="N10" s="322"/>
      <c r="O10" s="322"/>
      <c r="P10" s="322"/>
      <c r="Q10" s="322"/>
      <c r="R10" s="322"/>
      <c r="S10" s="322"/>
      <c r="T10" s="322"/>
      <c r="U10" s="322"/>
      <c r="V10" s="322"/>
      <c r="W10" s="322"/>
      <c r="X10" s="322"/>
      <c r="Y10" s="322"/>
      <c r="Z10" s="322"/>
    </row>
    <row r="11">
      <c r="A11" s="333"/>
      <c r="B11" s="334">
        <v>3.0</v>
      </c>
      <c r="C11" s="335" t="s">
        <v>562</v>
      </c>
      <c r="D11" s="342">
        <f>D9*(D10/100)</f>
        <v>1260</v>
      </c>
      <c r="E11" s="337" t="s">
        <v>318</v>
      </c>
      <c r="F11" s="322"/>
      <c r="G11" s="333" t="s">
        <v>557</v>
      </c>
      <c r="H11" s="343" t="s">
        <v>563</v>
      </c>
      <c r="I11" s="325"/>
      <c r="J11" s="344">
        <f>J9*D17</f>
        <v>108000000</v>
      </c>
      <c r="K11" s="345" t="s">
        <v>564</v>
      </c>
      <c r="L11" s="325"/>
      <c r="M11" s="322"/>
      <c r="N11" s="322"/>
      <c r="O11" s="322"/>
      <c r="P11" s="322"/>
      <c r="Q11" s="322"/>
      <c r="R11" s="322"/>
      <c r="S11" s="322"/>
      <c r="T11" s="322"/>
      <c r="U11" s="322"/>
      <c r="V11" s="322"/>
      <c r="W11" s="322"/>
      <c r="X11" s="322"/>
      <c r="Y11" s="322"/>
      <c r="Z11" s="322"/>
    </row>
    <row r="12">
      <c r="A12" s="333"/>
      <c r="B12" s="334">
        <v>4.0</v>
      </c>
      <c r="C12" s="335" t="s">
        <v>565</v>
      </c>
      <c r="D12" s="336">
        <v>650000.0</v>
      </c>
      <c r="E12" s="337" t="s">
        <v>345</v>
      </c>
      <c r="F12" s="346"/>
      <c r="G12" s="333" t="s">
        <v>566</v>
      </c>
      <c r="H12" s="343" t="s">
        <v>567</v>
      </c>
      <c r="I12" s="325"/>
      <c r="J12" s="344">
        <f>J10*D34</f>
        <v>188730000</v>
      </c>
      <c r="K12" s="345" t="s">
        <v>568</v>
      </c>
      <c r="L12" s="347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</row>
    <row r="13">
      <c r="A13" s="333"/>
      <c r="B13" s="334">
        <v>5.0</v>
      </c>
      <c r="C13" s="335" t="s">
        <v>569</v>
      </c>
      <c r="D13" s="342">
        <f>D12/(D10/100)</f>
        <v>1083333.333</v>
      </c>
      <c r="E13" s="337" t="s">
        <v>345</v>
      </c>
      <c r="F13" s="346"/>
      <c r="G13" s="333" t="s">
        <v>570</v>
      </c>
      <c r="H13" s="338" t="s">
        <v>571</v>
      </c>
      <c r="I13" s="335"/>
      <c r="J13" s="344">
        <f>D22</f>
        <v>25000000</v>
      </c>
      <c r="K13" s="345" t="s">
        <v>572</v>
      </c>
      <c r="L13" s="337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</row>
    <row r="14">
      <c r="A14" s="333"/>
      <c r="B14" s="334">
        <v>6.0</v>
      </c>
      <c r="C14" s="335" t="s">
        <v>317</v>
      </c>
      <c r="D14" s="342">
        <f>D9*D12</f>
        <v>1365000000</v>
      </c>
      <c r="E14" s="337" t="s">
        <v>573</v>
      </c>
      <c r="F14" s="346"/>
      <c r="G14" s="333"/>
      <c r="H14" s="338" t="s">
        <v>574</v>
      </c>
      <c r="I14" s="335"/>
      <c r="J14" s="348">
        <f>J11+J12+J13</f>
        <v>321730000</v>
      </c>
      <c r="K14" s="345" t="s">
        <v>575</v>
      </c>
      <c r="L14" s="349"/>
      <c r="M14" s="322"/>
      <c r="N14" s="322"/>
      <c r="O14" s="322"/>
      <c r="P14" s="322"/>
      <c r="Q14" s="322"/>
      <c r="R14" s="322"/>
      <c r="S14" s="350">
        <f>D14-1200000000</f>
        <v>165000000</v>
      </c>
      <c r="T14" s="322"/>
      <c r="U14" s="322"/>
      <c r="V14" s="322"/>
      <c r="W14" s="322"/>
      <c r="X14" s="322"/>
      <c r="Y14" s="322"/>
      <c r="Z14" s="322"/>
    </row>
    <row r="15">
      <c r="A15" s="333"/>
      <c r="B15" s="334">
        <v>7.0</v>
      </c>
      <c r="C15" s="335" t="s">
        <v>576</v>
      </c>
      <c r="D15" s="340">
        <v>2.0</v>
      </c>
      <c r="E15" s="337" t="s">
        <v>577</v>
      </c>
      <c r="F15" s="346"/>
      <c r="G15" s="333" t="s">
        <v>578</v>
      </c>
      <c r="H15" s="351">
        <v>0.05</v>
      </c>
      <c r="I15" s="335" t="s">
        <v>579</v>
      </c>
      <c r="J15" s="348">
        <f>H15*J14</f>
        <v>16086500</v>
      </c>
      <c r="K15" s="345" t="s">
        <v>580</v>
      </c>
      <c r="L15" s="337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</row>
    <row r="16">
      <c r="A16" s="333" t="s">
        <v>566</v>
      </c>
      <c r="B16" s="334">
        <v>8.0</v>
      </c>
      <c r="C16" s="335" t="s">
        <v>581</v>
      </c>
      <c r="D16" s="336">
        <v>36.0</v>
      </c>
      <c r="E16" s="337" t="s">
        <v>318</v>
      </c>
      <c r="F16" s="346"/>
      <c r="G16" s="333" t="s">
        <v>582</v>
      </c>
      <c r="H16" s="352" t="s">
        <v>583</v>
      </c>
      <c r="I16" s="335"/>
      <c r="J16" s="348">
        <f>0.03*J14</f>
        <v>9651900</v>
      </c>
      <c r="K16" s="345" t="s">
        <v>584</v>
      </c>
      <c r="L16" s="337"/>
      <c r="M16" s="322"/>
      <c r="N16" s="322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</row>
    <row r="17">
      <c r="A17" s="333"/>
      <c r="B17" s="334">
        <v>9.0</v>
      </c>
      <c r="C17" s="335" t="s">
        <v>314</v>
      </c>
      <c r="D17" s="336">
        <v>3000000.0</v>
      </c>
      <c r="E17" s="337" t="s">
        <v>345</v>
      </c>
      <c r="F17" s="346"/>
      <c r="G17" s="333"/>
      <c r="H17" s="338" t="s">
        <v>585</v>
      </c>
      <c r="I17" s="335"/>
      <c r="J17" s="348">
        <f>J14+J16+J15</f>
        <v>347468400</v>
      </c>
      <c r="K17" s="345" t="s">
        <v>586</v>
      </c>
      <c r="L17" s="349"/>
      <c r="M17" s="322"/>
      <c r="N17" s="322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</row>
    <row r="18">
      <c r="A18" s="333"/>
      <c r="B18" s="334">
        <v>10.0</v>
      </c>
      <c r="C18" s="335" t="s">
        <v>587</v>
      </c>
      <c r="D18" s="342">
        <f>D16*D17</f>
        <v>108000000</v>
      </c>
      <c r="E18" s="337" t="s">
        <v>588</v>
      </c>
      <c r="F18" s="322"/>
      <c r="G18" s="333"/>
      <c r="H18" s="352" t="s">
        <v>589</v>
      </c>
      <c r="I18" s="321"/>
      <c r="J18" s="353">
        <f>0*J17</f>
        <v>0</v>
      </c>
      <c r="K18" s="337"/>
      <c r="L18" s="337"/>
      <c r="M18" s="322"/>
      <c r="N18" s="322"/>
      <c r="O18" s="322"/>
      <c r="P18" s="322"/>
      <c r="Q18" s="322"/>
      <c r="R18" s="322"/>
      <c r="S18" s="322"/>
      <c r="T18" s="322"/>
      <c r="U18" s="322"/>
      <c r="V18" s="322"/>
      <c r="W18" s="322"/>
      <c r="X18" s="322"/>
      <c r="Y18" s="322"/>
      <c r="Z18" s="322"/>
    </row>
    <row r="19">
      <c r="A19" s="333"/>
      <c r="B19" s="334">
        <v>11.0</v>
      </c>
      <c r="C19" s="335" t="s">
        <v>590</v>
      </c>
      <c r="D19" s="336">
        <v>72.0</v>
      </c>
      <c r="E19" s="337" t="s">
        <v>318</v>
      </c>
      <c r="F19" s="322"/>
      <c r="G19" s="333"/>
      <c r="H19" s="338" t="s">
        <v>591</v>
      </c>
      <c r="I19" s="321"/>
      <c r="J19" s="354">
        <f>J17+J18</f>
        <v>347468400</v>
      </c>
      <c r="K19" s="337"/>
      <c r="L19" s="337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</row>
    <row r="20">
      <c r="A20" s="333"/>
      <c r="B20" s="334">
        <v>12.0</v>
      </c>
      <c r="C20" s="335" t="s">
        <v>592</v>
      </c>
      <c r="D20" s="355">
        <f>D11/D19</f>
        <v>17.5</v>
      </c>
      <c r="E20" s="345" t="s">
        <v>593</v>
      </c>
      <c r="F20" s="322"/>
      <c r="G20" s="322"/>
      <c r="H20" s="321"/>
      <c r="I20" s="321"/>
      <c r="J20" s="321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</row>
    <row r="21">
      <c r="A21" s="333"/>
      <c r="B21" s="334"/>
      <c r="C21" s="356" t="s">
        <v>594</v>
      </c>
      <c r="D21" s="336">
        <v>17.0</v>
      </c>
      <c r="E21" s="345" t="s">
        <v>593</v>
      </c>
      <c r="F21" s="337"/>
      <c r="G21" s="321"/>
      <c r="H21" s="329" t="s">
        <v>595</v>
      </c>
      <c r="I21" s="321"/>
      <c r="J21" s="357" t="s">
        <v>484</v>
      </c>
      <c r="K21" s="337" t="s">
        <v>596</v>
      </c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</row>
    <row r="22">
      <c r="A22" s="333" t="s">
        <v>570</v>
      </c>
      <c r="B22" s="334">
        <v>13.0</v>
      </c>
      <c r="C22" s="335" t="s">
        <v>597</v>
      </c>
      <c r="D22" s="336">
        <v>2.5E7</v>
      </c>
      <c r="E22" s="337" t="s">
        <v>588</v>
      </c>
      <c r="F22" s="322"/>
      <c r="G22" s="321"/>
      <c r="H22" s="358" t="s">
        <v>598</v>
      </c>
      <c r="I22" s="11"/>
      <c r="J22" s="359">
        <v>3.45E8</v>
      </c>
      <c r="K22" s="337" t="s">
        <v>573</v>
      </c>
      <c r="L22" s="322"/>
      <c r="M22" s="322"/>
      <c r="N22" s="322"/>
      <c r="O22" s="322"/>
      <c r="P22" s="322"/>
      <c r="Q22" s="322"/>
      <c r="R22" s="322"/>
      <c r="S22" s="322"/>
      <c r="T22" s="322"/>
      <c r="U22" s="322"/>
      <c r="V22" s="322"/>
      <c r="W22" s="322"/>
      <c r="X22" s="322"/>
      <c r="Y22" s="322"/>
      <c r="Z22" s="322"/>
    </row>
    <row r="23">
      <c r="A23" s="333" t="s">
        <v>578</v>
      </c>
      <c r="B23" s="334">
        <v>14.0</v>
      </c>
      <c r="C23" s="321" t="s">
        <v>599</v>
      </c>
      <c r="D23" s="360"/>
      <c r="E23" s="337"/>
      <c r="F23" s="322"/>
      <c r="G23" s="321"/>
      <c r="H23" s="361" t="s">
        <v>600</v>
      </c>
      <c r="I23" s="362"/>
      <c r="J23" s="363">
        <f>J19-J22</f>
        <v>2468400</v>
      </c>
      <c r="K23" s="337" t="s">
        <v>573</v>
      </c>
      <c r="L23" s="322"/>
      <c r="M23" s="322"/>
      <c r="N23" s="322"/>
      <c r="O23" s="322"/>
      <c r="P23" s="322"/>
      <c r="Q23" s="322"/>
      <c r="R23" s="322"/>
      <c r="S23" s="322"/>
      <c r="T23" s="322"/>
      <c r="U23" s="322"/>
      <c r="V23" s="322"/>
      <c r="W23" s="322"/>
      <c r="X23" s="322"/>
      <c r="Y23" s="322"/>
      <c r="Z23" s="322"/>
    </row>
    <row r="24">
      <c r="A24" s="324"/>
      <c r="B24" s="322"/>
      <c r="C24" s="322"/>
      <c r="D24" s="324"/>
      <c r="E24" s="337"/>
      <c r="F24" s="364"/>
      <c r="G24" s="321"/>
      <c r="H24" s="365"/>
      <c r="I24" s="366"/>
      <c r="J24" s="367">
        <f>J23/J22*100</f>
        <v>0.7154782609</v>
      </c>
      <c r="K24" s="337" t="s">
        <v>545</v>
      </c>
      <c r="L24" s="322"/>
      <c r="M24" s="322"/>
      <c r="N24" s="322"/>
      <c r="O24" s="322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</row>
    <row r="25">
      <c r="A25" s="322"/>
      <c r="B25" s="322"/>
      <c r="C25" s="322"/>
      <c r="D25" s="324"/>
      <c r="E25" s="322"/>
      <c r="F25" s="322"/>
      <c r="G25" s="321"/>
      <c r="H25" s="368"/>
      <c r="I25" s="369" t="s">
        <v>601</v>
      </c>
      <c r="J25" s="11"/>
      <c r="K25" s="337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</row>
    <row r="26">
      <c r="A26" s="324">
        <v>3.0</v>
      </c>
      <c r="B26" s="370" t="s">
        <v>602</v>
      </c>
      <c r="C26" s="321"/>
      <c r="D26" s="325"/>
      <c r="E26" s="322"/>
      <c r="F26" s="322"/>
      <c r="G26" s="322"/>
      <c r="H26" s="371"/>
      <c r="I26" s="324"/>
      <c r="J26" s="324"/>
      <c r="K26" s="337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</row>
    <row r="27">
      <c r="A27" s="333"/>
      <c r="B27" s="334" t="s">
        <v>307</v>
      </c>
      <c r="C27" s="335" t="s">
        <v>308</v>
      </c>
      <c r="D27" s="342">
        <f>D13+(3.5%*D13)</f>
        <v>1121250</v>
      </c>
      <c r="E27" s="337" t="s">
        <v>345</v>
      </c>
      <c r="F27" s="372">
        <f>D27*D11</f>
        <v>1412775000</v>
      </c>
      <c r="G27" s="373" t="s">
        <v>573</v>
      </c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</row>
    <row r="28">
      <c r="A28" s="333"/>
      <c r="B28" s="334" t="s">
        <v>346</v>
      </c>
      <c r="C28" s="335" t="s">
        <v>347</v>
      </c>
      <c r="D28" s="336">
        <v>50000.0</v>
      </c>
      <c r="E28" s="337" t="s">
        <v>345</v>
      </c>
      <c r="F28" s="372">
        <f>D28*D11</f>
        <v>63000000</v>
      </c>
      <c r="G28" s="328">
        <v>4.0</v>
      </c>
      <c r="H28" s="370" t="s">
        <v>603</v>
      </c>
      <c r="I28" s="321"/>
      <c r="J28" s="321"/>
      <c r="K28" s="322"/>
      <c r="L28" s="322"/>
      <c r="M28" s="322"/>
      <c r="N28" s="322"/>
      <c r="O28" s="322"/>
      <c r="P28" s="322"/>
      <c r="Q28" s="322"/>
      <c r="R28" s="322"/>
      <c r="S28" s="322"/>
      <c r="T28" s="322"/>
      <c r="U28" s="322"/>
      <c r="V28" s="322"/>
      <c r="W28" s="322"/>
      <c r="X28" s="322"/>
      <c r="Y28" s="322"/>
      <c r="Z28" s="322"/>
    </row>
    <row r="29">
      <c r="A29" s="333"/>
      <c r="B29" s="334" t="s">
        <v>357</v>
      </c>
      <c r="C29" s="335" t="s">
        <v>358</v>
      </c>
      <c r="D29" s="336">
        <v>200000.0</v>
      </c>
      <c r="E29" s="337" t="s">
        <v>345</v>
      </c>
      <c r="F29" s="372">
        <f>D29*D11</f>
        <v>252000000</v>
      </c>
      <c r="G29" s="333"/>
      <c r="H29" s="374" t="s">
        <v>466</v>
      </c>
      <c r="I29" s="375" t="s">
        <v>604</v>
      </c>
      <c r="J29" s="376">
        <f>D18*D21</f>
        <v>1836000000</v>
      </c>
      <c r="K29" s="337" t="s">
        <v>573</v>
      </c>
      <c r="L29" s="322"/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2"/>
      <c r="X29" s="322"/>
      <c r="Y29" s="322"/>
      <c r="Z29" s="322"/>
    </row>
    <row r="30">
      <c r="A30" s="333"/>
      <c r="B30" s="334" t="s">
        <v>405</v>
      </c>
      <c r="C30" s="335" t="s">
        <v>406</v>
      </c>
      <c r="D30" s="336">
        <v>50000.0</v>
      </c>
      <c r="E30" s="337" t="s">
        <v>345</v>
      </c>
      <c r="F30" s="372">
        <f>D30*D11</f>
        <v>63000000</v>
      </c>
      <c r="G30" s="333"/>
      <c r="H30" s="374" t="s">
        <v>605</v>
      </c>
      <c r="I30" s="375" t="s">
        <v>606</v>
      </c>
      <c r="J30" s="376">
        <f>D34*D11</f>
        <v>3302775000</v>
      </c>
      <c r="K30" s="337" t="s">
        <v>573</v>
      </c>
      <c r="L30" s="322"/>
      <c r="M30" s="322"/>
      <c r="N30" s="322"/>
      <c r="O30" s="322"/>
      <c r="P30" s="322"/>
      <c r="Q30" s="322"/>
      <c r="R30" s="322"/>
      <c r="S30" s="322"/>
      <c r="T30" s="322"/>
      <c r="U30" s="322"/>
      <c r="V30" s="322"/>
      <c r="W30" s="322"/>
      <c r="X30" s="322"/>
      <c r="Y30" s="322"/>
      <c r="Z30" s="322"/>
    </row>
    <row r="31">
      <c r="A31" s="333"/>
      <c r="B31" s="321"/>
      <c r="C31" s="321"/>
      <c r="D31" s="321"/>
      <c r="E31" s="337"/>
      <c r="F31" s="373"/>
      <c r="G31" s="333"/>
      <c r="H31" s="374" t="s">
        <v>481</v>
      </c>
      <c r="I31" s="375" t="s">
        <v>607</v>
      </c>
      <c r="J31" s="376">
        <f>D21*D22</f>
        <v>425000000</v>
      </c>
      <c r="K31" s="337" t="s">
        <v>573</v>
      </c>
      <c r="L31" s="322"/>
      <c r="M31" s="322"/>
      <c r="N31" s="322"/>
      <c r="O31" s="322"/>
      <c r="P31" s="322"/>
      <c r="Q31" s="322"/>
      <c r="R31" s="322"/>
      <c r="S31" s="322"/>
      <c r="T31" s="322"/>
      <c r="U31" s="322"/>
      <c r="V31" s="322"/>
      <c r="W31" s="322"/>
      <c r="X31" s="322"/>
      <c r="Y31" s="322"/>
      <c r="Z31" s="322"/>
    </row>
    <row r="32">
      <c r="A32" s="333"/>
      <c r="B32" s="377" t="s">
        <v>608</v>
      </c>
      <c r="C32" s="11"/>
      <c r="D32" s="342">
        <f>SUM(D27:D30)</f>
        <v>1421250</v>
      </c>
      <c r="E32" s="337" t="s">
        <v>345</v>
      </c>
      <c r="F32" s="378">
        <f>D32/D12</f>
        <v>2.186538462</v>
      </c>
      <c r="G32" s="333"/>
      <c r="H32" s="379" t="s">
        <v>609</v>
      </c>
      <c r="I32" s="11"/>
      <c r="J32" s="376">
        <f>SUM(J29:J31)</f>
        <v>5563775000</v>
      </c>
      <c r="K32" s="337" t="s">
        <v>573</v>
      </c>
      <c r="L32" s="322"/>
      <c r="M32" s="322"/>
      <c r="N32" s="322"/>
      <c r="O32" s="322"/>
      <c r="P32" s="322"/>
      <c r="Q32" s="322"/>
      <c r="R32" s="322"/>
      <c r="S32" s="322"/>
      <c r="T32" s="322"/>
      <c r="U32" s="322"/>
      <c r="V32" s="322"/>
      <c r="W32" s="322"/>
      <c r="X32" s="322"/>
      <c r="Y32" s="322"/>
      <c r="Z32" s="322"/>
    </row>
    <row r="33">
      <c r="A33" s="333"/>
      <c r="B33" s="377" t="s">
        <v>610</v>
      </c>
      <c r="C33" s="11"/>
      <c r="D33" s="336">
        <v>1200000.0</v>
      </c>
      <c r="E33" s="337" t="s">
        <v>345</v>
      </c>
      <c r="F33" s="322"/>
      <c r="G33" s="322"/>
      <c r="H33" s="380"/>
      <c r="I33" s="322"/>
      <c r="J33" s="322"/>
      <c r="K33" s="322"/>
      <c r="L33" s="322"/>
      <c r="M33" s="322"/>
      <c r="N33" s="322"/>
      <c r="O33" s="322"/>
      <c r="P33" s="322"/>
      <c r="Q33" s="322"/>
      <c r="R33" s="322"/>
      <c r="S33" s="322"/>
      <c r="T33" s="322"/>
      <c r="U33" s="322"/>
      <c r="V33" s="322"/>
      <c r="W33" s="322"/>
      <c r="X33" s="322"/>
      <c r="Y33" s="322"/>
      <c r="Z33" s="322"/>
    </row>
    <row r="34">
      <c r="A34" s="333"/>
      <c r="B34" s="377" t="s">
        <v>611</v>
      </c>
      <c r="C34" s="11"/>
      <c r="D34" s="342">
        <f>D32+D33</f>
        <v>2621250</v>
      </c>
      <c r="E34" s="337" t="s">
        <v>345</v>
      </c>
      <c r="F34" s="381">
        <f>D34/D12</f>
        <v>4.032692308</v>
      </c>
      <c r="G34" s="322"/>
      <c r="H34" s="382" t="s">
        <v>612</v>
      </c>
      <c r="I34" s="322"/>
      <c r="J34" s="383">
        <f>(D19*D32)+(D16*D17)+D22</f>
        <v>235330000</v>
      </c>
      <c r="K34" s="322"/>
      <c r="L34" s="322"/>
      <c r="M34" s="384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</row>
    <row r="35">
      <c r="A35" s="333"/>
      <c r="B35" s="377" t="s">
        <v>610</v>
      </c>
      <c r="C35" s="11"/>
      <c r="D35" s="385">
        <f>D33*D11</f>
        <v>1512000000</v>
      </c>
      <c r="E35" s="386" t="s">
        <v>573</v>
      </c>
      <c r="F35" s="322"/>
      <c r="G35" s="322"/>
      <c r="H35" s="322"/>
      <c r="I35" s="322"/>
      <c r="J35" s="322"/>
      <c r="K35" s="322"/>
      <c r="L35" s="322"/>
      <c r="M35" s="387"/>
      <c r="N35" s="346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</row>
    <row r="36">
      <c r="A36" s="324"/>
      <c r="B36" s="322"/>
      <c r="C36" s="322"/>
      <c r="D36" s="346"/>
      <c r="E36" s="337"/>
      <c r="F36" s="322"/>
      <c r="G36" s="322"/>
      <c r="H36" s="322"/>
      <c r="I36" s="322"/>
      <c r="J36" s="322"/>
      <c r="K36" s="322"/>
      <c r="L36" s="322"/>
      <c r="M36" s="322"/>
      <c r="N36" s="322"/>
      <c r="O36" s="322"/>
      <c r="P36" s="322"/>
      <c r="Q36" s="322"/>
      <c r="R36" s="322"/>
      <c r="S36" s="322"/>
      <c r="T36" s="322"/>
      <c r="U36" s="322"/>
      <c r="V36" s="322"/>
      <c r="W36" s="322"/>
      <c r="X36" s="322"/>
      <c r="Y36" s="322"/>
      <c r="Z36" s="322"/>
    </row>
    <row r="37">
      <c r="A37" s="328">
        <v>5.0</v>
      </c>
      <c r="B37" s="370" t="s">
        <v>613</v>
      </c>
      <c r="C37" s="321"/>
      <c r="D37" s="321"/>
      <c r="E37" s="322"/>
      <c r="F37" s="322"/>
      <c r="G37" s="388">
        <v>6.0</v>
      </c>
      <c r="H37" s="329" t="s">
        <v>614</v>
      </c>
      <c r="I37" s="321"/>
      <c r="J37" s="321"/>
      <c r="K37" s="321"/>
      <c r="L37" s="322"/>
      <c r="M37" s="322"/>
      <c r="N37" s="322"/>
      <c r="O37" s="322"/>
      <c r="P37" s="322"/>
      <c r="Q37" s="322"/>
      <c r="R37" s="322"/>
      <c r="S37" s="322"/>
      <c r="T37" s="322"/>
      <c r="U37" s="322"/>
      <c r="V37" s="322"/>
      <c r="W37" s="322"/>
      <c r="X37" s="322"/>
      <c r="Y37" s="322"/>
      <c r="Z37" s="322"/>
    </row>
    <row r="38">
      <c r="A38" s="333"/>
      <c r="B38" s="334" t="s">
        <v>502</v>
      </c>
      <c r="C38" s="335" t="s">
        <v>615</v>
      </c>
      <c r="D38" s="342">
        <f>E38*D14</f>
        <v>105105000</v>
      </c>
      <c r="E38" s="389">
        <v>0.077</v>
      </c>
      <c r="F38" s="390" t="s">
        <v>616</v>
      </c>
      <c r="G38" s="321"/>
      <c r="H38" s="391">
        <v>1.0</v>
      </c>
      <c r="I38" s="375" t="s">
        <v>617</v>
      </c>
      <c r="J38" s="348">
        <f>D35</f>
        <v>1512000000</v>
      </c>
      <c r="K38" s="392">
        <f>J38/J39</f>
        <v>0.2717579341</v>
      </c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22"/>
      <c r="Z38" s="322"/>
    </row>
    <row r="39">
      <c r="A39" s="333"/>
      <c r="B39" s="334" t="s">
        <v>504</v>
      </c>
      <c r="C39" s="335" t="s">
        <v>618</v>
      </c>
      <c r="D39" s="342">
        <f>E39*D14</f>
        <v>0</v>
      </c>
      <c r="E39" s="393">
        <v>0.0</v>
      </c>
      <c r="F39" s="390" t="s">
        <v>616</v>
      </c>
      <c r="G39" s="321"/>
      <c r="H39" s="394"/>
      <c r="I39" s="375" t="s">
        <v>609</v>
      </c>
      <c r="J39" s="348">
        <f>J32</f>
        <v>5563775000</v>
      </c>
      <c r="K39" s="394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22"/>
      <c r="Y39" s="322"/>
      <c r="Z39" s="322"/>
    </row>
    <row r="40">
      <c r="A40" s="333"/>
      <c r="B40" s="334" t="s">
        <v>510</v>
      </c>
      <c r="C40" s="335" t="s">
        <v>347</v>
      </c>
      <c r="D40" s="342">
        <f>E40*D61</f>
        <v>10710000</v>
      </c>
      <c r="E40" s="395">
        <v>0.17</v>
      </c>
      <c r="F40" s="396" t="s">
        <v>619</v>
      </c>
      <c r="G40" s="321"/>
      <c r="H40" s="16"/>
      <c r="I40" s="397" t="s">
        <v>620</v>
      </c>
      <c r="J40" s="321"/>
      <c r="K40" s="16"/>
      <c r="L40" s="322"/>
      <c r="M40" s="322"/>
      <c r="N40" s="322"/>
      <c r="O40" s="322"/>
      <c r="P40" s="322"/>
      <c r="Q40" s="322"/>
      <c r="R40" s="322"/>
      <c r="S40" s="322"/>
      <c r="T40" s="322"/>
      <c r="U40" s="322"/>
      <c r="V40" s="322"/>
      <c r="W40" s="322"/>
      <c r="X40" s="322"/>
      <c r="Y40" s="322"/>
      <c r="Z40" s="322"/>
    </row>
    <row r="41">
      <c r="A41" s="333"/>
      <c r="B41" s="334" t="s">
        <v>534</v>
      </c>
      <c r="C41" s="335" t="s">
        <v>358</v>
      </c>
      <c r="D41" s="342">
        <f>E41*D63</f>
        <v>42840000</v>
      </c>
      <c r="E41" s="395">
        <v>0.17</v>
      </c>
      <c r="F41" s="396" t="s">
        <v>621</v>
      </c>
      <c r="G41" s="321"/>
      <c r="H41" s="398">
        <v>2.0</v>
      </c>
      <c r="I41" s="375" t="s">
        <v>622</v>
      </c>
      <c r="J41" s="348">
        <f>F30</f>
        <v>63000000</v>
      </c>
      <c r="K41" s="392">
        <f>J41/J42</f>
        <v>0.01132324726</v>
      </c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</row>
    <row r="42">
      <c r="A42" s="333"/>
      <c r="B42" s="334" t="s">
        <v>623</v>
      </c>
      <c r="C42" s="335" t="s">
        <v>406</v>
      </c>
      <c r="D42" s="342">
        <f>E42*D65</f>
        <v>4410000</v>
      </c>
      <c r="E42" s="395">
        <v>0.07</v>
      </c>
      <c r="F42" s="390" t="s">
        <v>624</v>
      </c>
      <c r="G42" s="321"/>
      <c r="H42" s="394"/>
      <c r="I42" s="375" t="s">
        <v>609</v>
      </c>
      <c r="J42" s="348">
        <f>J32</f>
        <v>5563775000</v>
      </c>
      <c r="K42" s="394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</row>
    <row r="43">
      <c r="A43" s="333"/>
      <c r="B43" s="334" t="s">
        <v>625</v>
      </c>
      <c r="C43" s="335" t="s">
        <v>626</v>
      </c>
      <c r="D43" s="342">
        <f>E43*D18</f>
        <v>162000000</v>
      </c>
      <c r="E43" s="399">
        <v>1.5</v>
      </c>
      <c r="F43" s="390" t="s">
        <v>627</v>
      </c>
      <c r="G43" s="321"/>
      <c r="H43" s="16"/>
      <c r="I43" s="400" t="s">
        <v>628</v>
      </c>
      <c r="J43" s="321"/>
      <c r="K43" s="16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</row>
    <row r="44">
      <c r="A44" s="333"/>
      <c r="B44" s="321"/>
      <c r="C44" s="321"/>
      <c r="D44" s="321"/>
      <c r="E44" s="337"/>
      <c r="F44" s="337"/>
      <c r="G44" s="321"/>
      <c r="H44" s="398">
        <v>3.0</v>
      </c>
      <c r="I44" s="375" t="s">
        <v>629</v>
      </c>
      <c r="J44" s="348">
        <f>D12</f>
        <v>650000</v>
      </c>
      <c r="K44" s="401">
        <f>F34</f>
        <v>4.032692308</v>
      </c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</row>
    <row r="45">
      <c r="A45" s="333"/>
      <c r="B45" s="402" t="s">
        <v>630</v>
      </c>
      <c r="C45" s="11"/>
      <c r="D45" s="403">
        <f>SUM(D38:D43)</f>
        <v>325065000</v>
      </c>
      <c r="E45" s="337"/>
      <c r="F45" s="404">
        <f>D45-D38</f>
        <v>219960000</v>
      </c>
      <c r="G45" s="321"/>
      <c r="H45" s="394"/>
      <c r="I45" s="375" t="s">
        <v>631</v>
      </c>
      <c r="J45" s="348">
        <f>D34</f>
        <v>2621250</v>
      </c>
      <c r="K45" s="394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22"/>
      <c r="Y45" s="322"/>
      <c r="Z45" s="322"/>
    </row>
    <row r="46">
      <c r="A46" s="321"/>
      <c r="B46" s="405"/>
      <c r="C46" s="406"/>
      <c r="D46" s="322"/>
      <c r="E46" s="407"/>
      <c r="F46" s="324"/>
      <c r="G46" s="321"/>
      <c r="H46" s="16"/>
      <c r="I46" s="408" t="s">
        <v>632</v>
      </c>
      <c r="J46" s="321"/>
      <c r="K46" s="16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</row>
    <row r="47">
      <c r="A47" s="322"/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</row>
    <row r="48">
      <c r="A48" s="328">
        <v>7.0</v>
      </c>
      <c r="B48" s="370" t="s">
        <v>633</v>
      </c>
      <c r="C48" s="321"/>
      <c r="D48" s="321"/>
      <c r="E48" s="322"/>
      <c r="F48" s="322"/>
      <c r="G48" s="328">
        <v>8.0</v>
      </c>
      <c r="H48" s="370" t="s">
        <v>634</v>
      </c>
      <c r="I48" s="321"/>
      <c r="J48" s="321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22"/>
      <c r="Z48" s="322"/>
    </row>
    <row r="49">
      <c r="A49" s="325"/>
      <c r="B49" s="326" t="s">
        <v>635</v>
      </c>
      <c r="C49" s="335"/>
      <c r="D49" s="321"/>
      <c r="E49" s="337"/>
      <c r="F49" s="337"/>
      <c r="G49" s="333"/>
      <c r="H49" s="338" t="s">
        <v>636</v>
      </c>
      <c r="I49" s="321"/>
      <c r="J49" s="342">
        <f>D76</f>
        <v>1512000000</v>
      </c>
      <c r="K49" s="337" t="s">
        <v>573</v>
      </c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322"/>
      <c r="Y49" s="322"/>
      <c r="Z49" s="322"/>
    </row>
    <row r="50">
      <c r="A50" s="333"/>
      <c r="B50" s="374" t="s">
        <v>502</v>
      </c>
      <c r="C50" s="375" t="s">
        <v>637</v>
      </c>
      <c r="D50" s="376">
        <f>J14*D21</f>
        <v>5469410000</v>
      </c>
      <c r="E50" s="337"/>
      <c r="F50" s="337"/>
      <c r="G50" s="333"/>
      <c r="H50" s="338" t="s">
        <v>638</v>
      </c>
      <c r="I50" s="335"/>
      <c r="J50" s="342">
        <f>D45</f>
        <v>325065000</v>
      </c>
      <c r="K50" s="337" t="s">
        <v>573</v>
      </c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322"/>
      <c r="Y50" s="322"/>
      <c r="Z50" s="322"/>
    </row>
    <row r="51">
      <c r="A51" s="333"/>
      <c r="B51" s="374" t="s">
        <v>504</v>
      </c>
      <c r="C51" s="375" t="s">
        <v>639</v>
      </c>
      <c r="D51" s="376">
        <f>J32-D50</f>
        <v>94365000</v>
      </c>
      <c r="E51" s="337"/>
      <c r="F51" s="337"/>
      <c r="G51" s="333"/>
      <c r="H51" s="338" t="s">
        <v>640</v>
      </c>
      <c r="I51" s="321"/>
      <c r="J51" s="409">
        <f>J49/J50/D15</f>
        <v>2.325688708</v>
      </c>
      <c r="K51" s="410" t="s">
        <v>641</v>
      </c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22"/>
      <c r="Y51" s="322"/>
      <c r="Z51" s="322"/>
    </row>
    <row r="52">
      <c r="A52" s="333"/>
      <c r="B52" s="406"/>
      <c r="C52" s="374" t="s">
        <v>609</v>
      </c>
      <c r="D52" s="376">
        <f>SUM(D50:D51)</f>
        <v>5563775000</v>
      </c>
      <c r="E52" s="337"/>
      <c r="F52" s="337"/>
      <c r="G52" s="411"/>
      <c r="H52" s="322"/>
      <c r="I52" s="322"/>
      <c r="J52" s="322"/>
      <c r="K52" s="337"/>
      <c r="L52" s="322"/>
      <c r="M52" s="322"/>
      <c r="N52" s="322"/>
      <c r="O52" s="322"/>
      <c r="P52" s="322"/>
      <c r="Q52" s="322"/>
      <c r="R52" s="322"/>
      <c r="S52" s="322"/>
      <c r="T52" s="322"/>
      <c r="U52" s="322"/>
      <c r="V52" s="322"/>
      <c r="W52" s="322"/>
      <c r="X52" s="322"/>
      <c r="Y52" s="322"/>
      <c r="Z52" s="322"/>
    </row>
    <row r="53">
      <c r="A53" s="333"/>
      <c r="B53" s="406"/>
      <c r="C53" s="374" t="s">
        <v>642</v>
      </c>
      <c r="D53" s="376">
        <f>0*D52</f>
        <v>0</v>
      </c>
      <c r="E53" s="337"/>
      <c r="F53" s="337"/>
      <c r="G53" s="328">
        <v>9.0</v>
      </c>
      <c r="H53" s="370" t="s">
        <v>643</v>
      </c>
      <c r="I53" s="322"/>
      <c r="J53" s="322"/>
      <c r="K53" s="337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22"/>
      <c r="Z53" s="322"/>
    </row>
    <row r="54">
      <c r="A54" s="333"/>
      <c r="B54" s="406"/>
      <c r="C54" s="374" t="s">
        <v>644</v>
      </c>
      <c r="D54" s="376">
        <f>0.05*D52</f>
        <v>278188750</v>
      </c>
      <c r="E54" s="337"/>
      <c r="F54" s="337"/>
      <c r="G54" s="324"/>
      <c r="H54" s="412" t="s">
        <v>645</v>
      </c>
      <c r="I54" s="321"/>
      <c r="J54" s="321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322"/>
      <c r="Y54" s="322"/>
      <c r="Z54" s="322"/>
    </row>
    <row r="55">
      <c r="A55" s="333"/>
      <c r="B55" s="406"/>
      <c r="C55" s="406"/>
      <c r="D55" s="406"/>
      <c r="E55" s="337"/>
      <c r="F55" s="337"/>
      <c r="G55" s="325"/>
      <c r="H55" s="325"/>
      <c r="I55" s="413" t="s">
        <v>643</v>
      </c>
      <c r="J55" s="413" t="s">
        <v>646</v>
      </c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322"/>
      <c r="Y55" s="322"/>
      <c r="Z55" s="322"/>
    </row>
    <row r="56">
      <c r="A56" s="333"/>
      <c r="B56" s="406"/>
      <c r="C56" s="374" t="s">
        <v>647</v>
      </c>
      <c r="D56" s="376">
        <f>SUM(D52:D54)</f>
        <v>5841963750</v>
      </c>
      <c r="E56" s="337"/>
      <c r="F56" s="337"/>
      <c r="G56" s="325"/>
      <c r="H56" s="333" t="s">
        <v>648</v>
      </c>
      <c r="I56" s="414">
        <v>1.0</v>
      </c>
      <c r="J56" s="415">
        <f>I56*J50</f>
        <v>325065000</v>
      </c>
      <c r="K56" s="322"/>
      <c r="L56" s="322"/>
      <c r="M56" s="322"/>
      <c r="N56" s="322"/>
      <c r="O56" s="322"/>
      <c r="P56" s="322"/>
      <c r="Q56" s="322"/>
      <c r="R56" s="322"/>
      <c r="S56" s="322"/>
      <c r="T56" s="322"/>
      <c r="U56" s="322"/>
      <c r="V56" s="322"/>
      <c r="W56" s="322"/>
      <c r="X56" s="322"/>
      <c r="Y56" s="322"/>
      <c r="Z56" s="322"/>
    </row>
    <row r="57">
      <c r="A57" s="325"/>
      <c r="B57" s="406"/>
      <c r="C57" s="406"/>
      <c r="D57" s="321"/>
      <c r="E57" s="337"/>
      <c r="F57" s="337"/>
      <c r="G57" s="325"/>
      <c r="H57" s="333" t="s">
        <v>649</v>
      </c>
      <c r="I57" s="414">
        <v>0.0</v>
      </c>
      <c r="J57" s="415">
        <f>I57*J50</f>
        <v>0</v>
      </c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322"/>
      <c r="Y57" s="322"/>
      <c r="Z57" s="322"/>
    </row>
    <row r="58">
      <c r="A58" s="325"/>
      <c r="B58" s="416" t="s">
        <v>650</v>
      </c>
      <c r="C58" s="375"/>
      <c r="D58" s="406"/>
      <c r="E58" s="349"/>
      <c r="F58" s="337"/>
      <c r="G58" s="325"/>
      <c r="H58" s="417"/>
      <c r="I58" s="366"/>
      <c r="J58" s="342">
        <f>SUM(J56:J57)</f>
        <v>325065000</v>
      </c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22"/>
      <c r="Y58" s="322"/>
      <c r="Z58" s="322"/>
    </row>
    <row r="59">
      <c r="A59" s="333"/>
      <c r="B59" s="374" t="s">
        <v>502</v>
      </c>
      <c r="C59" s="375" t="s">
        <v>308</v>
      </c>
      <c r="D59" s="376">
        <f>F27</f>
        <v>1412775000</v>
      </c>
      <c r="E59" s="418">
        <f>D59/D72*100</f>
        <v>32.62787131</v>
      </c>
      <c r="F59" s="419" t="s">
        <v>545</v>
      </c>
      <c r="G59" s="324"/>
      <c r="H59" s="322"/>
      <c r="I59" s="322"/>
      <c r="J59" s="322"/>
      <c r="K59" s="322"/>
      <c r="L59" s="322"/>
      <c r="M59" s="322"/>
      <c r="N59" s="322"/>
      <c r="O59" s="322"/>
      <c r="P59" s="322"/>
      <c r="Q59" s="322"/>
      <c r="R59" s="322"/>
      <c r="S59" s="322"/>
      <c r="T59" s="322"/>
      <c r="U59" s="322"/>
      <c r="V59" s="322"/>
      <c r="W59" s="322"/>
      <c r="X59" s="322"/>
      <c r="Y59" s="322"/>
      <c r="Z59" s="322"/>
    </row>
    <row r="60">
      <c r="A60" s="333"/>
      <c r="B60" s="374"/>
      <c r="C60" s="375" t="s">
        <v>651</v>
      </c>
      <c r="D60" s="406"/>
      <c r="E60" s="324"/>
      <c r="F60" s="420"/>
      <c r="G60" s="324"/>
      <c r="H60" s="412" t="s">
        <v>652</v>
      </c>
      <c r="I60" s="321"/>
      <c r="J60" s="321"/>
      <c r="K60" s="322"/>
      <c r="L60" s="322"/>
      <c r="M60" s="322"/>
      <c r="N60" s="322"/>
      <c r="O60" s="322"/>
      <c r="P60" s="322"/>
      <c r="Q60" s="322"/>
      <c r="R60" s="322"/>
      <c r="S60" s="322"/>
      <c r="T60" s="322"/>
      <c r="U60" s="322"/>
      <c r="V60" s="322"/>
      <c r="W60" s="322"/>
      <c r="X60" s="322"/>
      <c r="Y60" s="322"/>
      <c r="Z60" s="322"/>
    </row>
    <row r="61">
      <c r="A61" s="333"/>
      <c r="B61" s="374" t="s">
        <v>504</v>
      </c>
      <c r="C61" s="375" t="s">
        <v>347</v>
      </c>
      <c r="D61" s="342">
        <f>F28</f>
        <v>63000000</v>
      </c>
      <c r="E61" s="421">
        <f>D61/D72*100</f>
        <v>1.454977539</v>
      </c>
      <c r="F61" s="419" t="s">
        <v>545</v>
      </c>
      <c r="G61" s="325"/>
      <c r="H61" s="325"/>
      <c r="I61" s="413" t="s">
        <v>643</v>
      </c>
      <c r="J61" s="413" t="s">
        <v>646</v>
      </c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22"/>
      <c r="Z61" s="322"/>
    </row>
    <row r="62">
      <c r="A62" s="333"/>
      <c r="B62" s="374"/>
      <c r="C62" s="375" t="s">
        <v>653</v>
      </c>
      <c r="D62" s="321"/>
      <c r="E62" s="371"/>
      <c r="F62" s="420"/>
      <c r="G62" s="325"/>
      <c r="H62" s="333" t="s">
        <v>648</v>
      </c>
      <c r="I62" s="422">
        <v>1.0</v>
      </c>
      <c r="J62" s="415">
        <f>I62*J49</f>
        <v>1512000000</v>
      </c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</row>
    <row r="63">
      <c r="A63" s="333"/>
      <c r="B63" s="374" t="s">
        <v>510</v>
      </c>
      <c r="C63" s="375" t="s">
        <v>358</v>
      </c>
      <c r="D63" s="342">
        <f>F29</f>
        <v>252000000</v>
      </c>
      <c r="E63" s="421">
        <f>D63/D72*100</f>
        <v>5.819910155</v>
      </c>
      <c r="F63" s="419" t="s">
        <v>545</v>
      </c>
      <c r="G63" s="325"/>
      <c r="H63" s="333" t="s">
        <v>649</v>
      </c>
      <c r="I63" s="422">
        <f>100%-I62</f>
        <v>0</v>
      </c>
      <c r="J63" s="415">
        <f>I63*J49</f>
        <v>0</v>
      </c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</row>
    <row r="64">
      <c r="A64" s="333"/>
      <c r="B64" s="374"/>
      <c r="C64" s="375" t="s">
        <v>654</v>
      </c>
      <c r="D64" s="321"/>
      <c r="E64" s="371"/>
      <c r="F64" s="420"/>
      <c r="G64" s="325"/>
      <c r="H64" s="417"/>
      <c r="I64" s="366"/>
      <c r="J64" s="342">
        <f>SUM(J62:J63)</f>
        <v>1512000000</v>
      </c>
      <c r="K64" s="322"/>
      <c r="L64" s="322"/>
      <c r="M64" s="322"/>
      <c r="N64" s="322"/>
      <c r="O64" s="322"/>
      <c r="P64" s="322"/>
      <c r="Q64" s="322"/>
      <c r="R64" s="322"/>
      <c r="S64" s="322"/>
      <c r="T64" s="322"/>
      <c r="U64" s="322"/>
      <c r="V64" s="322"/>
      <c r="W64" s="322"/>
      <c r="X64" s="322"/>
      <c r="Y64" s="322"/>
      <c r="Z64" s="322"/>
    </row>
    <row r="65">
      <c r="A65" s="333"/>
      <c r="B65" s="374" t="s">
        <v>534</v>
      </c>
      <c r="C65" s="375" t="s">
        <v>406</v>
      </c>
      <c r="D65" s="342">
        <f>F30</f>
        <v>63000000</v>
      </c>
      <c r="E65" s="423">
        <f>D65/D72*100</f>
        <v>1.454977539</v>
      </c>
      <c r="F65" s="419" t="s">
        <v>545</v>
      </c>
      <c r="G65" s="337"/>
      <c r="H65" s="322"/>
      <c r="I65" s="322"/>
      <c r="J65" s="322"/>
      <c r="K65" s="322"/>
      <c r="L65" s="322"/>
      <c r="M65" s="322"/>
      <c r="N65" s="322"/>
      <c r="O65" s="322"/>
      <c r="P65" s="322"/>
      <c r="Q65" s="322"/>
      <c r="R65" s="322"/>
      <c r="S65" s="322"/>
      <c r="T65" s="322"/>
      <c r="U65" s="322"/>
      <c r="V65" s="322"/>
      <c r="W65" s="322"/>
      <c r="X65" s="322"/>
      <c r="Y65" s="322"/>
      <c r="Z65" s="322"/>
    </row>
    <row r="66">
      <c r="A66" s="333"/>
      <c r="B66" s="374" t="s">
        <v>623</v>
      </c>
      <c r="C66" s="375" t="s">
        <v>626</v>
      </c>
      <c r="D66" s="342">
        <f>D18*D21</f>
        <v>1836000000</v>
      </c>
      <c r="E66" s="418">
        <f>D66/D72*100</f>
        <v>42.40220256</v>
      </c>
      <c r="F66" s="419" t="s">
        <v>545</v>
      </c>
      <c r="G66" s="337"/>
      <c r="H66" s="322"/>
      <c r="I66" s="322"/>
      <c r="J66" s="322"/>
      <c r="K66" s="322"/>
      <c r="L66" s="322"/>
      <c r="M66" s="322"/>
      <c r="N66" s="322"/>
      <c r="O66" s="322"/>
      <c r="P66" s="322"/>
      <c r="Q66" s="322"/>
      <c r="R66" s="322"/>
      <c r="S66" s="322"/>
      <c r="T66" s="322"/>
      <c r="U66" s="322"/>
      <c r="V66" s="322"/>
      <c r="W66" s="322"/>
      <c r="X66" s="322"/>
      <c r="Y66" s="322"/>
      <c r="Z66" s="322"/>
    </row>
    <row r="67">
      <c r="A67" s="333"/>
      <c r="B67" s="374" t="s">
        <v>655</v>
      </c>
      <c r="C67" s="375" t="s">
        <v>656</v>
      </c>
      <c r="D67" s="342">
        <f>J31</f>
        <v>425000000</v>
      </c>
      <c r="E67" s="421">
        <f>D67/D72*100</f>
        <v>9.815324666</v>
      </c>
      <c r="F67" s="419" t="s">
        <v>545</v>
      </c>
      <c r="G67" s="337"/>
      <c r="H67" s="322"/>
      <c r="I67" s="322"/>
      <c r="J67" s="322"/>
      <c r="K67" s="322"/>
      <c r="L67" s="322"/>
      <c r="M67" s="322"/>
      <c r="N67" s="322"/>
      <c r="O67" s="322"/>
      <c r="P67" s="322"/>
      <c r="Q67" s="322"/>
      <c r="R67" s="322"/>
      <c r="S67" s="322"/>
      <c r="T67" s="322"/>
      <c r="U67" s="322"/>
      <c r="V67" s="322"/>
      <c r="W67" s="322"/>
      <c r="X67" s="322"/>
      <c r="Y67" s="322"/>
      <c r="Z67" s="322"/>
    </row>
    <row r="68">
      <c r="A68" s="333"/>
      <c r="B68" s="374" t="s">
        <v>657</v>
      </c>
      <c r="C68" s="375" t="s">
        <v>658</v>
      </c>
      <c r="D68" s="321"/>
      <c r="E68" s="371"/>
      <c r="F68" s="420"/>
      <c r="G68" s="337"/>
      <c r="H68" s="322"/>
      <c r="I68" s="322"/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</row>
    <row r="69">
      <c r="A69" s="333"/>
      <c r="B69" s="406"/>
      <c r="C69" s="375" t="s">
        <v>659</v>
      </c>
      <c r="D69" s="342">
        <f t="shared" ref="D69:D70" si="1">D53</f>
        <v>0</v>
      </c>
      <c r="E69" s="421">
        <f>D69/D72*100</f>
        <v>0</v>
      </c>
      <c r="F69" s="419" t="s">
        <v>545</v>
      </c>
      <c r="G69" s="337"/>
      <c r="H69" s="322"/>
      <c r="I69" s="322"/>
      <c r="J69" s="322"/>
      <c r="K69" s="322"/>
      <c r="L69" s="322"/>
      <c r="M69" s="322"/>
      <c r="N69" s="322"/>
      <c r="O69" s="322"/>
      <c r="P69" s="322"/>
      <c r="Q69" s="322"/>
      <c r="R69" s="322"/>
      <c r="S69" s="322"/>
      <c r="T69" s="322"/>
      <c r="U69" s="322"/>
      <c r="V69" s="322"/>
      <c r="W69" s="322"/>
      <c r="X69" s="322"/>
      <c r="Y69" s="322"/>
      <c r="Z69" s="322"/>
    </row>
    <row r="70">
      <c r="A70" s="333"/>
      <c r="B70" s="406"/>
      <c r="C70" s="375" t="s">
        <v>660</v>
      </c>
      <c r="D70" s="342">
        <f t="shared" si="1"/>
        <v>278188750</v>
      </c>
      <c r="E70" s="421">
        <f>D70/D72*100</f>
        <v>6.424736235</v>
      </c>
      <c r="F70" s="419" t="s">
        <v>545</v>
      </c>
      <c r="G70" s="337"/>
      <c r="H70" s="322"/>
      <c r="I70" s="322"/>
      <c r="J70" s="322"/>
      <c r="K70" s="322"/>
      <c r="L70" s="322"/>
      <c r="M70" s="322"/>
      <c r="N70" s="322"/>
      <c r="O70" s="322"/>
      <c r="P70" s="322"/>
      <c r="Q70" s="322"/>
      <c r="R70" s="322"/>
      <c r="S70" s="322"/>
      <c r="T70" s="322"/>
      <c r="U70" s="322"/>
      <c r="V70" s="322"/>
      <c r="W70" s="322"/>
      <c r="X70" s="322"/>
      <c r="Y70" s="322"/>
      <c r="Z70" s="322"/>
    </row>
    <row r="71">
      <c r="A71" s="333"/>
      <c r="B71" s="406"/>
      <c r="C71" s="406"/>
      <c r="D71" s="321"/>
      <c r="E71" s="324"/>
      <c r="F71" s="419"/>
      <c r="G71" s="337"/>
      <c r="H71" s="322"/>
      <c r="I71" s="322"/>
      <c r="J71" s="322"/>
      <c r="K71" s="322"/>
      <c r="L71" s="322"/>
      <c r="M71" s="322"/>
      <c r="N71" s="322"/>
      <c r="O71" s="322"/>
      <c r="P71" s="322"/>
      <c r="Q71" s="322"/>
      <c r="R71" s="322"/>
      <c r="S71" s="322"/>
      <c r="T71" s="322"/>
      <c r="U71" s="322"/>
      <c r="V71" s="322"/>
      <c r="W71" s="322"/>
      <c r="X71" s="322"/>
      <c r="Y71" s="322"/>
      <c r="Z71" s="322"/>
    </row>
    <row r="72">
      <c r="A72" s="333"/>
      <c r="B72" s="406"/>
      <c r="C72" s="375" t="s">
        <v>661</v>
      </c>
      <c r="D72" s="342">
        <f>SUM(D59:D71)</f>
        <v>4329963750</v>
      </c>
      <c r="E72" s="421">
        <v>100.0</v>
      </c>
      <c r="F72" s="419" t="s">
        <v>545</v>
      </c>
      <c r="G72" s="337"/>
      <c r="H72" s="322"/>
      <c r="I72" s="322"/>
      <c r="J72" s="322"/>
      <c r="K72" s="322"/>
      <c r="L72" s="322"/>
      <c r="M72" s="322"/>
      <c r="N72" s="322"/>
      <c r="O72" s="322"/>
      <c r="P72" s="322"/>
      <c r="Q72" s="322"/>
      <c r="R72" s="322"/>
      <c r="S72" s="322"/>
      <c r="T72" s="322"/>
      <c r="U72" s="322"/>
      <c r="V72" s="322"/>
      <c r="W72" s="322"/>
      <c r="X72" s="322"/>
      <c r="Y72" s="322"/>
      <c r="Z72" s="322"/>
    </row>
    <row r="73">
      <c r="A73" s="333"/>
      <c r="B73" s="406"/>
      <c r="C73" s="406"/>
      <c r="D73" s="321"/>
      <c r="E73" s="337"/>
      <c r="F73" s="337"/>
      <c r="G73" s="337"/>
      <c r="H73" s="322"/>
      <c r="I73" s="32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</row>
    <row r="74">
      <c r="A74" s="333"/>
      <c r="B74" s="406" t="s">
        <v>662</v>
      </c>
      <c r="C74" s="375" t="s">
        <v>663</v>
      </c>
      <c r="D74" s="376">
        <f>D56-D72</f>
        <v>1512000000</v>
      </c>
      <c r="E74" s="337"/>
      <c r="F74" s="337"/>
      <c r="G74" s="337"/>
      <c r="H74" s="322"/>
      <c r="I74" s="322"/>
      <c r="J74" s="322"/>
      <c r="K74" s="322"/>
      <c r="L74" s="322"/>
      <c r="M74" s="322"/>
      <c r="N74" s="322"/>
      <c r="O74" s="322"/>
      <c r="P74" s="322"/>
      <c r="Q74" s="322"/>
      <c r="R74" s="322"/>
      <c r="S74" s="322"/>
      <c r="T74" s="322"/>
      <c r="U74" s="322"/>
      <c r="V74" s="322"/>
      <c r="W74" s="322"/>
      <c r="X74" s="322"/>
      <c r="Y74" s="322"/>
      <c r="Z74" s="322"/>
    </row>
    <row r="75">
      <c r="A75" s="333"/>
      <c r="B75" s="406"/>
      <c r="C75" s="375" t="s">
        <v>664</v>
      </c>
      <c r="D75" s="376">
        <f>D74*E75%</f>
        <v>0</v>
      </c>
      <c r="E75" s="399">
        <v>0.0</v>
      </c>
      <c r="F75" s="419" t="s">
        <v>545</v>
      </c>
      <c r="G75" s="337"/>
      <c r="H75" s="322"/>
      <c r="I75" s="322"/>
      <c r="J75" s="322"/>
      <c r="K75" s="322"/>
      <c r="L75" s="322"/>
      <c r="M75" s="322"/>
      <c r="N75" s="322"/>
      <c r="O75" s="322"/>
      <c r="P75" s="322"/>
      <c r="Q75" s="322"/>
      <c r="R75" s="322"/>
      <c r="S75" s="322"/>
      <c r="T75" s="322"/>
      <c r="U75" s="322"/>
      <c r="V75" s="322"/>
      <c r="W75" s="322"/>
      <c r="X75" s="322"/>
      <c r="Y75" s="322"/>
      <c r="Z75" s="322"/>
    </row>
    <row r="76">
      <c r="A76" s="333"/>
      <c r="B76" s="406"/>
      <c r="C76" s="375" t="s">
        <v>665</v>
      </c>
      <c r="D76" s="376">
        <f>D74-D75</f>
        <v>1512000000</v>
      </c>
      <c r="E76" s="324">
        <f>100-E75</f>
        <v>100</v>
      </c>
      <c r="F76" s="419" t="s">
        <v>545</v>
      </c>
      <c r="G76" s="337"/>
      <c r="H76" s="322"/>
      <c r="I76" s="322"/>
      <c r="J76" s="322"/>
      <c r="K76" s="322"/>
      <c r="L76" s="322"/>
      <c r="M76" s="322"/>
      <c r="N76" s="322"/>
      <c r="O76" s="322"/>
      <c r="P76" s="322"/>
      <c r="Q76" s="322"/>
      <c r="R76" s="322"/>
      <c r="S76" s="322"/>
      <c r="T76" s="322"/>
      <c r="U76" s="322"/>
      <c r="V76" s="322"/>
      <c r="W76" s="322"/>
      <c r="X76" s="322"/>
      <c r="Y76" s="322"/>
      <c r="Z76" s="322"/>
    </row>
    <row r="77">
      <c r="A77" s="411"/>
      <c r="B77" s="322"/>
      <c r="C77" s="322"/>
      <c r="D77" s="322"/>
      <c r="E77" s="337"/>
      <c r="F77" s="337"/>
      <c r="G77" s="337"/>
      <c r="H77" s="322"/>
      <c r="I77" s="322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22"/>
      <c r="Y77" s="322"/>
      <c r="Z77" s="322"/>
    </row>
    <row r="78">
      <c r="A78" s="324"/>
      <c r="B78" s="322"/>
      <c r="C78" s="322"/>
      <c r="D78" s="322"/>
      <c r="E78" s="337"/>
      <c r="F78" s="337"/>
      <c r="G78" s="322"/>
      <c r="H78" s="322"/>
      <c r="I78" s="322"/>
      <c r="J78" s="322"/>
      <c r="K78" s="322"/>
      <c r="L78" s="322"/>
      <c r="M78" s="322"/>
      <c r="N78" s="322"/>
      <c r="O78" s="322"/>
      <c r="P78" s="322"/>
      <c r="Q78" s="322"/>
      <c r="R78" s="322"/>
      <c r="S78" s="322"/>
      <c r="T78" s="322"/>
      <c r="U78" s="322"/>
      <c r="V78" s="322"/>
      <c r="W78" s="322"/>
      <c r="X78" s="322"/>
      <c r="Y78" s="322"/>
      <c r="Z78" s="322"/>
    </row>
    <row r="79">
      <c r="A79" s="322"/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22"/>
      <c r="Z79" s="322"/>
    </row>
    <row r="80">
      <c r="A80" s="322"/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22"/>
      <c r="M80" s="322"/>
      <c r="N80" s="322"/>
      <c r="O80" s="322"/>
      <c r="P80" s="322"/>
      <c r="Q80" s="322"/>
      <c r="R80" s="322"/>
      <c r="S80" s="322"/>
      <c r="T80" s="322"/>
      <c r="U80" s="322"/>
      <c r="V80" s="322"/>
      <c r="W80" s="322"/>
      <c r="X80" s="322"/>
      <c r="Y80" s="322"/>
      <c r="Z80" s="322"/>
    </row>
    <row r="81">
      <c r="A81" s="322"/>
      <c r="B81" s="322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322"/>
      <c r="T81" s="322"/>
      <c r="U81" s="322"/>
      <c r="V81" s="322"/>
      <c r="W81" s="322"/>
      <c r="X81" s="322"/>
      <c r="Y81" s="322"/>
      <c r="Z81" s="322"/>
    </row>
    <row r="82">
      <c r="A82" s="322"/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322"/>
      <c r="Y82" s="322"/>
      <c r="Z82" s="322"/>
    </row>
    <row r="83">
      <c r="A83" s="322"/>
      <c r="B83" s="322"/>
      <c r="C83" s="322"/>
      <c r="D83" s="322"/>
      <c r="E83" s="322"/>
      <c r="F83" s="322"/>
      <c r="G83" s="322"/>
      <c r="H83" s="322"/>
      <c r="I83" s="322"/>
      <c r="J83" s="322"/>
      <c r="K83" s="322"/>
      <c r="L83" s="322"/>
      <c r="M83" s="322"/>
      <c r="N83" s="322"/>
      <c r="O83" s="322"/>
      <c r="P83" s="322"/>
      <c r="Q83" s="322"/>
      <c r="R83" s="322"/>
      <c r="S83" s="322"/>
      <c r="T83" s="322"/>
      <c r="U83" s="322"/>
      <c r="V83" s="322"/>
      <c r="W83" s="322"/>
      <c r="X83" s="322"/>
      <c r="Y83" s="322"/>
      <c r="Z83" s="322"/>
    </row>
    <row r="84">
      <c r="A84" s="322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2"/>
      <c r="M84" s="322"/>
      <c r="N84" s="322"/>
      <c r="O84" s="322"/>
      <c r="P84" s="322"/>
      <c r="Q84" s="322"/>
      <c r="R84" s="322"/>
      <c r="S84" s="322"/>
      <c r="T84" s="322"/>
      <c r="U84" s="322"/>
      <c r="V84" s="322"/>
      <c r="W84" s="322"/>
      <c r="X84" s="322"/>
      <c r="Y84" s="322"/>
      <c r="Z84" s="322"/>
    </row>
    <row r="85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2"/>
      <c r="M85" s="322"/>
      <c r="N85" s="322"/>
      <c r="O85" s="322"/>
      <c r="P85" s="322"/>
      <c r="Q85" s="322"/>
      <c r="R85" s="322"/>
      <c r="S85" s="322"/>
      <c r="T85" s="322"/>
      <c r="U85" s="322"/>
      <c r="V85" s="322"/>
      <c r="W85" s="322"/>
      <c r="X85" s="322"/>
      <c r="Y85" s="322"/>
      <c r="Z85" s="322"/>
    </row>
    <row r="86">
      <c r="A86" s="322"/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2"/>
      <c r="S86" s="322"/>
      <c r="T86" s="322"/>
      <c r="U86" s="322"/>
      <c r="V86" s="322"/>
      <c r="W86" s="322"/>
      <c r="X86" s="322"/>
      <c r="Y86" s="322"/>
      <c r="Z86" s="322"/>
    </row>
    <row r="87">
      <c r="A87" s="322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2"/>
      <c r="N87" s="322"/>
      <c r="O87" s="322"/>
      <c r="P87" s="322"/>
      <c r="Q87" s="322"/>
      <c r="R87" s="322"/>
      <c r="S87" s="322"/>
      <c r="T87" s="322"/>
      <c r="U87" s="322"/>
      <c r="V87" s="322"/>
      <c r="W87" s="322"/>
      <c r="X87" s="322"/>
      <c r="Y87" s="322"/>
      <c r="Z87" s="322"/>
    </row>
    <row r="88">
      <c r="A88" s="322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2"/>
      <c r="N88" s="322"/>
      <c r="O88" s="322"/>
      <c r="P88" s="322"/>
      <c r="Q88" s="322"/>
      <c r="R88" s="322"/>
      <c r="S88" s="322"/>
      <c r="T88" s="322"/>
      <c r="U88" s="322"/>
      <c r="V88" s="322"/>
      <c r="W88" s="322"/>
      <c r="X88" s="322"/>
      <c r="Y88" s="322"/>
      <c r="Z88" s="322"/>
    </row>
    <row r="89">
      <c r="A89" s="322"/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22"/>
      <c r="Z89" s="322"/>
    </row>
    <row r="90">
      <c r="A90" s="322"/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22"/>
      <c r="Y90" s="322"/>
      <c r="Z90" s="322"/>
    </row>
    <row r="91">
      <c r="A91" s="322"/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322"/>
      <c r="Y91" s="322"/>
      <c r="Z91" s="322"/>
    </row>
    <row r="92">
      <c r="A92" s="322"/>
      <c r="B92" s="322"/>
      <c r="C92" s="322"/>
      <c r="D92" s="322"/>
      <c r="E92" s="322"/>
      <c r="F92" s="322"/>
      <c r="G92" s="322"/>
      <c r="H92" s="322"/>
      <c r="I92" s="322"/>
      <c r="J92" s="322"/>
      <c r="K92" s="322"/>
      <c r="L92" s="322"/>
      <c r="M92" s="322"/>
      <c r="N92" s="322"/>
      <c r="O92" s="322"/>
      <c r="P92" s="322"/>
      <c r="Q92" s="322"/>
      <c r="R92" s="322"/>
      <c r="S92" s="322"/>
      <c r="T92" s="322"/>
      <c r="U92" s="322"/>
      <c r="V92" s="322"/>
      <c r="W92" s="322"/>
      <c r="X92" s="322"/>
      <c r="Y92" s="322"/>
      <c r="Z92" s="322"/>
    </row>
    <row r="93">
      <c r="A93" s="322"/>
      <c r="B93" s="322"/>
      <c r="C93" s="322"/>
      <c r="D93" s="322"/>
      <c r="E93" s="322"/>
      <c r="F93" s="322"/>
      <c r="G93" s="322"/>
      <c r="H93" s="322"/>
      <c r="I93" s="322"/>
      <c r="J93" s="322"/>
      <c r="K93" s="322"/>
      <c r="L93" s="322"/>
      <c r="M93" s="322"/>
      <c r="N93" s="322"/>
      <c r="O93" s="322"/>
      <c r="P93" s="322"/>
      <c r="Q93" s="322"/>
      <c r="R93" s="322"/>
      <c r="S93" s="322"/>
      <c r="T93" s="322"/>
      <c r="U93" s="322"/>
      <c r="V93" s="322"/>
      <c r="W93" s="322"/>
      <c r="X93" s="322"/>
      <c r="Y93" s="322"/>
      <c r="Z93" s="322"/>
    </row>
    <row r="94">
      <c r="A94" s="322"/>
      <c r="B94" s="322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2"/>
      <c r="P94" s="322"/>
      <c r="Q94" s="322"/>
      <c r="R94" s="322"/>
      <c r="S94" s="322"/>
      <c r="T94" s="322"/>
      <c r="U94" s="322"/>
      <c r="V94" s="322"/>
      <c r="W94" s="322"/>
      <c r="X94" s="322"/>
      <c r="Y94" s="322"/>
      <c r="Z94" s="322"/>
    </row>
    <row r="95">
      <c r="A95" s="322"/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2"/>
      <c r="M95" s="322"/>
      <c r="N95" s="322"/>
      <c r="O95" s="322"/>
      <c r="P95" s="322"/>
      <c r="Q95" s="322"/>
      <c r="R95" s="322"/>
      <c r="S95" s="322"/>
      <c r="T95" s="322"/>
      <c r="U95" s="322"/>
      <c r="V95" s="322"/>
      <c r="W95" s="322"/>
      <c r="X95" s="322"/>
      <c r="Y95" s="322"/>
      <c r="Z95" s="322"/>
    </row>
    <row r="96">
      <c r="A96" s="322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2"/>
      <c r="M96" s="322"/>
      <c r="N96" s="322"/>
      <c r="O96" s="322"/>
      <c r="P96" s="322"/>
      <c r="Q96" s="322"/>
      <c r="R96" s="322"/>
      <c r="S96" s="322"/>
      <c r="T96" s="322"/>
      <c r="U96" s="322"/>
      <c r="V96" s="322"/>
      <c r="W96" s="322"/>
      <c r="X96" s="322"/>
      <c r="Y96" s="322"/>
      <c r="Z96" s="322"/>
    </row>
    <row r="97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2"/>
      <c r="R97" s="322"/>
      <c r="S97" s="322"/>
      <c r="T97" s="322"/>
      <c r="U97" s="322"/>
      <c r="V97" s="322"/>
      <c r="W97" s="322"/>
      <c r="X97" s="322"/>
      <c r="Y97" s="322"/>
      <c r="Z97" s="322"/>
    </row>
    <row r="98">
      <c r="A98" s="322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22"/>
      <c r="Y98" s="322"/>
      <c r="Z98" s="322"/>
    </row>
    <row r="99">
      <c r="A99" s="322"/>
      <c r="B99" s="322"/>
      <c r="C99" s="322"/>
      <c r="D99" s="322"/>
      <c r="E99" s="322"/>
      <c r="F99" s="322"/>
      <c r="G99" s="322"/>
      <c r="H99" s="322"/>
      <c r="I99" s="322"/>
      <c r="J99" s="322"/>
      <c r="K99" s="322"/>
      <c r="L99" s="322"/>
      <c r="M99" s="322"/>
      <c r="N99" s="322"/>
      <c r="O99" s="322"/>
      <c r="P99" s="322"/>
      <c r="Q99" s="322"/>
      <c r="R99" s="322"/>
      <c r="S99" s="322"/>
      <c r="T99" s="322"/>
      <c r="U99" s="322"/>
      <c r="V99" s="322"/>
      <c r="W99" s="322"/>
      <c r="X99" s="322"/>
      <c r="Y99" s="322"/>
      <c r="Z99" s="322"/>
    </row>
    <row r="100">
      <c r="A100" s="322"/>
      <c r="B100" s="322"/>
      <c r="C100" s="322"/>
      <c r="D100" s="322"/>
      <c r="E100" s="322"/>
      <c r="F100" s="322"/>
      <c r="G100" s="322"/>
      <c r="H100" s="322"/>
      <c r="I100" s="322"/>
      <c r="J100" s="322"/>
      <c r="K100" s="322"/>
      <c r="L100" s="322"/>
      <c r="M100" s="322"/>
      <c r="N100" s="322"/>
      <c r="O100" s="322"/>
      <c r="P100" s="322"/>
      <c r="Q100" s="322"/>
      <c r="R100" s="322"/>
      <c r="S100" s="322"/>
      <c r="T100" s="322"/>
      <c r="U100" s="322"/>
      <c r="V100" s="322"/>
      <c r="W100" s="322"/>
      <c r="X100" s="322"/>
      <c r="Y100" s="322"/>
      <c r="Z100" s="322"/>
    </row>
    <row r="101">
      <c r="A101" s="322"/>
      <c r="B101" s="322"/>
      <c r="C101" s="322"/>
      <c r="D101" s="322"/>
      <c r="E101" s="322"/>
      <c r="F101" s="322"/>
      <c r="G101" s="322"/>
      <c r="H101" s="322"/>
      <c r="I101" s="322"/>
      <c r="J101" s="322"/>
      <c r="K101" s="322"/>
      <c r="L101" s="322"/>
      <c r="M101" s="322"/>
      <c r="N101" s="322"/>
      <c r="O101" s="322"/>
      <c r="P101" s="322"/>
      <c r="Q101" s="322"/>
      <c r="R101" s="322"/>
      <c r="S101" s="322"/>
      <c r="T101" s="322"/>
      <c r="U101" s="322"/>
      <c r="V101" s="322"/>
      <c r="W101" s="322"/>
      <c r="X101" s="322"/>
      <c r="Y101" s="322"/>
      <c r="Z101" s="322"/>
    </row>
    <row r="102">
      <c r="A102" s="322"/>
      <c r="B102" s="322"/>
      <c r="C102" s="322"/>
      <c r="D102" s="322"/>
      <c r="E102" s="322"/>
      <c r="F102" s="322"/>
      <c r="G102" s="322"/>
      <c r="H102" s="322"/>
      <c r="I102" s="322"/>
      <c r="J102" s="322"/>
      <c r="K102" s="322"/>
      <c r="L102" s="322"/>
      <c r="M102" s="322"/>
      <c r="N102" s="322"/>
      <c r="O102" s="322"/>
      <c r="P102" s="322"/>
      <c r="Q102" s="322"/>
      <c r="R102" s="322"/>
      <c r="S102" s="322"/>
      <c r="T102" s="322"/>
      <c r="U102" s="322"/>
      <c r="V102" s="322"/>
      <c r="W102" s="322"/>
      <c r="X102" s="322"/>
      <c r="Y102" s="322"/>
      <c r="Z102" s="322"/>
    </row>
    <row r="103">
      <c r="A103" s="322"/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322"/>
      <c r="Y103" s="322"/>
      <c r="Z103" s="322"/>
    </row>
    <row r="104">
      <c r="A104" s="322"/>
      <c r="B104" s="322"/>
      <c r="C104" s="322"/>
      <c r="D104" s="322"/>
      <c r="E104" s="322"/>
      <c r="F104" s="322"/>
      <c r="G104" s="322"/>
      <c r="H104" s="322"/>
      <c r="I104" s="322"/>
      <c r="J104" s="322"/>
      <c r="K104" s="322"/>
      <c r="L104" s="322"/>
      <c r="M104" s="322"/>
      <c r="N104" s="322"/>
      <c r="O104" s="322"/>
      <c r="P104" s="322"/>
      <c r="Q104" s="322"/>
      <c r="R104" s="322"/>
      <c r="S104" s="322"/>
      <c r="T104" s="322"/>
      <c r="U104" s="322"/>
      <c r="V104" s="322"/>
      <c r="W104" s="322"/>
      <c r="X104" s="322"/>
      <c r="Y104" s="322"/>
      <c r="Z104" s="322"/>
    </row>
    <row r="105">
      <c r="A105" s="322"/>
      <c r="B105" s="322"/>
      <c r="C105" s="322"/>
      <c r="D105" s="322"/>
      <c r="E105" s="322"/>
      <c r="F105" s="322"/>
      <c r="G105" s="322"/>
      <c r="H105" s="322"/>
      <c r="I105" s="322"/>
      <c r="J105" s="322"/>
      <c r="K105" s="322"/>
      <c r="L105" s="322"/>
      <c r="M105" s="322"/>
      <c r="N105" s="322"/>
      <c r="O105" s="322"/>
      <c r="P105" s="322"/>
      <c r="Q105" s="322"/>
      <c r="R105" s="322"/>
      <c r="S105" s="322"/>
      <c r="T105" s="322"/>
      <c r="U105" s="322"/>
      <c r="V105" s="322"/>
      <c r="W105" s="322"/>
      <c r="X105" s="322"/>
      <c r="Y105" s="322"/>
      <c r="Z105" s="322"/>
    </row>
    <row r="106">
      <c r="A106" s="322"/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2"/>
      <c r="P106" s="322"/>
      <c r="Q106" s="322"/>
      <c r="R106" s="322"/>
      <c r="S106" s="322"/>
      <c r="T106" s="322"/>
      <c r="U106" s="322"/>
      <c r="V106" s="322"/>
      <c r="W106" s="322"/>
      <c r="X106" s="322"/>
      <c r="Y106" s="322"/>
      <c r="Z106" s="322"/>
    </row>
    <row r="107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2"/>
      <c r="P107" s="322"/>
      <c r="Q107" s="322"/>
      <c r="R107" s="322"/>
      <c r="S107" s="322"/>
      <c r="T107" s="322"/>
      <c r="U107" s="322"/>
      <c r="V107" s="322"/>
      <c r="W107" s="322"/>
      <c r="X107" s="322"/>
      <c r="Y107" s="322"/>
      <c r="Z107" s="322"/>
    </row>
    <row r="108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</row>
    <row r="109">
      <c r="A109" s="322"/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22"/>
      <c r="Y109" s="322"/>
      <c r="Z109" s="322"/>
    </row>
    <row r="110">
      <c r="A110" s="322"/>
      <c r="B110" s="322"/>
      <c r="C110" s="322"/>
      <c r="D110" s="322"/>
      <c r="E110" s="322"/>
      <c r="F110" s="322"/>
      <c r="G110" s="322"/>
      <c r="H110" s="322"/>
      <c r="I110" s="322"/>
      <c r="J110" s="322"/>
      <c r="K110" s="322"/>
      <c r="L110" s="322"/>
      <c r="M110" s="322"/>
      <c r="N110" s="322"/>
      <c r="O110" s="322"/>
      <c r="P110" s="322"/>
      <c r="Q110" s="322"/>
      <c r="R110" s="322"/>
      <c r="S110" s="322"/>
      <c r="T110" s="322"/>
      <c r="U110" s="322"/>
      <c r="V110" s="322"/>
      <c r="W110" s="322"/>
      <c r="X110" s="322"/>
      <c r="Y110" s="322"/>
      <c r="Z110" s="322"/>
    </row>
    <row r="111">
      <c r="A111" s="322"/>
      <c r="B111" s="322"/>
      <c r="C111" s="322"/>
      <c r="D111" s="322"/>
      <c r="E111" s="322"/>
      <c r="F111" s="322"/>
      <c r="G111" s="322"/>
      <c r="H111" s="322"/>
      <c r="I111" s="322"/>
      <c r="J111" s="322"/>
      <c r="K111" s="322"/>
      <c r="L111" s="322"/>
      <c r="M111" s="322"/>
      <c r="N111" s="322"/>
      <c r="O111" s="322"/>
      <c r="P111" s="322"/>
      <c r="Q111" s="322"/>
      <c r="R111" s="322"/>
      <c r="S111" s="322"/>
      <c r="T111" s="322"/>
      <c r="U111" s="322"/>
      <c r="V111" s="322"/>
      <c r="W111" s="322"/>
      <c r="X111" s="322"/>
      <c r="Y111" s="322"/>
      <c r="Z111" s="322"/>
    </row>
    <row r="112">
      <c r="A112" s="322"/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2"/>
      <c r="P112" s="322"/>
      <c r="Q112" s="322"/>
      <c r="R112" s="322"/>
      <c r="S112" s="322"/>
      <c r="T112" s="322"/>
      <c r="U112" s="322"/>
      <c r="V112" s="322"/>
      <c r="W112" s="322"/>
      <c r="X112" s="322"/>
      <c r="Y112" s="322"/>
      <c r="Z112" s="322"/>
    </row>
    <row r="113">
      <c r="A113" s="322"/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322"/>
      <c r="Y113" s="322"/>
      <c r="Z113" s="322"/>
    </row>
    <row r="114">
      <c r="A114" s="322"/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</row>
    <row r="115">
      <c r="A115" s="322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22"/>
      <c r="Y115" s="322"/>
      <c r="Z115" s="322"/>
    </row>
    <row r="116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2"/>
      <c r="M116" s="322"/>
      <c r="N116" s="322"/>
      <c r="O116" s="322"/>
      <c r="P116" s="322"/>
      <c r="Q116" s="322"/>
      <c r="R116" s="322"/>
      <c r="S116" s="322"/>
      <c r="T116" s="322"/>
      <c r="U116" s="322"/>
      <c r="V116" s="322"/>
      <c r="W116" s="322"/>
      <c r="X116" s="322"/>
      <c r="Y116" s="322"/>
      <c r="Z116" s="322"/>
    </row>
    <row r="117">
      <c r="A117" s="322"/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322"/>
      <c r="Y117" s="322"/>
      <c r="Z117" s="322"/>
    </row>
    <row r="118">
      <c r="A118" s="322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  <c r="Q118" s="322"/>
      <c r="R118" s="322"/>
      <c r="S118" s="322"/>
      <c r="T118" s="322"/>
      <c r="U118" s="322"/>
      <c r="V118" s="322"/>
      <c r="W118" s="322"/>
      <c r="X118" s="322"/>
      <c r="Y118" s="322"/>
      <c r="Z118" s="322"/>
    </row>
    <row r="119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2"/>
      <c r="P119" s="322"/>
      <c r="Q119" s="322"/>
      <c r="R119" s="322"/>
      <c r="S119" s="322"/>
      <c r="T119" s="322"/>
      <c r="U119" s="322"/>
      <c r="V119" s="322"/>
      <c r="W119" s="322"/>
      <c r="X119" s="322"/>
      <c r="Y119" s="322"/>
      <c r="Z119" s="322"/>
    </row>
    <row r="120">
      <c r="A120" s="322"/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22"/>
      <c r="Z120" s="322"/>
    </row>
    <row r="121">
      <c r="A121" s="322"/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</row>
    <row r="122">
      <c r="A122" s="322"/>
      <c r="B122" s="322"/>
      <c r="C122" s="322"/>
      <c r="D122" s="322"/>
      <c r="E122" s="322"/>
      <c r="F122" s="322"/>
      <c r="G122" s="322"/>
      <c r="H122" s="322"/>
      <c r="I122" s="322"/>
      <c r="J122" s="322"/>
      <c r="K122" s="322"/>
      <c r="L122" s="322"/>
      <c r="M122" s="322"/>
      <c r="N122" s="322"/>
      <c r="O122" s="322"/>
      <c r="P122" s="322"/>
      <c r="Q122" s="322"/>
      <c r="R122" s="322"/>
      <c r="S122" s="322"/>
      <c r="T122" s="322"/>
      <c r="U122" s="322"/>
      <c r="V122" s="322"/>
      <c r="W122" s="322"/>
      <c r="X122" s="322"/>
      <c r="Y122" s="322"/>
      <c r="Z122" s="322"/>
    </row>
    <row r="123">
      <c r="A123" s="322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2"/>
      <c r="M123" s="322"/>
      <c r="N123" s="322"/>
      <c r="O123" s="322"/>
      <c r="P123" s="322"/>
      <c r="Q123" s="322"/>
      <c r="R123" s="322"/>
      <c r="S123" s="322"/>
      <c r="T123" s="322"/>
      <c r="U123" s="322"/>
      <c r="V123" s="322"/>
      <c r="W123" s="322"/>
      <c r="X123" s="322"/>
      <c r="Y123" s="322"/>
      <c r="Z123" s="322"/>
    </row>
    <row r="124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2"/>
      <c r="M124" s="322"/>
      <c r="N124" s="322"/>
      <c r="O124" s="322"/>
      <c r="P124" s="322"/>
      <c r="Q124" s="322"/>
      <c r="R124" s="322"/>
      <c r="S124" s="322"/>
      <c r="T124" s="322"/>
      <c r="U124" s="322"/>
      <c r="V124" s="322"/>
      <c r="W124" s="322"/>
      <c r="X124" s="322"/>
      <c r="Y124" s="322"/>
      <c r="Z124" s="322"/>
    </row>
    <row r="125">
      <c r="A125" s="322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2"/>
      <c r="P125" s="322"/>
      <c r="Q125" s="322"/>
      <c r="R125" s="322"/>
      <c r="S125" s="322"/>
      <c r="T125" s="322"/>
      <c r="U125" s="322"/>
      <c r="V125" s="322"/>
      <c r="W125" s="322"/>
      <c r="X125" s="322"/>
      <c r="Y125" s="322"/>
      <c r="Z125" s="322"/>
    </row>
    <row r="126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322"/>
      <c r="Y126" s="322"/>
      <c r="Z126" s="322"/>
    </row>
    <row r="127">
      <c r="A127" s="322"/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22"/>
      <c r="Z127" s="322"/>
    </row>
    <row r="128">
      <c r="A128" s="322"/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</row>
    <row r="129">
      <c r="A129" s="322"/>
      <c r="B129" s="322"/>
      <c r="C129" s="322"/>
      <c r="D129" s="322"/>
      <c r="E129" s="322"/>
      <c r="F129" s="322"/>
      <c r="G129" s="322"/>
      <c r="H129" s="322"/>
      <c r="I129" s="322"/>
      <c r="J129" s="322"/>
      <c r="K129" s="322"/>
      <c r="L129" s="322"/>
      <c r="M129" s="322"/>
      <c r="N129" s="322"/>
      <c r="O129" s="322"/>
      <c r="P129" s="322"/>
      <c r="Q129" s="322"/>
      <c r="R129" s="322"/>
      <c r="S129" s="322"/>
      <c r="T129" s="322"/>
      <c r="U129" s="322"/>
      <c r="V129" s="322"/>
      <c r="W129" s="322"/>
      <c r="X129" s="322"/>
      <c r="Y129" s="322"/>
      <c r="Z129" s="322"/>
    </row>
    <row r="130">
      <c r="A130" s="322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322"/>
      <c r="Y130" s="322"/>
      <c r="Z130" s="322"/>
    </row>
    <row r="131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2"/>
      <c r="P131" s="322"/>
      <c r="Q131" s="322"/>
      <c r="R131" s="322"/>
      <c r="S131" s="322"/>
      <c r="T131" s="322"/>
      <c r="U131" s="322"/>
      <c r="V131" s="322"/>
      <c r="W131" s="322"/>
      <c r="X131" s="322"/>
      <c r="Y131" s="322"/>
      <c r="Z131" s="322"/>
    </row>
    <row r="13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</row>
    <row r="133">
      <c r="A133" s="322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322"/>
      <c r="Z133" s="322"/>
    </row>
    <row r="134">
      <c r="A134" s="322"/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22"/>
      <c r="Y134" s="322"/>
      <c r="Z134" s="322"/>
    </row>
    <row r="135">
      <c r="A135" s="322"/>
      <c r="B135" s="322"/>
      <c r="C135" s="322"/>
      <c r="D135" s="322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322"/>
      <c r="Y135" s="322"/>
      <c r="Z135" s="322"/>
    </row>
    <row r="136">
      <c r="A136" s="322"/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2"/>
      <c r="P136" s="322"/>
      <c r="Q136" s="322"/>
      <c r="R136" s="322"/>
      <c r="S136" s="322"/>
      <c r="T136" s="322"/>
      <c r="U136" s="322"/>
      <c r="V136" s="322"/>
      <c r="W136" s="322"/>
      <c r="X136" s="322"/>
      <c r="Y136" s="322"/>
      <c r="Z136" s="322"/>
    </row>
    <row r="137">
      <c r="A137" s="322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322"/>
      <c r="Y137" s="322"/>
      <c r="Z137" s="322"/>
    </row>
    <row r="138">
      <c r="A138" s="322"/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  <c r="X138" s="322"/>
      <c r="Y138" s="322"/>
      <c r="Z138" s="322"/>
    </row>
    <row r="139">
      <c r="A139" s="322"/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22"/>
      <c r="Y139" s="322"/>
      <c r="Z139" s="322"/>
    </row>
    <row r="140">
      <c r="A140" s="322"/>
      <c r="B140" s="322"/>
      <c r="C140" s="322"/>
      <c r="D140" s="322"/>
      <c r="E140" s="322"/>
      <c r="F140" s="322"/>
      <c r="G140" s="322"/>
      <c r="H140" s="322"/>
      <c r="I140" s="322"/>
      <c r="J140" s="322"/>
      <c r="K140" s="322"/>
      <c r="L140" s="322"/>
      <c r="M140" s="322"/>
      <c r="N140" s="322"/>
      <c r="O140" s="322"/>
      <c r="P140" s="322"/>
      <c r="Q140" s="322"/>
      <c r="R140" s="322"/>
      <c r="S140" s="322"/>
      <c r="T140" s="322"/>
      <c r="U140" s="322"/>
      <c r="V140" s="322"/>
      <c r="W140" s="322"/>
      <c r="X140" s="322"/>
      <c r="Y140" s="322"/>
      <c r="Z140" s="322"/>
    </row>
    <row r="141">
      <c r="A141" s="322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2"/>
      <c r="P141" s="322"/>
      <c r="Q141" s="322"/>
      <c r="R141" s="322"/>
      <c r="S141" s="322"/>
      <c r="T141" s="322"/>
      <c r="U141" s="322"/>
      <c r="V141" s="322"/>
      <c r="W141" s="322"/>
      <c r="X141" s="322"/>
      <c r="Y141" s="322"/>
      <c r="Z141" s="322"/>
    </row>
    <row r="14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2"/>
      <c r="P142" s="322"/>
      <c r="Q142" s="322"/>
      <c r="R142" s="322"/>
      <c r="S142" s="322"/>
      <c r="T142" s="322"/>
      <c r="U142" s="322"/>
      <c r="V142" s="322"/>
      <c r="W142" s="322"/>
      <c r="X142" s="322"/>
      <c r="Y142" s="322"/>
      <c r="Z142" s="322"/>
    </row>
    <row r="143">
      <c r="A143" s="322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2"/>
      <c r="M143" s="322"/>
      <c r="N143" s="322"/>
      <c r="O143" s="322"/>
      <c r="P143" s="322"/>
      <c r="Q143" s="322"/>
      <c r="R143" s="322"/>
      <c r="S143" s="322"/>
      <c r="T143" s="322"/>
      <c r="U143" s="322"/>
      <c r="V143" s="322"/>
      <c r="W143" s="322"/>
      <c r="X143" s="322"/>
      <c r="Y143" s="322"/>
      <c r="Z143" s="322"/>
    </row>
    <row r="144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</row>
    <row r="145">
      <c r="A145" s="322"/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</row>
    <row r="146">
      <c r="A146" s="322"/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22"/>
      <c r="Y146" s="322"/>
      <c r="Z146" s="322"/>
    </row>
    <row r="147">
      <c r="A147" s="322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2"/>
      <c r="P147" s="322"/>
      <c r="Q147" s="322"/>
      <c r="R147" s="322"/>
      <c r="S147" s="322"/>
      <c r="T147" s="322"/>
      <c r="U147" s="322"/>
      <c r="V147" s="322"/>
      <c r="W147" s="322"/>
      <c r="X147" s="322"/>
      <c r="Y147" s="322"/>
      <c r="Z147" s="322"/>
    </row>
    <row r="148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2"/>
      <c r="P148" s="322"/>
      <c r="Q148" s="322"/>
      <c r="R148" s="322"/>
      <c r="S148" s="322"/>
      <c r="T148" s="322"/>
      <c r="U148" s="322"/>
      <c r="V148" s="322"/>
      <c r="W148" s="322"/>
      <c r="X148" s="322"/>
      <c r="Y148" s="322"/>
      <c r="Z148" s="322"/>
    </row>
    <row r="149">
      <c r="A149" s="322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22"/>
      <c r="Z149" s="322"/>
    </row>
    <row r="150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  <c r="Y150" s="322"/>
      <c r="Z150" s="322"/>
    </row>
    <row r="151">
      <c r="A151" s="322"/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  <c r="X151" s="322"/>
      <c r="Y151" s="322"/>
      <c r="Z151" s="322"/>
    </row>
    <row r="152">
      <c r="A152" s="322"/>
      <c r="B152" s="322"/>
      <c r="C152" s="322"/>
      <c r="D152" s="322"/>
      <c r="E152" s="322"/>
      <c r="F152" s="322"/>
      <c r="G152" s="322"/>
      <c r="H152" s="322"/>
      <c r="I152" s="322"/>
      <c r="J152" s="322"/>
      <c r="K152" s="322"/>
      <c r="L152" s="322"/>
      <c r="M152" s="322"/>
      <c r="N152" s="322"/>
      <c r="O152" s="322"/>
      <c r="P152" s="322"/>
      <c r="Q152" s="322"/>
      <c r="R152" s="322"/>
      <c r="S152" s="322"/>
      <c r="T152" s="322"/>
      <c r="U152" s="322"/>
      <c r="V152" s="322"/>
      <c r="W152" s="322"/>
      <c r="X152" s="322"/>
      <c r="Y152" s="322"/>
      <c r="Z152" s="322"/>
    </row>
    <row r="153">
      <c r="A153" s="322"/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2"/>
      <c r="M153" s="322"/>
      <c r="N153" s="322"/>
      <c r="O153" s="322"/>
      <c r="P153" s="322"/>
      <c r="Q153" s="322"/>
      <c r="R153" s="322"/>
      <c r="S153" s="322"/>
      <c r="T153" s="322"/>
      <c r="U153" s="322"/>
      <c r="V153" s="322"/>
      <c r="W153" s="322"/>
      <c r="X153" s="322"/>
      <c r="Y153" s="322"/>
      <c r="Z153" s="322"/>
    </row>
    <row r="154">
      <c r="A154" s="322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2"/>
      <c r="M154" s="322"/>
      <c r="N154" s="322"/>
      <c r="O154" s="322"/>
      <c r="P154" s="322"/>
      <c r="Q154" s="322"/>
      <c r="R154" s="322"/>
      <c r="S154" s="322"/>
      <c r="T154" s="322"/>
      <c r="U154" s="322"/>
      <c r="V154" s="322"/>
      <c r="W154" s="322"/>
      <c r="X154" s="322"/>
      <c r="Y154" s="322"/>
      <c r="Z154" s="322"/>
    </row>
    <row r="155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2"/>
      <c r="N155" s="322"/>
      <c r="O155" s="322"/>
      <c r="P155" s="322"/>
      <c r="Q155" s="322"/>
      <c r="R155" s="322"/>
      <c r="S155" s="322"/>
      <c r="T155" s="322"/>
      <c r="U155" s="322"/>
      <c r="V155" s="322"/>
      <c r="W155" s="322"/>
      <c r="X155" s="322"/>
      <c r="Y155" s="322"/>
      <c r="Z155" s="322"/>
    </row>
    <row r="156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22"/>
      <c r="Y156" s="322"/>
      <c r="Z156" s="322"/>
    </row>
    <row r="157">
      <c r="A157" s="322"/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22"/>
      <c r="Z157" s="322"/>
    </row>
    <row r="158">
      <c r="A158" s="322"/>
      <c r="B158" s="322"/>
      <c r="C158" s="322"/>
      <c r="D158" s="322"/>
      <c r="E158" s="322"/>
      <c r="F158" s="322"/>
      <c r="G158" s="322"/>
      <c r="H158" s="322"/>
      <c r="I158" s="322"/>
      <c r="J158" s="322"/>
      <c r="K158" s="322"/>
      <c r="L158" s="322"/>
      <c r="M158" s="322"/>
      <c r="N158" s="322"/>
      <c r="O158" s="322"/>
      <c r="P158" s="322"/>
      <c r="Q158" s="322"/>
      <c r="R158" s="322"/>
      <c r="S158" s="322"/>
      <c r="T158" s="322"/>
      <c r="U158" s="322"/>
      <c r="V158" s="322"/>
      <c r="W158" s="322"/>
      <c r="X158" s="322"/>
      <c r="Y158" s="322"/>
      <c r="Z158" s="322"/>
    </row>
    <row r="159">
      <c r="A159" s="322"/>
      <c r="B159" s="322"/>
      <c r="C159" s="322"/>
      <c r="D159" s="322"/>
      <c r="E159" s="322"/>
      <c r="F159" s="322"/>
      <c r="G159" s="322"/>
      <c r="H159" s="322"/>
      <c r="I159" s="322"/>
      <c r="J159" s="322"/>
      <c r="K159" s="322"/>
      <c r="L159" s="322"/>
      <c r="M159" s="322"/>
      <c r="N159" s="322"/>
      <c r="O159" s="322"/>
      <c r="P159" s="322"/>
      <c r="Q159" s="322"/>
      <c r="R159" s="322"/>
      <c r="S159" s="322"/>
      <c r="T159" s="322"/>
      <c r="U159" s="322"/>
      <c r="V159" s="322"/>
      <c r="W159" s="322"/>
      <c r="X159" s="322"/>
      <c r="Y159" s="322"/>
      <c r="Z159" s="322"/>
    </row>
    <row r="160">
      <c r="A160" s="322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2"/>
      <c r="N160" s="322"/>
      <c r="O160" s="322"/>
      <c r="P160" s="322"/>
      <c r="Q160" s="322"/>
      <c r="R160" s="322"/>
      <c r="S160" s="322"/>
      <c r="T160" s="322"/>
      <c r="U160" s="322"/>
      <c r="V160" s="322"/>
      <c r="W160" s="322"/>
      <c r="X160" s="322"/>
      <c r="Y160" s="322"/>
      <c r="Z160" s="322"/>
    </row>
    <row r="161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2"/>
      <c r="N161" s="322"/>
      <c r="O161" s="322"/>
      <c r="P161" s="322"/>
      <c r="Q161" s="322"/>
      <c r="R161" s="322"/>
      <c r="S161" s="322"/>
      <c r="T161" s="322"/>
      <c r="U161" s="322"/>
      <c r="V161" s="322"/>
      <c r="W161" s="322"/>
      <c r="X161" s="322"/>
      <c r="Y161" s="322"/>
      <c r="Z161" s="322"/>
    </row>
    <row r="16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2"/>
      <c r="M162" s="322"/>
      <c r="N162" s="322"/>
      <c r="O162" s="322"/>
      <c r="P162" s="322"/>
      <c r="Q162" s="322"/>
      <c r="R162" s="322"/>
      <c r="S162" s="322"/>
      <c r="T162" s="322"/>
      <c r="U162" s="322"/>
      <c r="V162" s="322"/>
      <c r="W162" s="322"/>
      <c r="X162" s="322"/>
      <c r="Y162" s="322"/>
      <c r="Z162" s="322"/>
    </row>
    <row r="163">
      <c r="A163" s="322"/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22"/>
      <c r="Y163" s="322"/>
      <c r="Z163" s="322"/>
    </row>
    <row r="164">
      <c r="A164" s="322"/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322"/>
      <c r="Y164" s="322"/>
      <c r="Z164" s="322"/>
    </row>
    <row r="165">
      <c r="A165" s="322"/>
      <c r="B165" s="322"/>
      <c r="C165" s="322"/>
      <c r="D165" s="322"/>
      <c r="E165" s="322"/>
      <c r="F165" s="322"/>
      <c r="G165" s="322"/>
      <c r="H165" s="322"/>
      <c r="I165" s="322"/>
      <c r="J165" s="322"/>
      <c r="K165" s="322"/>
      <c r="L165" s="322"/>
      <c r="M165" s="322"/>
      <c r="N165" s="322"/>
      <c r="O165" s="322"/>
      <c r="P165" s="322"/>
      <c r="Q165" s="322"/>
      <c r="R165" s="322"/>
      <c r="S165" s="322"/>
      <c r="T165" s="322"/>
      <c r="U165" s="322"/>
      <c r="V165" s="322"/>
      <c r="W165" s="322"/>
      <c r="X165" s="322"/>
      <c r="Y165" s="322"/>
      <c r="Z165" s="322"/>
    </row>
    <row r="166">
      <c r="A166" s="322"/>
      <c r="B166" s="322"/>
      <c r="C166" s="322"/>
      <c r="D166" s="322"/>
      <c r="E166" s="322"/>
      <c r="F166" s="322"/>
      <c r="G166" s="322"/>
      <c r="H166" s="322"/>
      <c r="I166" s="322"/>
      <c r="J166" s="322"/>
      <c r="K166" s="322"/>
      <c r="L166" s="322"/>
      <c r="M166" s="322"/>
      <c r="N166" s="322"/>
      <c r="O166" s="322"/>
      <c r="P166" s="322"/>
      <c r="Q166" s="322"/>
      <c r="R166" s="322"/>
      <c r="S166" s="322"/>
      <c r="T166" s="322"/>
      <c r="U166" s="322"/>
      <c r="V166" s="322"/>
      <c r="W166" s="322"/>
      <c r="X166" s="322"/>
      <c r="Y166" s="322"/>
      <c r="Z166" s="322"/>
    </row>
    <row r="167">
      <c r="A167" s="322"/>
      <c r="B167" s="322"/>
      <c r="C167" s="322"/>
      <c r="D167" s="322"/>
      <c r="E167" s="322"/>
      <c r="F167" s="322"/>
      <c r="G167" s="322"/>
      <c r="H167" s="322"/>
      <c r="I167" s="322"/>
      <c r="J167" s="322"/>
      <c r="K167" s="322"/>
      <c r="L167" s="322"/>
      <c r="M167" s="322"/>
      <c r="N167" s="322"/>
      <c r="O167" s="322"/>
      <c r="P167" s="322"/>
      <c r="Q167" s="322"/>
      <c r="R167" s="322"/>
      <c r="S167" s="322"/>
      <c r="T167" s="322"/>
      <c r="U167" s="322"/>
      <c r="V167" s="322"/>
      <c r="W167" s="322"/>
      <c r="X167" s="322"/>
      <c r="Y167" s="322"/>
      <c r="Z167" s="322"/>
    </row>
    <row r="168">
      <c r="A168" s="322"/>
      <c r="B168" s="322"/>
      <c r="C168" s="322"/>
      <c r="D168" s="322"/>
      <c r="E168" s="322"/>
      <c r="F168" s="322"/>
      <c r="G168" s="322"/>
      <c r="H168" s="322"/>
      <c r="I168" s="322"/>
      <c r="J168" s="322"/>
      <c r="K168" s="322"/>
      <c r="L168" s="322"/>
      <c r="M168" s="322"/>
      <c r="N168" s="322"/>
      <c r="O168" s="322"/>
      <c r="P168" s="322"/>
      <c r="Q168" s="322"/>
      <c r="R168" s="322"/>
      <c r="S168" s="322"/>
      <c r="T168" s="322"/>
      <c r="U168" s="322"/>
      <c r="V168" s="322"/>
      <c r="W168" s="322"/>
      <c r="X168" s="322"/>
      <c r="Y168" s="322"/>
      <c r="Z168" s="322"/>
    </row>
    <row r="169">
      <c r="A169" s="322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2"/>
      <c r="P169" s="322"/>
      <c r="Q169" s="322"/>
      <c r="R169" s="322"/>
      <c r="S169" s="322"/>
      <c r="T169" s="322"/>
      <c r="U169" s="322"/>
      <c r="V169" s="322"/>
      <c r="W169" s="322"/>
      <c r="X169" s="322"/>
      <c r="Y169" s="322"/>
      <c r="Z169" s="322"/>
    </row>
    <row r="170">
      <c r="A170" s="322"/>
      <c r="B170" s="322"/>
      <c r="C170" s="322"/>
      <c r="D170" s="322"/>
      <c r="E170" s="322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2"/>
      <c r="S170" s="322"/>
      <c r="T170" s="322"/>
      <c r="U170" s="322"/>
      <c r="V170" s="322"/>
      <c r="W170" s="322"/>
      <c r="X170" s="322"/>
      <c r="Y170" s="322"/>
      <c r="Z170" s="322"/>
    </row>
    <row r="171">
      <c r="A171" s="322"/>
      <c r="B171" s="322"/>
      <c r="C171" s="322"/>
      <c r="D171" s="322"/>
      <c r="E171" s="322"/>
      <c r="F171" s="322"/>
      <c r="G171" s="322"/>
      <c r="H171" s="322"/>
      <c r="I171" s="322"/>
      <c r="J171" s="322"/>
      <c r="K171" s="322"/>
      <c r="L171" s="322"/>
      <c r="M171" s="322"/>
      <c r="N171" s="322"/>
      <c r="O171" s="322"/>
      <c r="P171" s="322"/>
      <c r="Q171" s="322"/>
      <c r="R171" s="322"/>
      <c r="S171" s="322"/>
      <c r="T171" s="322"/>
      <c r="U171" s="322"/>
      <c r="V171" s="322"/>
      <c r="W171" s="322"/>
      <c r="X171" s="322"/>
      <c r="Y171" s="322"/>
      <c r="Z171" s="322"/>
    </row>
    <row r="172">
      <c r="A172" s="322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2"/>
      <c r="N172" s="322"/>
      <c r="O172" s="322"/>
      <c r="P172" s="322"/>
      <c r="Q172" s="322"/>
      <c r="R172" s="322"/>
      <c r="S172" s="322"/>
      <c r="T172" s="322"/>
      <c r="U172" s="322"/>
      <c r="V172" s="322"/>
      <c r="W172" s="322"/>
      <c r="X172" s="322"/>
      <c r="Y172" s="322"/>
      <c r="Z172" s="322"/>
    </row>
    <row r="173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2"/>
      <c r="N173" s="322"/>
      <c r="O173" s="322"/>
      <c r="P173" s="322"/>
      <c r="Q173" s="322"/>
      <c r="R173" s="322"/>
      <c r="S173" s="322"/>
      <c r="T173" s="322"/>
      <c r="U173" s="322"/>
      <c r="V173" s="322"/>
      <c r="W173" s="322"/>
      <c r="X173" s="322"/>
      <c r="Y173" s="322"/>
      <c r="Z173" s="322"/>
    </row>
    <row r="174">
      <c r="A174" s="322"/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22"/>
      <c r="Z174" s="322"/>
    </row>
    <row r="175">
      <c r="A175" s="322"/>
      <c r="B175" s="322"/>
      <c r="C175" s="322"/>
      <c r="D175" s="322"/>
      <c r="E175" s="322"/>
      <c r="F175" s="322"/>
      <c r="G175" s="322"/>
      <c r="H175" s="322"/>
      <c r="I175" s="322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</row>
    <row r="176">
      <c r="A176" s="322"/>
      <c r="B176" s="322"/>
      <c r="C176" s="322"/>
      <c r="D176" s="322"/>
      <c r="E176" s="322"/>
      <c r="F176" s="322"/>
      <c r="G176" s="322"/>
      <c r="H176" s="322"/>
      <c r="I176" s="322"/>
      <c r="J176" s="322"/>
      <c r="K176" s="322"/>
      <c r="L176" s="322"/>
      <c r="M176" s="322"/>
      <c r="N176" s="322"/>
      <c r="O176" s="322"/>
      <c r="P176" s="322"/>
      <c r="Q176" s="322"/>
      <c r="R176" s="322"/>
      <c r="S176" s="322"/>
      <c r="T176" s="322"/>
      <c r="U176" s="322"/>
      <c r="V176" s="322"/>
      <c r="W176" s="322"/>
      <c r="X176" s="322"/>
      <c r="Y176" s="322"/>
      <c r="Z176" s="322"/>
    </row>
    <row r="177">
      <c r="A177" s="322"/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2"/>
      <c r="P177" s="322"/>
      <c r="Q177" s="322"/>
      <c r="R177" s="322"/>
      <c r="S177" s="322"/>
      <c r="T177" s="322"/>
      <c r="U177" s="322"/>
      <c r="V177" s="322"/>
      <c r="W177" s="322"/>
      <c r="X177" s="322"/>
      <c r="Y177" s="322"/>
      <c r="Z177" s="322"/>
    </row>
    <row r="178">
      <c r="A178" s="322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2"/>
      <c r="P178" s="322"/>
      <c r="Q178" s="322"/>
      <c r="R178" s="322"/>
      <c r="S178" s="322"/>
      <c r="T178" s="322"/>
      <c r="U178" s="322"/>
      <c r="V178" s="322"/>
      <c r="W178" s="322"/>
      <c r="X178" s="322"/>
      <c r="Y178" s="322"/>
      <c r="Z178" s="322"/>
    </row>
    <row r="179">
      <c r="A179" s="322"/>
      <c r="B179" s="322"/>
      <c r="C179" s="322"/>
      <c r="D179" s="322"/>
      <c r="E179" s="322"/>
      <c r="F179" s="322"/>
      <c r="G179" s="322"/>
      <c r="H179" s="322"/>
      <c r="I179" s="322"/>
      <c r="J179" s="322"/>
      <c r="K179" s="322"/>
      <c r="L179" s="322"/>
      <c r="M179" s="322"/>
      <c r="N179" s="322"/>
      <c r="O179" s="322"/>
      <c r="P179" s="322"/>
      <c r="Q179" s="322"/>
      <c r="R179" s="322"/>
      <c r="S179" s="322"/>
      <c r="T179" s="322"/>
      <c r="U179" s="322"/>
      <c r="V179" s="322"/>
      <c r="W179" s="322"/>
      <c r="X179" s="322"/>
      <c r="Y179" s="322"/>
      <c r="Z179" s="322"/>
    </row>
    <row r="180">
      <c r="A180" s="322"/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2"/>
      <c r="M180" s="322"/>
      <c r="N180" s="322"/>
      <c r="O180" s="322"/>
      <c r="P180" s="322"/>
      <c r="Q180" s="322"/>
      <c r="R180" s="322"/>
      <c r="S180" s="322"/>
      <c r="T180" s="322"/>
      <c r="U180" s="322"/>
      <c r="V180" s="322"/>
      <c r="W180" s="322"/>
      <c r="X180" s="322"/>
      <c r="Y180" s="322"/>
      <c r="Z180" s="322"/>
    </row>
    <row r="181">
      <c r="A181" s="322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  <c r="X181" s="322"/>
      <c r="Y181" s="322"/>
      <c r="Z181" s="322"/>
    </row>
    <row r="18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  <c r="X182" s="322"/>
      <c r="Y182" s="322"/>
      <c r="Z182" s="322"/>
    </row>
    <row r="183">
      <c r="A183" s="322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  <c r="X183" s="322"/>
      <c r="Y183" s="322"/>
      <c r="Z183" s="322"/>
    </row>
    <row r="184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2"/>
      <c r="N184" s="322"/>
      <c r="O184" s="322"/>
      <c r="P184" s="322"/>
      <c r="Q184" s="322"/>
      <c r="R184" s="322"/>
      <c r="S184" s="322"/>
      <c r="T184" s="322"/>
      <c r="U184" s="322"/>
      <c r="V184" s="322"/>
      <c r="W184" s="322"/>
      <c r="X184" s="322"/>
      <c r="Y184" s="322"/>
      <c r="Z184" s="322"/>
    </row>
    <row r="185">
      <c r="A185" s="322"/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</row>
    <row r="186">
      <c r="A186" s="322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22"/>
      <c r="Z186" s="322"/>
    </row>
    <row r="187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2"/>
      <c r="M187" s="322"/>
      <c r="N187" s="322"/>
      <c r="O187" s="322"/>
      <c r="P187" s="322"/>
      <c r="Q187" s="322"/>
      <c r="R187" s="322"/>
      <c r="S187" s="322"/>
      <c r="T187" s="322"/>
      <c r="U187" s="322"/>
      <c r="V187" s="322"/>
      <c r="W187" s="322"/>
      <c r="X187" s="322"/>
      <c r="Y187" s="322"/>
      <c r="Z187" s="322"/>
    </row>
    <row r="188">
      <c r="A188" s="322"/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22"/>
      <c r="P188" s="322"/>
      <c r="Q188" s="322"/>
      <c r="R188" s="322"/>
      <c r="S188" s="322"/>
      <c r="T188" s="322"/>
      <c r="U188" s="322"/>
      <c r="V188" s="322"/>
      <c r="W188" s="322"/>
      <c r="X188" s="322"/>
      <c r="Y188" s="322"/>
      <c r="Z188" s="322"/>
    </row>
    <row r="189">
      <c r="A189" s="322"/>
      <c r="B189" s="322"/>
      <c r="C189" s="322"/>
      <c r="D189" s="322"/>
      <c r="E189" s="322"/>
      <c r="F189" s="322"/>
      <c r="G189" s="322"/>
      <c r="H189" s="322"/>
      <c r="I189" s="322"/>
      <c r="J189" s="322"/>
      <c r="K189" s="322"/>
      <c r="L189" s="322"/>
      <c r="M189" s="322"/>
      <c r="N189" s="322"/>
      <c r="O189" s="322"/>
      <c r="P189" s="322"/>
      <c r="Q189" s="322"/>
      <c r="R189" s="322"/>
      <c r="S189" s="322"/>
      <c r="T189" s="322"/>
      <c r="U189" s="322"/>
      <c r="V189" s="322"/>
      <c r="W189" s="322"/>
      <c r="X189" s="322"/>
      <c r="Y189" s="322"/>
      <c r="Z189" s="322"/>
    </row>
    <row r="190">
      <c r="A190" s="322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2"/>
      <c r="N190" s="322"/>
      <c r="O190" s="322"/>
      <c r="P190" s="322"/>
      <c r="Q190" s="322"/>
      <c r="R190" s="322"/>
      <c r="S190" s="322"/>
      <c r="T190" s="322"/>
      <c r="U190" s="322"/>
      <c r="V190" s="322"/>
      <c r="W190" s="322"/>
      <c r="X190" s="322"/>
      <c r="Y190" s="322"/>
      <c r="Z190" s="322"/>
    </row>
    <row r="191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2"/>
      <c r="N191" s="322"/>
      <c r="O191" s="322"/>
      <c r="P191" s="322"/>
      <c r="Q191" s="322"/>
      <c r="R191" s="322"/>
      <c r="S191" s="322"/>
      <c r="T191" s="322"/>
      <c r="U191" s="322"/>
      <c r="V191" s="322"/>
      <c r="W191" s="322"/>
      <c r="X191" s="322"/>
      <c r="Y191" s="322"/>
      <c r="Z191" s="322"/>
    </row>
    <row r="192">
      <c r="A192" s="322"/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22"/>
      <c r="Z192" s="322"/>
    </row>
    <row r="193">
      <c r="A193" s="322"/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22"/>
      <c r="Z193" s="322"/>
    </row>
    <row r="194">
      <c r="A194" s="322"/>
      <c r="B194" s="322"/>
      <c r="C194" s="322"/>
      <c r="D194" s="322"/>
      <c r="E194" s="322"/>
      <c r="F194" s="322"/>
      <c r="G194" s="322"/>
      <c r="H194" s="322"/>
      <c r="I194" s="322"/>
      <c r="J194" s="322"/>
      <c r="K194" s="322"/>
      <c r="L194" s="322"/>
      <c r="M194" s="322"/>
      <c r="N194" s="322"/>
      <c r="O194" s="322"/>
      <c r="P194" s="322"/>
      <c r="Q194" s="322"/>
      <c r="R194" s="322"/>
      <c r="S194" s="322"/>
      <c r="T194" s="322"/>
      <c r="U194" s="322"/>
      <c r="V194" s="322"/>
      <c r="W194" s="322"/>
      <c r="X194" s="322"/>
      <c r="Y194" s="322"/>
      <c r="Z194" s="322"/>
    </row>
    <row r="195">
      <c r="A195" s="322"/>
      <c r="B195" s="322"/>
      <c r="C195" s="322"/>
      <c r="D195" s="322"/>
      <c r="E195" s="322"/>
      <c r="F195" s="322"/>
      <c r="G195" s="322"/>
      <c r="H195" s="322"/>
      <c r="I195" s="322"/>
      <c r="J195" s="322"/>
      <c r="K195" s="322"/>
      <c r="L195" s="322"/>
      <c r="M195" s="322"/>
      <c r="N195" s="322"/>
      <c r="O195" s="322"/>
      <c r="P195" s="322"/>
      <c r="Q195" s="322"/>
      <c r="R195" s="322"/>
      <c r="S195" s="322"/>
      <c r="T195" s="322"/>
      <c r="U195" s="322"/>
      <c r="V195" s="322"/>
      <c r="W195" s="322"/>
      <c r="X195" s="322"/>
      <c r="Y195" s="322"/>
      <c r="Z195" s="322"/>
    </row>
    <row r="196">
      <c r="A196" s="322"/>
      <c r="B196" s="322"/>
      <c r="C196" s="322"/>
      <c r="D196" s="322"/>
      <c r="E196" s="322"/>
      <c r="F196" s="322"/>
      <c r="G196" s="322"/>
      <c r="H196" s="322"/>
      <c r="I196" s="322"/>
      <c r="J196" s="322"/>
      <c r="K196" s="322"/>
      <c r="L196" s="322"/>
      <c r="M196" s="322"/>
      <c r="N196" s="322"/>
      <c r="O196" s="322"/>
      <c r="P196" s="322"/>
      <c r="Q196" s="322"/>
      <c r="R196" s="322"/>
      <c r="S196" s="322"/>
      <c r="T196" s="322"/>
      <c r="U196" s="322"/>
      <c r="V196" s="322"/>
      <c r="W196" s="322"/>
      <c r="X196" s="322"/>
      <c r="Y196" s="322"/>
      <c r="Z196" s="322"/>
    </row>
    <row r="197">
      <c r="A197" s="322"/>
      <c r="B197" s="322"/>
      <c r="C197" s="322"/>
      <c r="D197" s="322"/>
      <c r="E197" s="322"/>
      <c r="F197" s="322"/>
      <c r="G197" s="322"/>
      <c r="H197" s="322"/>
      <c r="I197" s="322"/>
      <c r="J197" s="322"/>
      <c r="K197" s="322"/>
      <c r="L197" s="322"/>
      <c r="M197" s="322"/>
      <c r="N197" s="322"/>
      <c r="O197" s="322"/>
      <c r="P197" s="322"/>
      <c r="Q197" s="322"/>
      <c r="R197" s="322"/>
      <c r="S197" s="322"/>
      <c r="T197" s="322"/>
      <c r="U197" s="322"/>
      <c r="V197" s="322"/>
      <c r="W197" s="322"/>
      <c r="X197" s="322"/>
      <c r="Y197" s="322"/>
      <c r="Z197" s="322"/>
    </row>
    <row r="198">
      <c r="A198" s="322"/>
      <c r="B198" s="322"/>
      <c r="C198" s="322"/>
      <c r="D198" s="322"/>
      <c r="E198" s="322"/>
      <c r="F198" s="322"/>
      <c r="G198" s="322"/>
      <c r="H198" s="322"/>
      <c r="I198" s="322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  <c r="X198" s="322"/>
      <c r="Y198" s="322"/>
      <c r="Z198" s="322"/>
    </row>
    <row r="199">
      <c r="A199" s="322"/>
      <c r="B199" s="322"/>
      <c r="C199" s="322"/>
      <c r="D199" s="322"/>
      <c r="E199" s="322"/>
      <c r="F199" s="322"/>
      <c r="G199" s="322"/>
      <c r="H199" s="322"/>
      <c r="I199" s="322"/>
      <c r="J199" s="322"/>
      <c r="K199" s="322"/>
      <c r="L199" s="322"/>
      <c r="M199" s="322"/>
      <c r="N199" s="322"/>
      <c r="O199" s="322"/>
      <c r="P199" s="322"/>
      <c r="Q199" s="322"/>
      <c r="R199" s="322"/>
      <c r="S199" s="322"/>
      <c r="T199" s="322"/>
      <c r="U199" s="322"/>
      <c r="V199" s="322"/>
      <c r="W199" s="322"/>
      <c r="X199" s="322"/>
      <c r="Y199" s="322"/>
      <c r="Z199" s="322"/>
    </row>
    <row r="200">
      <c r="A200" s="322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2"/>
      <c r="P200" s="322"/>
      <c r="Q200" s="322"/>
      <c r="R200" s="322"/>
      <c r="S200" s="322"/>
      <c r="T200" s="322"/>
      <c r="U200" s="322"/>
      <c r="V200" s="322"/>
      <c r="W200" s="322"/>
      <c r="X200" s="322"/>
      <c r="Y200" s="322"/>
      <c r="Z200" s="322"/>
    </row>
    <row r="201">
      <c r="A201" s="322"/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2"/>
      <c r="P201" s="322"/>
      <c r="Q201" s="322"/>
      <c r="R201" s="322"/>
      <c r="S201" s="322"/>
      <c r="T201" s="322"/>
      <c r="U201" s="322"/>
      <c r="V201" s="322"/>
      <c r="W201" s="322"/>
      <c r="X201" s="322"/>
      <c r="Y201" s="322"/>
      <c r="Z201" s="322"/>
    </row>
    <row r="202">
      <c r="A202" s="322"/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</row>
    <row r="203">
      <c r="A203" s="322"/>
      <c r="B203" s="322"/>
      <c r="C203" s="322"/>
      <c r="D203" s="322"/>
      <c r="E203" s="322"/>
      <c r="F203" s="322"/>
      <c r="G203" s="322"/>
      <c r="H203" s="322"/>
      <c r="I203" s="322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</row>
    <row r="204">
      <c r="A204" s="322"/>
      <c r="B204" s="322"/>
      <c r="C204" s="322"/>
      <c r="D204" s="322"/>
      <c r="E204" s="322"/>
      <c r="F204" s="322"/>
      <c r="G204" s="322"/>
      <c r="H204" s="322"/>
      <c r="I204" s="322"/>
      <c r="J204" s="322"/>
      <c r="K204" s="322"/>
      <c r="L204" s="322"/>
      <c r="M204" s="322"/>
      <c r="N204" s="322"/>
      <c r="O204" s="322"/>
      <c r="P204" s="322"/>
      <c r="Q204" s="322"/>
      <c r="R204" s="322"/>
      <c r="S204" s="322"/>
      <c r="T204" s="322"/>
      <c r="U204" s="322"/>
      <c r="V204" s="322"/>
      <c r="W204" s="322"/>
      <c r="X204" s="322"/>
      <c r="Y204" s="322"/>
      <c r="Z204" s="322"/>
    </row>
    <row r="205">
      <c r="A205" s="322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2"/>
      <c r="M205" s="322"/>
      <c r="N205" s="322"/>
      <c r="O205" s="322"/>
      <c r="P205" s="322"/>
      <c r="Q205" s="322"/>
      <c r="R205" s="322"/>
      <c r="S205" s="322"/>
      <c r="T205" s="322"/>
      <c r="U205" s="322"/>
      <c r="V205" s="322"/>
      <c r="W205" s="322"/>
      <c r="X205" s="322"/>
      <c r="Y205" s="322"/>
      <c r="Z205" s="322"/>
    </row>
    <row r="206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2"/>
      <c r="M206" s="322"/>
      <c r="N206" s="322"/>
      <c r="O206" s="322"/>
      <c r="P206" s="322"/>
      <c r="Q206" s="322"/>
      <c r="R206" s="322"/>
      <c r="S206" s="322"/>
      <c r="T206" s="322"/>
      <c r="U206" s="322"/>
      <c r="V206" s="322"/>
      <c r="W206" s="322"/>
      <c r="X206" s="322"/>
      <c r="Y206" s="322"/>
      <c r="Z206" s="322"/>
    </row>
    <row r="207">
      <c r="A207" s="322"/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22"/>
      <c r="Y207" s="322"/>
      <c r="Z207" s="322"/>
    </row>
    <row r="208">
      <c r="A208" s="322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322"/>
      <c r="Y208" s="322"/>
      <c r="Z208" s="322"/>
    </row>
    <row r="209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2"/>
      <c r="P209" s="322"/>
      <c r="Q209" s="322"/>
      <c r="R209" s="322"/>
      <c r="S209" s="322"/>
      <c r="T209" s="322"/>
      <c r="U209" s="322"/>
      <c r="V209" s="322"/>
      <c r="W209" s="322"/>
      <c r="X209" s="322"/>
      <c r="Y209" s="322"/>
      <c r="Z209" s="322"/>
    </row>
    <row r="210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</row>
    <row r="211">
      <c r="A211" s="322"/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</row>
    <row r="212">
      <c r="A212" s="322"/>
      <c r="B212" s="322"/>
      <c r="C212" s="322"/>
      <c r="D212" s="322"/>
      <c r="E212" s="322"/>
      <c r="F212" s="322"/>
      <c r="G212" s="322"/>
      <c r="H212" s="322"/>
      <c r="I212" s="322"/>
      <c r="J212" s="322"/>
      <c r="K212" s="322"/>
      <c r="L212" s="322"/>
      <c r="M212" s="322"/>
      <c r="N212" s="322"/>
      <c r="O212" s="322"/>
      <c r="P212" s="322"/>
      <c r="Q212" s="322"/>
      <c r="R212" s="322"/>
      <c r="S212" s="322"/>
      <c r="T212" s="322"/>
      <c r="U212" s="322"/>
      <c r="V212" s="322"/>
      <c r="W212" s="322"/>
      <c r="X212" s="322"/>
      <c r="Y212" s="322"/>
      <c r="Z212" s="322"/>
    </row>
    <row r="213">
      <c r="A213" s="322"/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2"/>
      <c r="P213" s="322"/>
      <c r="Q213" s="322"/>
      <c r="R213" s="322"/>
      <c r="S213" s="322"/>
      <c r="T213" s="322"/>
      <c r="U213" s="322"/>
      <c r="V213" s="322"/>
      <c r="W213" s="322"/>
      <c r="X213" s="322"/>
      <c r="Y213" s="322"/>
      <c r="Z213" s="322"/>
    </row>
    <row r="214">
      <c r="A214" s="322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2"/>
      <c r="P214" s="322"/>
      <c r="Q214" s="322"/>
      <c r="R214" s="322"/>
      <c r="S214" s="322"/>
      <c r="T214" s="322"/>
      <c r="U214" s="322"/>
      <c r="V214" s="322"/>
      <c r="W214" s="322"/>
      <c r="X214" s="322"/>
      <c r="Y214" s="322"/>
      <c r="Z214" s="322"/>
    </row>
    <row r="215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</row>
    <row r="216">
      <c r="A216" s="322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</row>
    <row r="217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322"/>
      <c r="Y217" s="322"/>
      <c r="Z217" s="322"/>
    </row>
    <row r="218">
      <c r="A218" s="322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2"/>
      <c r="N218" s="322"/>
      <c r="O218" s="322"/>
      <c r="P218" s="322"/>
      <c r="Q218" s="322"/>
      <c r="R218" s="322"/>
      <c r="S218" s="322"/>
      <c r="T218" s="322"/>
      <c r="U218" s="322"/>
      <c r="V218" s="322"/>
      <c r="W218" s="322"/>
      <c r="X218" s="322"/>
      <c r="Y218" s="322"/>
      <c r="Z218" s="322"/>
    </row>
    <row r="219">
      <c r="A219" s="322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2"/>
      <c r="P219" s="322"/>
      <c r="Q219" s="322"/>
      <c r="R219" s="322"/>
      <c r="S219" s="322"/>
      <c r="T219" s="322"/>
      <c r="U219" s="322"/>
      <c r="V219" s="322"/>
      <c r="W219" s="322"/>
      <c r="X219" s="322"/>
      <c r="Y219" s="322"/>
      <c r="Z219" s="322"/>
    </row>
    <row r="220">
      <c r="A220" s="322"/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  <c r="X220" s="322"/>
      <c r="Y220" s="322"/>
      <c r="Z220" s="322"/>
    </row>
    <row r="221">
      <c r="A221" s="322"/>
      <c r="B221" s="322"/>
      <c r="C221" s="322"/>
      <c r="D221" s="322"/>
      <c r="E221" s="322"/>
      <c r="F221" s="322"/>
      <c r="G221" s="322"/>
      <c r="H221" s="322"/>
      <c r="I221" s="322"/>
      <c r="J221" s="322"/>
      <c r="K221" s="322"/>
      <c r="L221" s="322"/>
      <c r="M221" s="322"/>
      <c r="N221" s="322"/>
      <c r="O221" s="322"/>
      <c r="P221" s="322"/>
      <c r="Q221" s="322"/>
      <c r="R221" s="322"/>
      <c r="S221" s="322"/>
      <c r="T221" s="322"/>
      <c r="U221" s="322"/>
      <c r="V221" s="322"/>
      <c r="W221" s="322"/>
      <c r="X221" s="322"/>
      <c r="Y221" s="322"/>
      <c r="Z221" s="322"/>
    </row>
    <row r="222">
      <c r="A222" s="322"/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</row>
    <row r="223">
      <c r="A223" s="322"/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</row>
    <row r="224">
      <c r="A224" s="322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2"/>
      <c r="M224" s="322"/>
      <c r="N224" s="322"/>
      <c r="O224" s="322"/>
      <c r="P224" s="322"/>
      <c r="Q224" s="322"/>
      <c r="R224" s="322"/>
      <c r="S224" s="322"/>
      <c r="T224" s="322"/>
      <c r="U224" s="322"/>
      <c r="V224" s="322"/>
      <c r="W224" s="322"/>
      <c r="X224" s="322"/>
      <c r="Y224" s="322"/>
      <c r="Z224" s="322"/>
    </row>
    <row r="225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2"/>
      <c r="P225" s="322"/>
      <c r="Q225" s="322"/>
      <c r="R225" s="322"/>
      <c r="S225" s="322"/>
      <c r="T225" s="322"/>
      <c r="U225" s="322"/>
      <c r="V225" s="322"/>
      <c r="W225" s="322"/>
      <c r="X225" s="322"/>
      <c r="Y225" s="322"/>
      <c r="Z225" s="322"/>
    </row>
    <row r="226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2"/>
      <c r="P226" s="322"/>
      <c r="Q226" s="322"/>
      <c r="R226" s="322"/>
      <c r="S226" s="322"/>
      <c r="T226" s="322"/>
      <c r="U226" s="322"/>
      <c r="V226" s="322"/>
      <c r="W226" s="322"/>
      <c r="X226" s="322"/>
      <c r="Y226" s="322"/>
      <c r="Z226" s="322"/>
    </row>
    <row r="227">
      <c r="A227" s="322"/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22"/>
      <c r="Y227" s="322"/>
      <c r="Z227" s="322"/>
    </row>
    <row r="228">
      <c r="A228" s="322"/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</row>
    <row r="229">
      <c r="A229" s="322"/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</row>
    <row r="230">
      <c r="A230" s="322"/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322"/>
      <c r="Y230" s="322"/>
      <c r="Z230" s="322"/>
    </row>
    <row r="231">
      <c r="A231" s="322"/>
      <c r="B231" s="322"/>
      <c r="C231" s="322"/>
      <c r="D231" s="322"/>
      <c r="E231" s="322"/>
      <c r="F231" s="322"/>
      <c r="G231" s="322"/>
      <c r="H231" s="322"/>
      <c r="I231" s="322"/>
      <c r="J231" s="322"/>
      <c r="K231" s="322"/>
      <c r="L231" s="322"/>
      <c r="M231" s="322"/>
      <c r="N231" s="322"/>
      <c r="O231" s="322"/>
      <c r="P231" s="322"/>
      <c r="Q231" s="322"/>
      <c r="R231" s="322"/>
      <c r="S231" s="322"/>
      <c r="T231" s="322"/>
      <c r="U231" s="322"/>
      <c r="V231" s="322"/>
      <c r="W231" s="322"/>
      <c r="X231" s="322"/>
      <c r="Y231" s="322"/>
      <c r="Z231" s="322"/>
    </row>
    <row r="232">
      <c r="A232" s="322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2"/>
      <c r="P232" s="322"/>
      <c r="Q232" s="322"/>
      <c r="R232" s="322"/>
      <c r="S232" s="322"/>
      <c r="T232" s="322"/>
      <c r="U232" s="322"/>
      <c r="V232" s="322"/>
      <c r="W232" s="322"/>
      <c r="X232" s="322"/>
      <c r="Y232" s="322"/>
      <c r="Z232" s="322"/>
    </row>
    <row r="233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2"/>
      <c r="P233" s="322"/>
      <c r="Q233" s="322"/>
      <c r="R233" s="322"/>
      <c r="S233" s="322"/>
      <c r="T233" s="322"/>
      <c r="U233" s="322"/>
      <c r="V233" s="322"/>
      <c r="W233" s="322"/>
      <c r="X233" s="322"/>
      <c r="Y233" s="322"/>
      <c r="Z233" s="322"/>
    </row>
    <row r="234">
      <c r="A234" s="322"/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  <c r="X234" s="322"/>
      <c r="Y234" s="322"/>
      <c r="Z234" s="322"/>
    </row>
    <row r="235">
      <c r="A235" s="322"/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</row>
    <row r="236">
      <c r="A236" s="322"/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</row>
    <row r="237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2"/>
      <c r="M237" s="322"/>
      <c r="N237" s="322"/>
      <c r="O237" s="322"/>
      <c r="P237" s="322"/>
      <c r="Q237" s="322"/>
      <c r="R237" s="322"/>
      <c r="S237" s="322"/>
      <c r="T237" s="322"/>
      <c r="U237" s="322"/>
      <c r="V237" s="322"/>
      <c r="W237" s="322"/>
      <c r="X237" s="322"/>
      <c r="Y237" s="322"/>
      <c r="Z237" s="322"/>
    </row>
    <row r="238">
      <c r="A238" s="322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2"/>
      <c r="P238" s="322"/>
      <c r="Q238" s="322"/>
      <c r="R238" s="322"/>
      <c r="S238" s="322"/>
      <c r="T238" s="322"/>
      <c r="U238" s="322"/>
      <c r="V238" s="322"/>
      <c r="W238" s="322"/>
      <c r="X238" s="322"/>
      <c r="Y238" s="322"/>
      <c r="Z238" s="322"/>
    </row>
    <row r="239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2"/>
      <c r="P239" s="322"/>
      <c r="Q239" s="322"/>
      <c r="R239" s="322"/>
      <c r="S239" s="322"/>
      <c r="T239" s="322"/>
      <c r="U239" s="322"/>
      <c r="V239" s="322"/>
      <c r="W239" s="322"/>
      <c r="X239" s="322"/>
      <c r="Y239" s="322"/>
      <c r="Z239" s="322"/>
    </row>
    <row r="240">
      <c r="A240" s="322"/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322"/>
      <c r="Y240" s="322"/>
      <c r="Z240" s="322"/>
    </row>
    <row r="241">
      <c r="A241" s="322"/>
      <c r="B241" s="322"/>
      <c r="C241" s="322"/>
      <c r="D241" s="322"/>
      <c r="E241" s="322"/>
      <c r="F241" s="322"/>
      <c r="G241" s="322"/>
      <c r="H241" s="322"/>
      <c r="I241" s="322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</row>
    <row r="242">
      <c r="A242" s="322"/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</row>
    <row r="243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2"/>
      <c r="M243" s="322"/>
      <c r="N243" s="322"/>
      <c r="O243" s="322"/>
      <c r="P243" s="322"/>
      <c r="Q243" s="322"/>
      <c r="R243" s="322"/>
      <c r="S243" s="322"/>
      <c r="T243" s="322"/>
      <c r="U243" s="322"/>
      <c r="V243" s="322"/>
      <c r="W243" s="322"/>
      <c r="X243" s="322"/>
      <c r="Y243" s="322"/>
      <c r="Z243" s="322"/>
    </row>
    <row r="244">
      <c r="A244" s="322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2"/>
      <c r="M244" s="322"/>
      <c r="N244" s="322"/>
      <c r="O244" s="322"/>
      <c r="P244" s="322"/>
      <c r="Q244" s="322"/>
      <c r="R244" s="322"/>
      <c r="S244" s="322"/>
      <c r="T244" s="322"/>
      <c r="U244" s="322"/>
      <c r="V244" s="322"/>
      <c r="W244" s="322"/>
      <c r="X244" s="322"/>
      <c r="Y244" s="322"/>
      <c r="Z244" s="322"/>
    </row>
    <row r="245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2"/>
      <c r="M245" s="322"/>
      <c r="N245" s="322"/>
      <c r="O245" s="322"/>
      <c r="P245" s="322"/>
      <c r="Q245" s="322"/>
      <c r="R245" s="322"/>
      <c r="S245" s="322"/>
      <c r="T245" s="322"/>
      <c r="U245" s="322"/>
      <c r="V245" s="322"/>
      <c r="W245" s="322"/>
      <c r="X245" s="322"/>
      <c r="Y245" s="322"/>
      <c r="Z245" s="322"/>
    </row>
    <row r="246">
      <c r="A246" s="322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322"/>
      <c r="Y246" s="322"/>
      <c r="Z246" s="322"/>
    </row>
    <row r="247">
      <c r="A247" s="322"/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22"/>
      <c r="Y247" s="322"/>
      <c r="Z247" s="322"/>
    </row>
    <row r="248">
      <c r="A248" s="322"/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</row>
    <row r="249">
      <c r="A249" s="322"/>
      <c r="B249" s="322"/>
      <c r="C249" s="322"/>
      <c r="D249" s="322"/>
      <c r="E249" s="322"/>
      <c r="F249" s="322"/>
      <c r="G249" s="322"/>
      <c r="H249" s="322"/>
      <c r="I249" s="322"/>
      <c r="J249" s="322"/>
      <c r="K249" s="322"/>
      <c r="L249" s="322"/>
      <c r="M249" s="322"/>
      <c r="N249" s="322"/>
      <c r="O249" s="322"/>
      <c r="P249" s="322"/>
      <c r="Q249" s="322"/>
      <c r="R249" s="322"/>
      <c r="S249" s="322"/>
      <c r="T249" s="322"/>
      <c r="U249" s="322"/>
      <c r="V249" s="322"/>
      <c r="W249" s="322"/>
      <c r="X249" s="322"/>
      <c r="Y249" s="322"/>
      <c r="Z249" s="322"/>
    </row>
    <row r="250">
      <c r="A250" s="322"/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2"/>
      <c r="P250" s="322"/>
      <c r="Q250" s="322"/>
      <c r="R250" s="322"/>
      <c r="S250" s="322"/>
      <c r="T250" s="322"/>
      <c r="U250" s="322"/>
      <c r="V250" s="322"/>
      <c r="W250" s="322"/>
      <c r="X250" s="322"/>
      <c r="Y250" s="322"/>
      <c r="Z250" s="322"/>
    </row>
    <row r="251">
      <c r="A251" s="322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322"/>
      <c r="Y251" s="322"/>
      <c r="Z251" s="322"/>
    </row>
    <row r="252">
      <c r="A252" s="322"/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  <c r="X252" s="322"/>
      <c r="Y252" s="322"/>
      <c r="Z252" s="322"/>
    </row>
    <row r="253">
      <c r="A253" s="322"/>
      <c r="B253" s="322"/>
      <c r="C253" s="322"/>
      <c r="D253" s="322"/>
      <c r="E253" s="322"/>
      <c r="F253" s="322"/>
      <c r="G253" s="322"/>
      <c r="H253" s="322"/>
      <c r="I253" s="322"/>
      <c r="J253" s="322"/>
      <c r="K253" s="322"/>
      <c r="L253" s="322"/>
      <c r="M253" s="322"/>
      <c r="N253" s="322"/>
      <c r="O253" s="322"/>
      <c r="P253" s="322"/>
      <c r="Q253" s="322"/>
      <c r="R253" s="322"/>
      <c r="S253" s="322"/>
      <c r="T253" s="322"/>
      <c r="U253" s="322"/>
      <c r="V253" s="322"/>
      <c r="W253" s="322"/>
      <c r="X253" s="322"/>
      <c r="Y253" s="322"/>
      <c r="Z253" s="322"/>
    </row>
    <row r="254">
      <c r="A254" s="322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2"/>
      <c r="M254" s="322"/>
      <c r="N254" s="322"/>
      <c r="O254" s="322"/>
      <c r="P254" s="322"/>
      <c r="Q254" s="322"/>
      <c r="R254" s="322"/>
      <c r="S254" s="322"/>
      <c r="T254" s="322"/>
      <c r="U254" s="322"/>
      <c r="V254" s="322"/>
      <c r="W254" s="322"/>
      <c r="X254" s="322"/>
      <c r="Y254" s="322"/>
      <c r="Z254" s="322"/>
    </row>
    <row r="255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2"/>
      <c r="P255" s="322"/>
      <c r="Q255" s="322"/>
      <c r="R255" s="322"/>
      <c r="S255" s="322"/>
      <c r="T255" s="322"/>
      <c r="U255" s="322"/>
      <c r="V255" s="322"/>
      <c r="W255" s="322"/>
      <c r="X255" s="322"/>
      <c r="Y255" s="322"/>
      <c r="Z255" s="322"/>
    </row>
    <row r="256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2"/>
      <c r="P256" s="322"/>
      <c r="Q256" s="322"/>
      <c r="R256" s="322"/>
      <c r="S256" s="322"/>
      <c r="T256" s="322"/>
      <c r="U256" s="322"/>
      <c r="V256" s="322"/>
      <c r="W256" s="322"/>
      <c r="X256" s="322"/>
      <c r="Y256" s="322"/>
      <c r="Z256" s="322"/>
    </row>
    <row r="257">
      <c r="A257" s="322"/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22"/>
      <c r="Z257" s="322"/>
    </row>
    <row r="258">
      <c r="A258" s="322"/>
      <c r="B258" s="322"/>
      <c r="C258" s="322"/>
      <c r="D258" s="322"/>
      <c r="E258" s="322"/>
      <c r="F258" s="322"/>
      <c r="G258" s="322"/>
      <c r="H258" s="322"/>
      <c r="I258" s="322"/>
      <c r="J258" s="322"/>
      <c r="K258" s="322"/>
      <c r="L258" s="322"/>
      <c r="M258" s="322"/>
      <c r="N258" s="322"/>
      <c r="O258" s="322"/>
      <c r="P258" s="322"/>
      <c r="Q258" s="322"/>
      <c r="R258" s="322"/>
      <c r="S258" s="322"/>
      <c r="T258" s="322"/>
      <c r="U258" s="322"/>
      <c r="V258" s="322"/>
      <c r="W258" s="322"/>
      <c r="X258" s="322"/>
      <c r="Y258" s="322"/>
      <c r="Z258" s="322"/>
    </row>
    <row r="259">
      <c r="A259" s="322"/>
      <c r="B259" s="322"/>
      <c r="C259" s="322"/>
      <c r="D259" s="322"/>
      <c r="E259" s="322"/>
      <c r="F259" s="322"/>
      <c r="G259" s="322"/>
      <c r="H259" s="322"/>
      <c r="I259" s="322"/>
      <c r="J259" s="322"/>
      <c r="K259" s="322"/>
      <c r="L259" s="322"/>
      <c r="M259" s="322"/>
      <c r="N259" s="322"/>
      <c r="O259" s="322"/>
      <c r="P259" s="322"/>
      <c r="Q259" s="322"/>
      <c r="R259" s="322"/>
      <c r="S259" s="322"/>
      <c r="T259" s="322"/>
      <c r="U259" s="322"/>
      <c r="V259" s="322"/>
      <c r="W259" s="322"/>
      <c r="X259" s="322"/>
      <c r="Y259" s="322"/>
      <c r="Z259" s="322"/>
    </row>
    <row r="260">
      <c r="A260" s="322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2"/>
      <c r="M260" s="322"/>
      <c r="N260" s="322"/>
      <c r="O260" s="322"/>
      <c r="P260" s="322"/>
      <c r="Q260" s="322"/>
      <c r="R260" s="322"/>
      <c r="S260" s="322"/>
      <c r="T260" s="322"/>
      <c r="U260" s="322"/>
      <c r="V260" s="322"/>
      <c r="W260" s="322"/>
      <c r="X260" s="322"/>
      <c r="Y260" s="322"/>
      <c r="Z260" s="322"/>
    </row>
    <row r="261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322"/>
      <c r="Y261" s="322"/>
      <c r="Z261" s="322"/>
    </row>
    <row r="26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  <c r="X262" s="322"/>
      <c r="Y262" s="322"/>
      <c r="Z262" s="322"/>
    </row>
    <row r="263">
      <c r="A263" s="322"/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</row>
    <row r="264">
      <c r="A264" s="322"/>
      <c r="B264" s="322"/>
      <c r="C264" s="322"/>
      <c r="D264" s="322"/>
      <c r="E264" s="322"/>
      <c r="F264" s="322"/>
      <c r="G264" s="322"/>
      <c r="H264" s="322"/>
      <c r="I264" s="322"/>
      <c r="J264" s="322"/>
      <c r="K264" s="322"/>
      <c r="L264" s="322"/>
      <c r="M264" s="322"/>
      <c r="N264" s="322"/>
      <c r="O264" s="322"/>
      <c r="P264" s="322"/>
      <c r="Q264" s="322"/>
      <c r="R264" s="322"/>
      <c r="S264" s="322"/>
      <c r="T264" s="322"/>
      <c r="U264" s="322"/>
      <c r="V264" s="322"/>
      <c r="W264" s="322"/>
      <c r="X264" s="322"/>
      <c r="Y264" s="322"/>
      <c r="Z264" s="322"/>
    </row>
    <row r="265">
      <c r="A265" s="322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2"/>
      <c r="N265" s="322"/>
      <c r="O265" s="322"/>
      <c r="P265" s="322"/>
      <c r="Q265" s="322"/>
      <c r="R265" s="322"/>
      <c r="S265" s="322"/>
      <c r="T265" s="322"/>
      <c r="U265" s="322"/>
      <c r="V265" s="322"/>
      <c r="W265" s="322"/>
      <c r="X265" s="322"/>
      <c r="Y265" s="322"/>
      <c r="Z265" s="322"/>
    </row>
    <row r="266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2"/>
      <c r="M266" s="322"/>
      <c r="N266" s="322"/>
      <c r="O266" s="322"/>
      <c r="P266" s="322"/>
      <c r="Q266" s="322"/>
      <c r="R266" s="322"/>
      <c r="S266" s="322"/>
      <c r="T266" s="322"/>
      <c r="U266" s="322"/>
      <c r="V266" s="322"/>
      <c r="W266" s="322"/>
      <c r="X266" s="322"/>
      <c r="Y266" s="322"/>
      <c r="Z266" s="322"/>
    </row>
    <row r="267">
      <c r="A267" s="322"/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22"/>
      <c r="Y267" s="322"/>
      <c r="Z267" s="322"/>
    </row>
    <row r="268">
      <c r="A268" s="322"/>
      <c r="B268" s="322"/>
      <c r="C268" s="322"/>
      <c r="D268" s="322"/>
      <c r="E268" s="322"/>
      <c r="F268" s="322"/>
      <c r="G268" s="322"/>
      <c r="H268" s="322"/>
      <c r="I268" s="322"/>
      <c r="J268" s="322"/>
      <c r="K268" s="322"/>
      <c r="L268" s="322"/>
      <c r="M268" s="322"/>
      <c r="N268" s="322"/>
      <c r="O268" s="322"/>
      <c r="P268" s="322"/>
      <c r="Q268" s="322"/>
      <c r="R268" s="322"/>
      <c r="S268" s="322"/>
      <c r="T268" s="322"/>
      <c r="U268" s="322"/>
      <c r="V268" s="322"/>
      <c r="W268" s="322"/>
      <c r="X268" s="322"/>
      <c r="Y268" s="322"/>
      <c r="Z268" s="322"/>
    </row>
    <row r="269">
      <c r="A269" s="322"/>
      <c r="B269" s="322"/>
      <c r="C269" s="322"/>
      <c r="D269" s="322"/>
      <c r="E269" s="322"/>
      <c r="F269" s="322"/>
      <c r="G269" s="322"/>
      <c r="H269" s="322"/>
      <c r="I269" s="322"/>
      <c r="J269" s="322"/>
      <c r="K269" s="322"/>
      <c r="L269" s="322"/>
      <c r="M269" s="322"/>
      <c r="N269" s="322"/>
      <c r="O269" s="322"/>
      <c r="P269" s="322"/>
      <c r="Q269" s="322"/>
      <c r="R269" s="322"/>
      <c r="S269" s="322"/>
      <c r="T269" s="322"/>
      <c r="U269" s="322"/>
      <c r="V269" s="322"/>
      <c r="W269" s="322"/>
      <c r="X269" s="322"/>
      <c r="Y269" s="322"/>
      <c r="Z269" s="322"/>
    </row>
    <row r="270">
      <c r="A270" s="322"/>
      <c r="B270" s="322"/>
      <c r="C270" s="322"/>
      <c r="D270" s="322"/>
      <c r="E270" s="322"/>
      <c r="F270" s="322"/>
      <c r="G270" s="322"/>
      <c r="H270" s="322"/>
      <c r="I270" s="322"/>
      <c r="J270" s="322"/>
      <c r="K270" s="322"/>
      <c r="L270" s="322"/>
      <c r="M270" s="322"/>
      <c r="N270" s="322"/>
      <c r="O270" s="322"/>
      <c r="P270" s="322"/>
      <c r="Q270" s="322"/>
      <c r="R270" s="322"/>
      <c r="S270" s="322"/>
      <c r="T270" s="322"/>
      <c r="U270" s="322"/>
      <c r="V270" s="322"/>
      <c r="W270" s="322"/>
      <c r="X270" s="322"/>
      <c r="Y270" s="322"/>
      <c r="Z270" s="322"/>
    </row>
    <row r="271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2"/>
      <c r="N271" s="322"/>
      <c r="O271" s="322"/>
      <c r="P271" s="322"/>
      <c r="Q271" s="322"/>
      <c r="R271" s="322"/>
      <c r="S271" s="322"/>
      <c r="T271" s="322"/>
      <c r="U271" s="322"/>
      <c r="V271" s="322"/>
      <c r="W271" s="322"/>
      <c r="X271" s="322"/>
      <c r="Y271" s="322"/>
      <c r="Z271" s="322"/>
    </row>
    <row r="27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2"/>
      <c r="M272" s="322"/>
      <c r="N272" s="322"/>
      <c r="O272" s="322"/>
      <c r="P272" s="322"/>
      <c r="Q272" s="322"/>
      <c r="R272" s="322"/>
      <c r="S272" s="322"/>
      <c r="T272" s="322"/>
      <c r="U272" s="322"/>
      <c r="V272" s="322"/>
      <c r="W272" s="322"/>
      <c r="X272" s="322"/>
      <c r="Y272" s="322"/>
      <c r="Z272" s="322"/>
    </row>
    <row r="273">
      <c r="A273" s="322"/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22"/>
      <c r="Y273" s="322"/>
      <c r="Z273" s="322"/>
    </row>
    <row r="274">
      <c r="A274" s="322"/>
      <c r="B274" s="322"/>
      <c r="C274" s="322"/>
      <c r="D274" s="322"/>
      <c r="E274" s="322"/>
      <c r="F274" s="322"/>
      <c r="G274" s="322"/>
      <c r="H274" s="322"/>
      <c r="I274" s="322"/>
      <c r="J274" s="322"/>
      <c r="K274" s="322"/>
      <c r="L274" s="322"/>
      <c r="M274" s="322"/>
      <c r="N274" s="322"/>
      <c r="O274" s="322"/>
      <c r="P274" s="322"/>
      <c r="Q274" s="322"/>
      <c r="R274" s="322"/>
      <c r="S274" s="322"/>
      <c r="T274" s="322"/>
      <c r="U274" s="322"/>
      <c r="V274" s="322"/>
      <c r="W274" s="322"/>
      <c r="X274" s="322"/>
      <c r="Y274" s="322"/>
      <c r="Z274" s="322"/>
    </row>
    <row r="275">
      <c r="A275" s="322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2"/>
      <c r="N275" s="322"/>
      <c r="O275" s="322"/>
      <c r="P275" s="322"/>
      <c r="Q275" s="322"/>
      <c r="R275" s="322"/>
      <c r="S275" s="322"/>
      <c r="T275" s="322"/>
      <c r="U275" s="322"/>
      <c r="V275" s="322"/>
      <c r="W275" s="322"/>
      <c r="X275" s="322"/>
      <c r="Y275" s="322"/>
      <c r="Z275" s="322"/>
    </row>
    <row r="276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2"/>
      <c r="M276" s="322"/>
      <c r="N276" s="322"/>
      <c r="O276" s="322"/>
      <c r="P276" s="322"/>
      <c r="Q276" s="322"/>
      <c r="R276" s="322"/>
      <c r="S276" s="322"/>
      <c r="T276" s="322"/>
      <c r="U276" s="322"/>
      <c r="V276" s="322"/>
      <c r="W276" s="322"/>
      <c r="X276" s="322"/>
      <c r="Y276" s="322"/>
      <c r="Z276" s="322"/>
    </row>
    <row r="277">
      <c r="A277" s="322"/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22"/>
      <c r="Y277" s="322"/>
      <c r="Z277" s="322"/>
    </row>
    <row r="278">
      <c r="A278" s="322"/>
      <c r="B278" s="322"/>
      <c r="C278" s="322"/>
      <c r="D278" s="322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322"/>
      <c r="Y278" s="322"/>
      <c r="Z278" s="322"/>
    </row>
    <row r="279">
      <c r="A279" s="322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2"/>
      <c r="M279" s="322"/>
      <c r="N279" s="322"/>
      <c r="O279" s="322"/>
      <c r="P279" s="322"/>
      <c r="Q279" s="322"/>
      <c r="R279" s="322"/>
      <c r="S279" s="322"/>
      <c r="T279" s="322"/>
      <c r="U279" s="322"/>
      <c r="V279" s="322"/>
      <c r="W279" s="322"/>
      <c r="X279" s="322"/>
      <c r="Y279" s="322"/>
      <c r="Z279" s="322"/>
    </row>
    <row r="280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2"/>
      <c r="M280" s="322"/>
      <c r="N280" s="322"/>
      <c r="O280" s="322"/>
      <c r="P280" s="322"/>
      <c r="Q280" s="322"/>
      <c r="R280" s="322"/>
      <c r="S280" s="322"/>
      <c r="T280" s="322"/>
      <c r="U280" s="322"/>
      <c r="V280" s="322"/>
      <c r="W280" s="322"/>
      <c r="X280" s="322"/>
      <c r="Y280" s="322"/>
      <c r="Z280" s="322"/>
    </row>
    <row r="281">
      <c r="A281" s="322"/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322"/>
      <c r="Y281" s="322"/>
      <c r="Z281" s="322"/>
    </row>
    <row r="282">
      <c r="A282" s="322"/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322"/>
      <c r="Y282" s="322"/>
      <c r="Z282" s="322"/>
    </row>
    <row r="283">
      <c r="A283" s="322"/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322"/>
      <c r="Y283" s="322"/>
      <c r="Z283" s="322"/>
    </row>
    <row r="284">
      <c r="A284" s="322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2"/>
      <c r="N284" s="322"/>
      <c r="O284" s="322"/>
      <c r="P284" s="322"/>
      <c r="Q284" s="322"/>
      <c r="R284" s="322"/>
      <c r="S284" s="322"/>
      <c r="T284" s="322"/>
      <c r="U284" s="322"/>
      <c r="V284" s="322"/>
      <c r="W284" s="322"/>
      <c r="X284" s="322"/>
      <c r="Y284" s="322"/>
      <c r="Z284" s="322"/>
    </row>
    <row r="285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2"/>
      <c r="P285" s="322"/>
      <c r="Q285" s="322"/>
      <c r="R285" s="322"/>
      <c r="S285" s="322"/>
      <c r="T285" s="322"/>
      <c r="U285" s="322"/>
      <c r="V285" s="322"/>
      <c r="W285" s="322"/>
      <c r="X285" s="322"/>
      <c r="Y285" s="322"/>
      <c r="Z285" s="322"/>
    </row>
    <row r="286">
      <c r="A286" s="322"/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22"/>
      <c r="P286" s="322"/>
      <c r="Q286" s="322"/>
      <c r="R286" s="322"/>
      <c r="S286" s="322"/>
      <c r="T286" s="322"/>
      <c r="U286" s="322"/>
      <c r="V286" s="322"/>
      <c r="W286" s="322"/>
      <c r="X286" s="322"/>
      <c r="Y286" s="322"/>
      <c r="Z286" s="322"/>
    </row>
    <row r="287">
      <c r="A287" s="322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322"/>
      <c r="Y287" s="322"/>
      <c r="Z287" s="322"/>
    </row>
    <row r="288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  <c r="X288" s="322"/>
      <c r="Y288" s="322"/>
      <c r="Z288" s="322"/>
    </row>
    <row r="289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22"/>
      <c r="P289" s="322"/>
      <c r="Q289" s="322"/>
      <c r="R289" s="322"/>
      <c r="S289" s="322"/>
      <c r="T289" s="322"/>
      <c r="U289" s="322"/>
      <c r="V289" s="322"/>
      <c r="W289" s="322"/>
      <c r="X289" s="322"/>
      <c r="Y289" s="322"/>
      <c r="Z289" s="322"/>
    </row>
    <row r="290">
      <c r="A290" s="322"/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  <c r="X290" s="322"/>
      <c r="Y290" s="322"/>
      <c r="Z290" s="322"/>
    </row>
    <row r="291">
      <c r="A291" s="322"/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322"/>
      <c r="Y291" s="322"/>
      <c r="Z291" s="322"/>
    </row>
    <row r="292">
      <c r="A292" s="322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2"/>
      <c r="M292" s="322"/>
      <c r="N292" s="322"/>
      <c r="O292" s="322"/>
      <c r="P292" s="322"/>
      <c r="Q292" s="322"/>
      <c r="R292" s="322"/>
      <c r="S292" s="322"/>
      <c r="T292" s="322"/>
      <c r="U292" s="322"/>
      <c r="V292" s="322"/>
      <c r="W292" s="322"/>
      <c r="X292" s="322"/>
      <c r="Y292" s="322"/>
      <c r="Z292" s="322"/>
    </row>
    <row r="293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2"/>
      <c r="M293" s="322"/>
      <c r="N293" s="322"/>
      <c r="O293" s="322"/>
      <c r="P293" s="322"/>
      <c r="Q293" s="322"/>
      <c r="R293" s="322"/>
      <c r="S293" s="322"/>
      <c r="T293" s="322"/>
      <c r="U293" s="322"/>
      <c r="V293" s="322"/>
      <c r="W293" s="322"/>
      <c r="X293" s="322"/>
      <c r="Y293" s="322"/>
      <c r="Z293" s="322"/>
    </row>
    <row r="294">
      <c r="A294" s="322"/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22"/>
      <c r="Y294" s="322"/>
      <c r="Z294" s="322"/>
    </row>
    <row r="295">
      <c r="A295" s="322"/>
      <c r="B295" s="322"/>
      <c r="C295" s="322"/>
      <c r="D295" s="322"/>
      <c r="E295" s="322"/>
      <c r="F295" s="322"/>
      <c r="G295" s="322"/>
      <c r="H295" s="322"/>
      <c r="I295" s="322"/>
      <c r="J295" s="322"/>
      <c r="K295" s="322"/>
      <c r="L295" s="322"/>
      <c r="M295" s="322"/>
      <c r="N295" s="322"/>
      <c r="O295" s="322"/>
      <c r="P295" s="322"/>
      <c r="Q295" s="322"/>
      <c r="R295" s="322"/>
      <c r="S295" s="322"/>
      <c r="T295" s="322"/>
      <c r="U295" s="322"/>
      <c r="V295" s="322"/>
      <c r="W295" s="322"/>
      <c r="X295" s="322"/>
      <c r="Y295" s="322"/>
      <c r="Z295" s="322"/>
    </row>
    <row r="296">
      <c r="A296" s="322"/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  <c r="X296" s="322"/>
      <c r="Y296" s="322"/>
      <c r="Z296" s="322"/>
    </row>
    <row r="297">
      <c r="A297" s="322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2"/>
      <c r="M297" s="322"/>
      <c r="N297" s="322"/>
      <c r="O297" s="322"/>
      <c r="P297" s="322"/>
      <c r="Q297" s="322"/>
      <c r="R297" s="322"/>
      <c r="S297" s="322"/>
      <c r="T297" s="322"/>
      <c r="U297" s="322"/>
      <c r="V297" s="322"/>
      <c r="W297" s="322"/>
      <c r="X297" s="322"/>
      <c r="Y297" s="322"/>
      <c r="Z297" s="322"/>
    </row>
    <row r="298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2"/>
      <c r="M298" s="322"/>
      <c r="N298" s="322"/>
      <c r="O298" s="322"/>
      <c r="P298" s="322"/>
      <c r="Q298" s="322"/>
      <c r="R298" s="322"/>
      <c r="S298" s="322"/>
      <c r="T298" s="322"/>
      <c r="U298" s="322"/>
      <c r="V298" s="322"/>
      <c r="W298" s="322"/>
      <c r="X298" s="322"/>
      <c r="Y298" s="322"/>
      <c r="Z298" s="322"/>
    </row>
    <row r="299">
      <c r="A299" s="322"/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22"/>
      <c r="Y299" s="322"/>
      <c r="Z299" s="322"/>
    </row>
    <row r="300">
      <c r="A300" s="322"/>
      <c r="B300" s="322"/>
      <c r="C300" s="322"/>
      <c r="D300" s="322"/>
      <c r="E300" s="322"/>
      <c r="F300" s="322"/>
      <c r="G300" s="322"/>
      <c r="H300" s="322"/>
      <c r="I300" s="322"/>
      <c r="J300" s="322"/>
      <c r="K300" s="322"/>
      <c r="L300" s="322"/>
      <c r="M300" s="322"/>
      <c r="N300" s="322"/>
      <c r="O300" s="322"/>
      <c r="P300" s="322"/>
      <c r="Q300" s="322"/>
      <c r="R300" s="322"/>
      <c r="S300" s="322"/>
      <c r="T300" s="322"/>
      <c r="U300" s="322"/>
      <c r="V300" s="322"/>
      <c r="W300" s="322"/>
      <c r="X300" s="322"/>
      <c r="Y300" s="322"/>
      <c r="Z300" s="322"/>
    </row>
    <row r="301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2"/>
      <c r="M301" s="322"/>
      <c r="N301" s="322"/>
      <c r="O301" s="322"/>
      <c r="P301" s="322"/>
      <c r="Q301" s="322"/>
      <c r="R301" s="322"/>
      <c r="S301" s="322"/>
      <c r="T301" s="322"/>
      <c r="U301" s="322"/>
      <c r="V301" s="322"/>
      <c r="W301" s="322"/>
      <c r="X301" s="322"/>
      <c r="Y301" s="322"/>
      <c r="Z301" s="322"/>
    </row>
    <row r="30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2"/>
      <c r="M302" s="322"/>
      <c r="N302" s="322"/>
      <c r="O302" s="322"/>
      <c r="P302" s="322"/>
      <c r="Q302" s="322"/>
      <c r="R302" s="322"/>
      <c r="S302" s="322"/>
      <c r="T302" s="322"/>
      <c r="U302" s="322"/>
      <c r="V302" s="322"/>
      <c r="W302" s="322"/>
      <c r="X302" s="322"/>
      <c r="Y302" s="322"/>
      <c r="Z302" s="322"/>
    </row>
    <row r="303">
      <c r="A303" s="322"/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322"/>
      <c r="Y303" s="322"/>
      <c r="Z303" s="322"/>
    </row>
    <row r="304">
      <c r="A304" s="322"/>
      <c r="B304" s="322"/>
      <c r="C304" s="322"/>
      <c r="D304" s="322"/>
      <c r="E304" s="322"/>
      <c r="F304" s="322"/>
      <c r="G304" s="322"/>
      <c r="H304" s="322"/>
      <c r="I304" s="322"/>
      <c r="J304" s="322"/>
      <c r="K304" s="322"/>
      <c r="L304" s="322"/>
      <c r="M304" s="322"/>
      <c r="N304" s="322"/>
      <c r="O304" s="322"/>
      <c r="P304" s="322"/>
      <c r="Q304" s="322"/>
      <c r="R304" s="322"/>
      <c r="S304" s="322"/>
      <c r="T304" s="322"/>
      <c r="U304" s="322"/>
      <c r="V304" s="322"/>
      <c r="W304" s="322"/>
      <c r="X304" s="322"/>
      <c r="Y304" s="322"/>
      <c r="Z304" s="322"/>
    </row>
    <row r="305">
      <c r="A305" s="322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2"/>
      <c r="M305" s="322"/>
      <c r="N305" s="322"/>
      <c r="O305" s="322"/>
      <c r="P305" s="322"/>
      <c r="Q305" s="322"/>
      <c r="R305" s="322"/>
      <c r="S305" s="322"/>
      <c r="T305" s="322"/>
      <c r="U305" s="322"/>
      <c r="V305" s="322"/>
      <c r="W305" s="322"/>
      <c r="X305" s="322"/>
      <c r="Y305" s="322"/>
      <c r="Z305" s="322"/>
    </row>
    <row r="306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2"/>
      <c r="M306" s="322"/>
      <c r="N306" s="322"/>
      <c r="O306" s="322"/>
      <c r="P306" s="322"/>
      <c r="Q306" s="322"/>
      <c r="R306" s="322"/>
      <c r="S306" s="322"/>
      <c r="T306" s="322"/>
      <c r="U306" s="322"/>
      <c r="V306" s="322"/>
      <c r="W306" s="322"/>
      <c r="X306" s="322"/>
      <c r="Y306" s="322"/>
      <c r="Z306" s="322"/>
    </row>
    <row r="307">
      <c r="A307" s="322"/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322"/>
      <c r="Y307" s="322"/>
      <c r="Z307" s="322"/>
    </row>
    <row r="308">
      <c r="A308" s="322"/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22"/>
      <c r="Y308" s="322"/>
      <c r="Z308" s="322"/>
    </row>
    <row r="309">
      <c r="A309" s="322"/>
      <c r="B309" s="322"/>
      <c r="C309" s="322"/>
      <c r="D309" s="322"/>
      <c r="E309" s="322"/>
      <c r="F309" s="322"/>
      <c r="G309" s="322"/>
      <c r="H309" s="322"/>
      <c r="I309" s="322"/>
      <c r="J309" s="322"/>
      <c r="K309" s="322"/>
      <c r="L309" s="322"/>
      <c r="M309" s="322"/>
      <c r="N309" s="322"/>
      <c r="O309" s="322"/>
      <c r="P309" s="322"/>
      <c r="Q309" s="322"/>
      <c r="R309" s="322"/>
      <c r="S309" s="322"/>
      <c r="T309" s="322"/>
      <c r="U309" s="322"/>
      <c r="V309" s="322"/>
      <c r="W309" s="322"/>
      <c r="X309" s="322"/>
      <c r="Y309" s="322"/>
      <c r="Z309" s="322"/>
    </row>
    <row r="310">
      <c r="A310" s="322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22"/>
      <c r="M310" s="322"/>
      <c r="N310" s="322"/>
      <c r="O310" s="322"/>
      <c r="P310" s="322"/>
      <c r="Q310" s="322"/>
      <c r="R310" s="322"/>
      <c r="S310" s="322"/>
      <c r="T310" s="322"/>
      <c r="U310" s="322"/>
      <c r="V310" s="322"/>
      <c r="W310" s="322"/>
      <c r="X310" s="322"/>
      <c r="Y310" s="322"/>
      <c r="Z310" s="322"/>
    </row>
    <row r="311">
      <c r="A311" s="322"/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2"/>
      <c r="N311" s="322"/>
      <c r="O311" s="322"/>
      <c r="P311" s="322"/>
      <c r="Q311" s="322"/>
      <c r="R311" s="322"/>
      <c r="S311" s="322"/>
      <c r="T311" s="322"/>
      <c r="U311" s="322"/>
      <c r="V311" s="322"/>
      <c r="W311" s="322"/>
      <c r="X311" s="322"/>
      <c r="Y311" s="322"/>
      <c r="Z311" s="322"/>
    </row>
    <row r="312">
      <c r="A312" s="322"/>
      <c r="B312" s="322"/>
      <c r="C312" s="322"/>
      <c r="D312" s="322"/>
      <c r="E312" s="322"/>
      <c r="F312" s="322"/>
      <c r="G312" s="322"/>
      <c r="H312" s="322"/>
      <c r="I312" s="322"/>
      <c r="J312" s="322"/>
      <c r="K312" s="322"/>
      <c r="L312" s="322"/>
      <c r="M312" s="322"/>
      <c r="N312" s="322"/>
      <c r="O312" s="322"/>
      <c r="P312" s="322"/>
      <c r="Q312" s="322"/>
      <c r="R312" s="322"/>
      <c r="S312" s="322"/>
      <c r="T312" s="322"/>
      <c r="U312" s="322"/>
      <c r="V312" s="322"/>
      <c r="W312" s="322"/>
      <c r="X312" s="322"/>
      <c r="Y312" s="322"/>
      <c r="Z312" s="322"/>
    </row>
    <row r="313">
      <c r="A313" s="322"/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2"/>
      <c r="M313" s="322"/>
      <c r="N313" s="322"/>
      <c r="O313" s="322"/>
      <c r="P313" s="322"/>
      <c r="Q313" s="322"/>
      <c r="R313" s="322"/>
      <c r="S313" s="322"/>
      <c r="T313" s="322"/>
      <c r="U313" s="322"/>
      <c r="V313" s="322"/>
      <c r="W313" s="322"/>
      <c r="X313" s="322"/>
      <c r="Y313" s="322"/>
      <c r="Z313" s="322"/>
    </row>
    <row r="314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2"/>
      <c r="M314" s="322"/>
      <c r="N314" s="322"/>
      <c r="O314" s="322"/>
      <c r="P314" s="322"/>
      <c r="Q314" s="322"/>
      <c r="R314" s="322"/>
      <c r="S314" s="322"/>
      <c r="T314" s="322"/>
      <c r="U314" s="322"/>
      <c r="V314" s="322"/>
      <c r="W314" s="322"/>
      <c r="X314" s="322"/>
      <c r="Y314" s="322"/>
      <c r="Z314" s="322"/>
    </row>
    <row r="315">
      <c r="A315" s="322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322"/>
      <c r="Y315" s="322"/>
      <c r="Z315" s="322"/>
    </row>
    <row r="316">
      <c r="A316" s="322"/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2"/>
      <c r="N316" s="322"/>
      <c r="O316" s="322"/>
      <c r="P316" s="322"/>
      <c r="Q316" s="322"/>
      <c r="R316" s="322"/>
      <c r="S316" s="322"/>
      <c r="T316" s="322"/>
      <c r="U316" s="322"/>
      <c r="V316" s="322"/>
      <c r="W316" s="322"/>
      <c r="X316" s="322"/>
      <c r="Y316" s="322"/>
      <c r="Z316" s="322"/>
    </row>
    <row r="317">
      <c r="A317" s="322"/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2"/>
      <c r="M317" s="322"/>
      <c r="N317" s="322"/>
      <c r="O317" s="322"/>
      <c r="P317" s="322"/>
      <c r="Q317" s="322"/>
      <c r="R317" s="322"/>
      <c r="S317" s="322"/>
      <c r="T317" s="322"/>
      <c r="U317" s="322"/>
      <c r="V317" s="322"/>
      <c r="W317" s="322"/>
      <c r="X317" s="322"/>
      <c r="Y317" s="322"/>
      <c r="Z317" s="322"/>
    </row>
    <row r="318">
      <c r="A318" s="322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2"/>
      <c r="M318" s="322"/>
      <c r="N318" s="322"/>
      <c r="O318" s="322"/>
      <c r="P318" s="322"/>
      <c r="Q318" s="322"/>
      <c r="R318" s="322"/>
      <c r="S318" s="322"/>
      <c r="T318" s="322"/>
      <c r="U318" s="322"/>
      <c r="V318" s="322"/>
      <c r="W318" s="322"/>
      <c r="X318" s="322"/>
      <c r="Y318" s="322"/>
      <c r="Z318" s="322"/>
    </row>
    <row r="319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2"/>
      <c r="M319" s="322"/>
      <c r="N319" s="322"/>
      <c r="O319" s="322"/>
      <c r="P319" s="322"/>
      <c r="Q319" s="322"/>
      <c r="R319" s="322"/>
      <c r="S319" s="322"/>
      <c r="T319" s="322"/>
      <c r="U319" s="322"/>
      <c r="V319" s="322"/>
      <c r="W319" s="322"/>
      <c r="X319" s="322"/>
      <c r="Y319" s="322"/>
      <c r="Z319" s="322"/>
    </row>
    <row r="320">
      <c r="A320" s="322"/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2"/>
      <c r="N320" s="322"/>
      <c r="O320" s="322"/>
      <c r="P320" s="322"/>
      <c r="Q320" s="322"/>
      <c r="R320" s="322"/>
      <c r="S320" s="322"/>
      <c r="T320" s="322"/>
      <c r="U320" s="322"/>
      <c r="V320" s="322"/>
      <c r="W320" s="322"/>
      <c r="X320" s="322"/>
      <c r="Y320" s="322"/>
      <c r="Z320" s="322"/>
    </row>
    <row r="321">
      <c r="A321" s="322"/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322"/>
      <c r="Y321" s="322"/>
      <c r="Z321" s="322"/>
    </row>
    <row r="322">
      <c r="A322" s="322"/>
      <c r="B322" s="322"/>
      <c r="C322" s="322"/>
      <c r="D322" s="322"/>
      <c r="E322" s="322"/>
      <c r="F322" s="322"/>
      <c r="G322" s="322"/>
      <c r="H322" s="322"/>
      <c r="I322" s="322"/>
      <c r="J322" s="322"/>
      <c r="K322" s="322"/>
      <c r="L322" s="322"/>
      <c r="M322" s="322"/>
      <c r="N322" s="322"/>
      <c r="O322" s="322"/>
      <c r="P322" s="322"/>
      <c r="Q322" s="322"/>
      <c r="R322" s="322"/>
      <c r="S322" s="322"/>
      <c r="T322" s="322"/>
      <c r="U322" s="322"/>
      <c r="V322" s="322"/>
      <c r="W322" s="322"/>
      <c r="X322" s="322"/>
      <c r="Y322" s="322"/>
      <c r="Z322" s="322"/>
    </row>
    <row r="323">
      <c r="A323" s="322"/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2"/>
      <c r="M323" s="322"/>
      <c r="N323" s="322"/>
      <c r="O323" s="322"/>
      <c r="P323" s="322"/>
      <c r="Q323" s="322"/>
      <c r="R323" s="322"/>
      <c r="S323" s="322"/>
      <c r="T323" s="322"/>
      <c r="U323" s="322"/>
      <c r="V323" s="322"/>
      <c r="W323" s="322"/>
      <c r="X323" s="322"/>
      <c r="Y323" s="322"/>
      <c r="Z323" s="322"/>
    </row>
    <row r="324">
      <c r="A324" s="322"/>
      <c r="B324" s="322"/>
      <c r="C324" s="322"/>
      <c r="D324" s="322"/>
      <c r="E324" s="322"/>
      <c r="F324" s="322"/>
      <c r="G324" s="322"/>
      <c r="H324" s="322"/>
      <c r="I324" s="322"/>
      <c r="J324" s="322"/>
      <c r="K324" s="322"/>
      <c r="L324" s="322"/>
      <c r="M324" s="322"/>
      <c r="N324" s="322"/>
      <c r="O324" s="322"/>
      <c r="P324" s="322"/>
      <c r="Q324" s="322"/>
      <c r="R324" s="322"/>
      <c r="S324" s="322"/>
      <c r="T324" s="322"/>
      <c r="U324" s="322"/>
      <c r="V324" s="322"/>
      <c r="W324" s="322"/>
      <c r="X324" s="322"/>
      <c r="Y324" s="322"/>
      <c r="Z324" s="322"/>
    </row>
    <row r="325">
      <c r="A325" s="322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2"/>
      <c r="M325" s="322"/>
      <c r="N325" s="322"/>
      <c r="O325" s="322"/>
      <c r="P325" s="322"/>
      <c r="Q325" s="322"/>
      <c r="R325" s="322"/>
      <c r="S325" s="322"/>
      <c r="T325" s="322"/>
      <c r="U325" s="322"/>
      <c r="V325" s="322"/>
      <c r="W325" s="322"/>
      <c r="X325" s="322"/>
      <c r="Y325" s="322"/>
      <c r="Z325" s="322"/>
    </row>
    <row r="326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322"/>
      <c r="Y326" s="322"/>
      <c r="Z326" s="322"/>
    </row>
    <row r="327">
      <c r="A327" s="322"/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2"/>
      <c r="N327" s="322"/>
      <c r="O327" s="322"/>
      <c r="P327" s="322"/>
      <c r="Q327" s="322"/>
      <c r="R327" s="322"/>
      <c r="S327" s="322"/>
      <c r="T327" s="322"/>
      <c r="U327" s="322"/>
      <c r="V327" s="322"/>
      <c r="W327" s="322"/>
      <c r="X327" s="322"/>
      <c r="Y327" s="322"/>
      <c r="Z327" s="322"/>
    </row>
    <row r="328">
      <c r="A328" s="322"/>
      <c r="B328" s="322"/>
      <c r="C328" s="322"/>
      <c r="D328" s="322"/>
      <c r="E328" s="322"/>
      <c r="F328" s="322"/>
      <c r="G328" s="322"/>
      <c r="H328" s="322"/>
      <c r="I328" s="322"/>
      <c r="J328" s="322"/>
      <c r="K328" s="322"/>
      <c r="L328" s="322"/>
      <c r="M328" s="322"/>
      <c r="N328" s="322"/>
      <c r="O328" s="322"/>
      <c r="P328" s="322"/>
      <c r="Q328" s="322"/>
      <c r="R328" s="322"/>
      <c r="S328" s="322"/>
      <c r="T328" s="322"/>
      <c r="U328" s="322"/>
      <c r="V328" s="322"/>
      <c r="W328" s="322"/>
      <c r="X328" s="322"/>
      <c r="Y328" s="322"/>
      <c r="Z328" s="322"/>
    </row>
    <row r="329">
      <c r="A329" s="322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2"/>
      <c r="M329" s="322"/>
      <c r="N329" s="322"/>
      <c r="O329" s="322"/>
      <c r="P329" s="322"/>
      <c r="Q329" s="322"/>
      <c r="R329" s="322"/>
      <c r="S329" s="322"/>
      <c r="T329" s="322"/>
      <c r="U329" s="322"/>
      <c r="V329" s="322"/>
      <c r="W329" s="322"/>
      <c r="X329" s="322"/>
      <c r="Y329" s="322"/>
      <c r="Z329" s="322"/>
    </row>
    <row r="330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2"/>
      <c r="M330" s="322"/>
      <c r="N330" s="322"/>
      <c r="O330" s="322"/>
      <c r="P330" s="322"/>
      <c r="Q330" s="322"/>
      <c r="R330" s="322"/>
      <c r="S330" s="322"/>
      <c r="T330" s="322"/>
      <c r="U330" s="322"/>
      <c r="V330" s="322"/>
      <c r="W330" s="322"/>
      <c r="X330" s="322"/>
      <c r="Y330" s="322"/>
      <c r="Z330" s="322"/>
    </row>
    <row r="331">
      <c r="A331" s="322"/>
      <c r="B331" s="322"/>
      <c r="C331" s="322"/>
      <c r="D331" s="322"/>
      <c r="E331" s="322"/>
      <c r="F331" s="322"/>
      <c r="G331" s="322"/>
      <c r="H331" s="322"/>
      <c r="I331" s="322"/>
      <c r="J331" s="322"/>
      <c r="K331" s="322"/>
      <c r="L331" s="322"/>
      <c r="M331" s="322"/>
      <c r="N331" s="322"/>
      <c r="O331" s="322"/>
      <c r="P331" s="322"/>
      <c r="Q331" s="322"/>
      <c r="R331" s="322"/>
      <c r="S331" s="322"/>
      <c r="T331" s="322"/>
      <c r="U331" s="322"/>
      <c r="V331" s="322"/>
      <c r="W331" s="322"/>
      <c r="X331" s="322"/>
      <c r="Y331" s="322"/>
      <c r="Z331" s="322"/>
    </row>
    <row r="332">
      <c r="A332" s="322"/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2"/>
      <c r="N332" s="322"/>
      <c r="O332" s="322"/>
      <c r="P332" s="322"/>
      <c r="Q332" s="322"/>
      <c r="R332" s="322"/>
      <c r="S332" s="322"/>
      <c r="T332" s="322"/>
      <c r="U332" s="322"/>
      <c r="V332" s="322"/>
      <c r="W332" s="322"/>
      <c r="X332" s="322"/>
      <c r="Y332" s="322"/>
      <c r="Z332" s="322"/>
    </row>
    <row r="333">
      <c r="A333" s="322"/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22"/>
      <c r="Y333" s="322"/>
      <c r="Z333" s="322"/>
    </row>
    <row r="334">
      <c r="A334" s="322"/>
      <c r="B334" s="322"/>
      <c r="C334" s="322"/>
      <c r="D334" s="322"/>
      <c r="E334" s="322"/>
      <c r="F334" s="322"/>
      <c r="G334" s="322"/>
      <c r="H334" s="322"/>
      <c r="I334" s="322"/>
      <c r="J334" s="322"/>
      <c r="K334" s="322"/>
      <c r="L334" s="322"/>
      <c r="M334" s="322"/>
      <c r="N334" s="322"/>
      <c r="O334" s="322"/>
      <c r="P334" s="322"/>
      <c r="Q334" s="322"/>
      <c r="R334" s="322"/>
      <c r="S334" s="322"/>
      <c r="T334" s="322"/>
      <c r="U334" s="322"/>
      <c r="V334" s="322"/>
      <c r="W334" s="322"/>
      <c r="X334" s="322"/>
      <c r="Y334" s="322"/>
      <c r="Z334" s="322"/>
    </row>
    <row r="335">
      <c r="A335" s="322"/>
      <c r="B335" s="322"/>
      <c r="C335" s="322"/>
      <c r="D335" s="322"/>
      <c r="E335" s="322"/>
      <c r="F335" s="322"/>
      <c r="G335" s="322"/>
      <c r="H335" s="322"/>
      <c r="I335" s="322"/>
      <c r="J335" s="322"/>
      <c r="K335" s="322"/>
      <c r="L335" s="322"/>
      <c r="M335" s="322"/>
      <c r="N335" s="322"/>
      <c r="O335" s="322"/>
      <c r="P335" s="322"/>
      <c r="Q335" s="322"/>
      <c r="R335" s="322"/>
      <c r="S335" s="322"/>
      <c r="T335" s="322"/>
      <c r="U335" s="322"/>
      <c r="V335" s="322"/>
      <c r="W335" s="322"/>
      <c r="X335" s="322"/>
      <c r="Y335" s="322"/>
      <c r="Z335" s="322"/>
    </row>
    <row r="336">
      <c r="A336" s="322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2"/>
      <c r="M336" s="322"/>
      <c r="N336" s="322"/>
      <c r="O336" s="322"/>
      <c r="P336" s="322"/>
      <c r="Q336" s="322"/>
      <c r="R336" s="322"/>
      <c r="S336" s="322"/>
      <c r="T336" s="322"/>
      <c r="U336" s="322"/>
      <c r="V336" s="322"/>
      <c r="W336" s="322"/>
      <c r="X336" s="322"/>
      <c r="Y336" s="322"/>
      <c r="Z336" s="322"/>
    </row>
    <row r="337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2"/>
      <c r="M337" s="322"/>
      <c r="N337" s="322"/>
      <c r="O337" s="322"/>
      <c r="P337" s="322"/>
      <c r="Q337" s="322"/>
      <c r="R337" s="322"/>
      <c r="S337" s="322"/>
      <c r="T337" s="322"/>
      <c r="U337" s="322"/>
      <c r="V337" s="322"/>
      <c r="W337" s="322"/>
      <c r="X337" s="322"/>
      <c r="Y337" s="322"/>
      <c r="Z337" s="322"/>
    </row>
    <row r="338">
      <c r="A338" s="322"/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322"/>
      <c r="Z338" s="322"/>
    </row>
    <row r="339">
      <c r="A339" s="322"/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2"/>
      <c r="N339" s="322"/>
      <c r="O339" s="322"/>
      <c r="P339" s="322"/>
      <c r="Q339" s="322"/>
      <c r="R339" s="322"/>
      <c r="S339" s="322"/>
      <c r="T339" s="322"/>
      <c r="U339" s="322"/>
      <c r="V339" s="322"/>
      <c r="W339" s="322"/>
      <c r="X339" s="322"/>
      <c r="Y339" s="322"/>
      <c r="Z339" s="322"/>
    </row>
    <row r="340">
      <c r="A340" s="322"/>
      <c r="B340" s="322"/>
      <c r="C340" s="322"/>
      <c r="D340" s="322"/>
      <c r="E340" s="322"/>
      <c r="F340" s="322"/>
      <c r="G340" s="322"/>
      <c r="H340" s="322"/>
      <c r="I340" s="322"/>
      <c r="J340" s="322"/>
      <c r="K340" s="322"/>
      <c r="L340" s="322"/>
      <c r="M340" s="322"/>
      <c r="N340" s="322"/>
      <c r="O340" s="322"/>
      <c r="P340" s="322"/>
      <c r="Q340" s="322"/>
      <c r="R340" s="322"/>
      <c r="S340" s="322"/>
      <c r="T340" s="322"/>
      <c r="U340" s="322"/>
      <c r="V340" s="322"/>
      <c r="W340" s="322"/>
      <c r="X340" s="322"/>
      <c r="Y340" s="322"/>
      <c r="Z340" s="322"/>
    </row>
    <row r="341">
      <c r="A341" s="322"/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2"/>
      <c r="M341" s="322"/>
      <c r="N341" s="322"/>
      <c r="O341" s="322"/>
      <c r="P341" s="322"/>
      <c r="Q341" s="322"/>
      <c r="R341" s="322"/>
      <c r="S341" s="322"/>
      <c r="T341" s="322"/>
      <c r="U341" s="322"/>
      <c r="V341" s="322"/>
      <c r="W341" s="322"/>
      <c r="X341" s="322"/>
      <c r="Y341" s="322"/>
      <c r="Z341" s="322"/>
    </row>
    <row r="342">
      <c r="A342" s="322"/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322"/>
      <c r="Y342" s="322"/>
      <c r="Z342" s="322"/>
    </row>
    <row r="343">
      <c r="A343" s="322"/>
      <c r="B343" s="322"/>
      <c r="C343" s="322"/>
      <c r="D343" s="322"/>
      <c r="E343" s="322"/>
      <c r="F343" s="322"/>
      <c r="G343" s="322"/>
      <c r="H343" s="322"/>
      <c r="I343" s="322"/>
      <c r="J343" s="322"/>
      <c r="K343" s="322"/>
      <c r="L343" s="322"/>
      <c r="M343" s="322"/>
      <c r="N343" s="322"/>
      <c r="O343" s="322"/>
      <c r="P343" s="322"/>
      <c r="Q343" s="322"/>
      <c r="R343" s="322"/>
      <c r="S343" s="322"/>
      <c r="T343" s="322"/>
      <c r="U343" s="322"/>
      <c r="V343" s="322"/>
      <c r="W343" s="322"/>
      <c r="X343" s="322"/>
      <c r="Y343" s="322"/>
      <c r="Z343" s="322"/>
    </row>
    <row r="344">
      <c r="A344" s="322"/>
      <c r="B344" s="322"/>
      <c r="C344" s="322"/>
      <c r="D344" s="322"/>
      <c r="E344" s="322"/>
      <c r="F344" s="322"/>
      <c r="G344" s="322"/>
      <c r="H344" s="322"/>
      <c r="I344" s="322"/>
      <c r="J344" s="322"/>
      <c r="K344" s="322"/>
      <c r="L344" s="322"/>
      <c r="M344" s="322"/>
      <c r="N344" s="322"/>
      <c r="O344" s="322"/>
      <c r="P344" s="322"/>
      <c r="Q344" s="322"/>
      <c r="R344" s="322"/>
      <c r="S344" s="322"/>
      <c r="T344" s="322"/>
      <c r="U344" s="322"/>
      <c r="V344" s="322"/>
      <c r="W344" s="322"/>
      <c r="X344" s="322"/>
      <c r="Y344" s="322"/>
      <c r="Z344" s="322"/>
    </row>
    <row r="345">
      <c r="A345" s="322"/>
      <c r="B345" s="322"/>
      <c r="C345" s="322"/>
      <c r="D345" s="322"/>
      <c r="E345" s="322"/>
      <c r="F345" s="322"/>
      <c r="G345" s="322"/>
      <c r="H345" s="322"/>
      <c r="I345" s="322"/>
      <c r="J345" s="322"/>
      <c r="K345" s="322"/>
      <c r="L345" s="322"/>
      <c r="M345" s="322"/>
      <c r="N345" s="322"/>
      <c r="O345" s="322"/>
      <c r="P345" s="322"/>
      <c r="Q345" s="322"/>
      <c r="R345" s="322"/>
      <c r="S345" s="322"/>
      <c r="T345" s="322"/>
      <c r="U345" s="322"/>
      <c r="V345" s="322"/>
      <c r="W345" s="322"/>
      <c r="X345" s="322"/>
      <c r="Y345" s="322"/>
      <c r="Z345" s="322"/>
    </row>
    <row r="346">
      <c r="A346" s="322"/>
      <c r="B346" s="322"/>
      <c r="C346" s="322"/>
      <c r="D346" s="322"/>
      <c r="E346" s="322"/>
      <c r="F346" s="322"/>
      <c r="G346" s="322"/>
      <c r="H346" s="322"/>
      <c r="I346" s="322"/>
      <c r="J346" s="322"/>
      <c r="K346" s="322"/>
      <c r="L346" s="322"/>
      <c r="M346" s="322"/>
      <c r="N346" s="322"/>
      <c r="O346" s="322"/>
      <c r="P346" s="322"/>
      <c r="Q346" s="322"/>
      <c r="R346" s="322"/>
      <c r="S346" s="322"/>
      <c r="T346" s="322"/>
      <c r="U346" s="322"/>
      <c r="V346" s="322"/>
      <c r="W346" s="322"/>
      <c r="X346" s="322"/>
      <c r="Y346" s="322"/>
      <c r="Z346" s="322"/>
    </row>
    <row r="347">
      <c r="A347" s="322"/>
      <c r="B347" s="322"/>
      <c r="C347" s="322"/>
      <c r="D347" s="322"/>
      <c r="E347" s="322"/>
      <c r="F347" s="322"/>
      <c r="G347" s="322"/>
      <c r="H347" s="322"/>
      <c r="I347" s="322"/>
      <c r="J347" s="322"/>
      <c r="K347" s="322"/>
      <c r="L347" s="322"/>
      <c r="M347" s="322"/>
      <c r="N347" s="322"/>
      <c r="O347" s="322"/>
      <c r="P347" s="322"/>
      <c r="Q347" s="322"/>
      <c r="R347" s="322"/>
      <c r="S347" s="322"/>
      <c r="T347" s="322"/>
      <c r="U347" s="322"/>
      <c r="V347" s="322"/>
      <c r="W347" s="322"/>
      <c r="X347" s="322"/>
      <c r="Y347" s="322"/>
      <c r="Z347" s="322"/>
    </row>
    <row r="348">
      <c r="A348" s="322"/>
      <c r="B348" s="322"/>
      <c r="C348" s="322"/>
      <c r="D348" s="322"/>
      <c r="E348" s="322"/>
      <c r="F348" s="322"/>
      <c r="G348" s="322"/>
      <c r="H348" s="322"/>
      <c r="I348" s="322"/>
      <c r="J348" s="322"/>
      <c r="K348" s="322"/>
      <c r="L348" s="322"/>
      <c r="M348" s="322"/>
      <c r="N348" s="322"/>
      <c r="O348" s="322"/>
      <c r="P348" s="322"/>
      <c r="Q348" s="322"/>
      <c r="R348" s="322"/>
      <c r="S348" s="322"/>
      <c r="T348" s="322"/>
      <c r="U348" s="322"/>
      <c r="V348" s="322"/>
      <c r="W348" s="322"/>
      <c r="X348" s="322"/>
      <c r="Y348" s="322"/>
      <c r="Z348" s="322"/>
    </row>
    <row r="349">
      <c r="A349" s="322"/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322"/>
      <c r="Y349" s="322"/>
      <c r="Z349" s="322"/>
    </row>
    <row r="350">
      <c r="A350" s="322"/>
      <c r="B350" s="322"/>
      <c r="C350" s="322"/>
      <c r="D350" s="322"/>
      <c r="E350" s="322"/>
      <c r="F350" s="322"/>
      <c r="G350" s="322"/>
      <c r="H350" s="322"/>
      <c r="I350" s="322"/>
      <c r="J350" s="322"/>
      <c r="K350" s="322"/>
      <c r="L350" s="322"/>
      <c r="M350" s="322"/>
      <c r="N350" s="322"/>
      <c r="O350" s="322"/>
      <c r="P350" s="322"/>
      <c r="Q350" s="322"/>
      <c r="R350" s="322"/>
      <c r="S350" s="322"/>
      <c r="T350" s="322"/>
      <c r="U350" s="322"/>
      <c r="V350" s="322"/>
      <c r="W350" s="322"/>
      <c r="X350" s="322"/>
      <c r="Y350" s="322"/>
      <c r="Z350" s="322"/>
    </row>
    <row r="351">
      <c r="A351" s="322"/>
      <c r="B351" s="322"/>
      <c r="C351" s="322"/>
      <c r="D351" s="322"/>
      <c r="E351" s="322"/>
      <c r="F351" s="322"/>
      <c r="G351" s="322"/>
      <c r="H351" s="322"/>
      <c r="I351" s="322"/>
      <c r="J351" s="322"/>
      <c r="K351" s="322"/>
      <c r="L351" s="322"/>
      <c r="M351" s="322"/>
      <c r="N351" s="322"/>
      <c r="O351" s="322"/>
      <c r="P351" s="322"/>
      <c r="Q351" s="322"/>
      <c r="R351" s="322"/>
      <c r="S351" s="322"/>
      <c r="T351" s="322"/>
      <c r="U351" s="322"/>
      <c r="V351" s="322"/>
      <c r="W351" s="322"/>
      <c r="X351" s="322"/>
      <c r="Y351" s="322"/>
      <c r="Z351" s="322"/>
    </row>
    <row r="352">
      <c r="A352" s="322"/>
      <c r="B352" s="322"/>
      <c r="C352" s="322"/>
      <c r="D352" s="322"/>
      <c r="E352" s="322"/>
      <c r="F352" s="322"/>
      <c r="G352" s="322"/>
      <c r="H352" s="322"/>
      <c r="I352" s="322"/>
      <c r="J352" s="322"/>
      <c r="K352" s="322"/>
      <c r="L352" s="322"/>
      <c r="M352" s="322"/>
      <c r="N352" s="322"/>
      <c r="O352" s="322"/>
      <c r="P352" s="322"/>
      <c r="Q352" s="322"/>
      <c r="R352" s="322"/>
      <c r="S352" s="322"/>
      <c r="T352" s="322"/>
      <c r="U352" s="322"/>
      <c r="V352" s="322"/>
      <c r="W352" s="322"/>
      <c r="X352" s="322"/>
      <c r="Y352" s="322"/>
      <c r="Z352" s="322"/>
    </row>
    <row r="353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  <c r="X353" s="322"/>
      <c r="Y353" s="322"/>
      <c r="Z353" s="322"/>
    </row>
    <row r="354">
      <c r="A354" s="322"/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2"/>
      <c r="M354" s="322"/>
      <c r="N354" s="322"/>
      <c r="O354" s="322"/>
      <c r="P354" s="322"/>
      <c r="Q354" s="322"/>
      <c r="R354" s="322"/>
      <c r="S354" s="322"/>
      <c r="T354" s="322"/>
      <c r="U354" s="322"/>
      <c r="V354" s="322"/>
      <c r="W354" s="322"/>
      <c r="X354" s="322"/>
      <c r="Y354" s="322"/>
      <c r="Z354" s="322"/>
    </row>
    <row r="355">
      <c r="A355" s="322"/>
      <c r="B355" s="322"/>
      <c r="C355" s="322"/>
      <c r="D355" s="322"/>
      <c r="E355" s="322"/>
      <c r="F355" s="322"/>
      <c r="G355" s="322"/>
      <c r="H355" s="322"/>
      <c r="I355" s="322"/>
      <c r="J355" s="322"/>
      <c r="K355" s="322"/>
      <c r="L355" s="322"/>
      <c r="M355" s="322"/>
      <c r="N355" s="322"/>
      <c r="O355" s="322"/>
      <c r="P355" s="322"/>
      <c r="Q355" s="322"/>
      <c r="R355" s="322"/>
      <c r="S355" s="322"/>
      <c r="T355" s="322"/>
      <c r="U355" s="322"/>
      <c r="V355" s="322"/>
      <c r="W355" s="322"/>
      <c r="X355" s="322"/>
      <c r="Y355" s="322"/>
      <c r="Z355" s="322"/>
    </row>
    <row r="356">
      <c r="A356" s="322"/>
      <c r="B356" s="322"/>
      <c r="C356" s="322"/>
      <c r="D356" s="322"/>
      <c r="E356" s="322"/>
      <c r="F356" s="322"/>
      <c r="G356" s="322"/>
      <c r="H356" s="322"/>
      <c r="I356" s="322"/>
      <c r="J356" s="322"/>
      <c r="K356" s="322"/>
      <c r="L356" s="322"/>
      <c r="M356" s="322"/>
      <c r="N356" s="322"/>
      <c r="O356" s="322"/>
      <c r="P356" s="322"/>
      <c r="Q356" s="322"/>
      <c r="R356" s="322"/>
      <c r="S356" s="322"/>
      <c r="T356" s="322"/>
      <c r="U356" s="322"/>
      <c r="V356" s="322"/>
      <c r="W356" s="322"/>
      <c r="X356" s="322"/>
      <c r="Y356" s="322"/>
      <c r="Z356" s="322"/>
    </row>
    <row r="357">
      <c r="A357" s="322"/>
      <c r="B357" s="322"/>
      <c r="C357" s="322"/>
      <c r="D357" s="322"/>
      <c r="E357" s="322"/>
      <c r="F357" s="322"/>
      <c r="G357" s="322"/>
      <c r="H357" s="322"/>
      <c r="I357" s="322"/>
      <c r="J357" s="322"/>
      <c r="K357" s="322"/>
      <c r="L357" s="322"/>
      <c r="M357" s="322"/>
      <c r="N357" s="322"/>
      <c r="O357" s="322"/>
      <c r="P357" s="322"/>
      <c r="Q357" s="322"/>
      <c r="R357" s="322"/>
      <c r="S357" s="322"/>
      <c r="T357" s="322"/>
      <c r="U357" s="322"/>
      <c r="V357" s="322"/>
      <c r="W357" s="322"/>
      <c r="X357" s="322"/>
      <c r="Y357" s="322"/>
      <c r="Z357" s="322"/>
    </row>
    <row r="358">
      <c r="A358" s="322"/>
      <c r="B358" s="322"/>
      <c r="C358" s="322"/>
      <c r="D358" s="322"/>
      <c r="E358" s="322"/>
      <c r="F358" s="322"/>
      <c r="G358" s="322"/>
      <c r="H358" s="322"/>
      <c r="I358" s="322"/>
      <c r="J358" s="322"/>
      <c r="K358" s="322"/>
      <c r="L358" s="322"/>
      <c r="M358" s="322"/>
      <c r="N358" s="322"/>
      <c r="O358" s="322"/>
      <c r="P358" s="322"/>
      <c r="Q358" s="322"/>
      <c r="R358" s="322"/>
      <c r="S358" s="322"/>
      <c r="T358" s="322"/>
      <c r="U358" s="322"/>
      <c r="V358" s="322"/>
      <c r="W358" s="322"/>
      <c r="X358" s="322"/>
      <c r="Y358" s="322"/>
      <c r="Z358" s="322"/>
    </row>
    <row r="359">
      <c r="A359" s="322"/>
      <c r="B359" s="322"/>
      <c r="C359" s="322"/>
      <c r="D359" s="322"/>
      <c r="E359" s="322"/>
      <c r="F359" s="322"/>
      <c r="G359" s="322"/>
      <c r="H359" s="322"/>
      <c r="I359" s="322"/>
      <c r="J359" s="322"/>
      <c r="K359" s="322"/>
      <c r="L359" s="322"/>
      <c r="M359" s="322"/>
      <c r="N359" s="322"/>
      <c r="O359" s="322"/>
      <c r="P359" s="322"/>
      <c r="Q359" s="322"/>
      <c r="R359" s="322"/>
      <c r="S359" s="322"/>
      <c r="T359" s="322"/>
      <c r="U359" s="322"/>
      <c r="V359" s="322"/>
      <c r="W359" s="322"/>
      <c r="X359" s="322"/>
      <c r="Y359" s="322"/>
      <c r="Z359" s="322"/>
    </row>
    <row r="360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  <c r="X360" s="322"/>
      <c r="Y360" s="322"/>
      <c r="Z360" s="322"/>
    </row>
    <row r="361">
      <c r="A361" s="322"/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2"/>
      <c r="N361" s="322"/>
      <c r="O361" s="322"/>
      <c r="P361" s="322"/>
      <c r="Q361" s="322"/>
      <c r="R361" s="322"/>
      <c r="S361" s="322"/>
      <c r="T361" s="322"/>
      <c r="U361" s="322"/>
      <c r="V361" s="322"/>
      <c r="W361" s="322"/>
      <c r="X361" s="322"/>
      <c r="Y361" s="322"/>
      <c r="Z361" s="322"/>
    </row>
    <row r="362">
      <c r="A362" s="322"/>
      <c r="B362" s="322"/>
      <c r="C362" s="322"/>
      <c r="D362" s="322"/>
      <c r="E362" s="322"/>
      <c r="F362" s="322"/>
      <c r="G362" s="322"/>
      <c r="H362" s="322"/>
      <c r="I362" s="322"/>
      <c r="J362" s="322"/>
      <c r="K362" s="322"/>
      <c r="L362" s="322"/>
      <c r="M362" s="322"/>
      <c r="N362" s="322"/>
      <c r="O362" s="322"/>
      <c r="P362" s="322"/>
      <c r="Q362" s="322"/>
      <c r="R362" s="322"/>
      <c r="S362" s="322"/>
      <c r="T362" s="322"/>
      <c r="U362" s="322"/>
      <c r="V362" s="322"/>
      <c r="W362" s="322"/>
      <c r="X362" s="322"/>
      <c r="Y362" s="322"/>
      <c r="Z362" s="322"/>
    </row>
    <row r="363">
      <c r="A363" s="322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2"/>
      <c r="M363" s="322"/>
      <c r="N363" s="322"/>
      <c r="O363" s="322"/>
      <c r="P363" s="322"/>
      <c r="Q363" s="322"/>
      <c r="R363" s="322"/>
      <c r="S363" s="322"/>
      <c r="T363" s="322"/>
      <c r="U363" s="322"/>
      <c r="V363" s="322"/>
      <c r="W363" s="322"/>
      <c r="X363" s="322"/>
      <c r="Y363" s="322"/>
      <c r="Z363" s="322"/>
    </row>
    <row r="364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2"/>
      <c r="M364" s="322"/>
      <c r="N364" s="322"/>
      <c r="O364" s="322"/>
      <c r="P364" s="322"/>
      <c r="Q364" s="322"/>
      <c r="R364" s="322"/>
      <c r="S364" s="322"/>
      <c r="T364" s="322"/>
      <c r="U364" s="322"/>
      <c r="V364" s="322"/>
      <c r="W364" s="322"/>
      <c r="X364" s="322"/>
      <c r="Y364" s="322"/>
      <c r="Z364" s="322"/>
    </row>
    <row r="365">
      <c r="A365" s="322"/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22"/>
      <c r="Y365" s="322"/>
      <c r="Z365" s="322"/>
    </row>
    <row r="366">
      <c r="A366" s="322"/>
      <c r="B366" s="322"/>
      <c r="C366" s="322"/>
      <c r="D366" s="322"/>
      <c r="E366" s="322"/>
      <c r="F366" s="322"/>
      <c r="G366" s="322"/>
      <c r="H366" s="322"/>
      <c r="I366" s="322"/>
      <c r="J366" s="322"/>
      <c r="K366" s="322"/>
      <c r="L366" s="322"/>
      <c r="M366" s="322"/>
      <c r="N366" s="322"/>
      <c r="O366" s="322"/>
      <c r="P366" s="322"/>
      <c r="Q366" s="322"/>
      <c r="R366" s="322"/>
      <c r="S366" s="322"/>
      <c r="T366" s="322"/>
      <c r="U366" s="322"/>
      <c r="V366" s="322"/>
      <c r="W366" s="322"/>
      <c r="X366" s="322"/>
      <c r="Y366" s="322"/>
      <c r="Z366" s="322"/>
    </row>
    <row r="367">
      <c r="A367" s="322"/>
      <c r="B367" s="322"/>
      <c r="C367" s="322"/>
      <c r="D367" s="322"/>
      <c r="E367" s="322"/>
      <c r="F367" s="322"/>
      <c r="G367" s="322"/>
      <c r="H367" s="322"/>
      <c r="I367" s="322"/>
      <c r="J367" s="322"/>
      <c r="K367" s="322"/>
      <c r="L367" s="322"/>
      <c r="M367" s="322"/>
      <c r="N367" s="322"/>
      <c r="O367" s="322"/>
      <c r="P367" s="322"/>
      <c r="Q367" s="322"/>
      <c r="R367" s="322"/>
      <c r="S367" s="322"/>
      <c r="T367" s="322"/>
      <c r="U367" s="322"/>
      <c r="V367" s="322"/>
      <c r="W367" s="322"/>
      <c r="X367" s="322"/>
      <c r="Y367" s="322"/>
      <c r="Z367" s="322"/>
    </row>
    <row r="368">
      <c r="A368" s="322"/>
      <c r="B368" s="322"/>
      <c r="C368" s="322"/>
      <c r="D368" s="322"/>
      <c r="E368" s="322"/>
      <c r="F368" s="322"/>
      <c r="G368" s="322"/>
      <c r="H368" s="322"/>
      <c r="I368" s="322"/>
      <c r="J368" s="322"/>
      <c r="K368" s="322"/>
      <c r="L368" s="322"/>
      <c r="M368" s="322"/>
      <c r="N368" s="322"/>
      <c r="O368" s="322"/>
      <c r="P368" s="322"/>
      <c r="Q368" s="322"/>
      <c r="R368" s="322"/>
      <c r="S368" s="322"/>
      <c r="T368" s="322"/>
      <c r="U368" s="322"/>
      <c r="V368" s="322"/>
      <c r="W368" s="322"/>
      <c r="X368" s="322"/>
      <c r="Y368" s="322"/>
      <c r="Z368" s="322"/>
    </row>
    <row r="369">
      <c r="A369" s="322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2"/>
      <c r="M369" s="322"/>
      <c r="N369" s="322"/>
      <c r="O369" s="322"/>
      <c r="P369" s="322"/>
      <c r="Q369" s="322"/>
      <c r="R369" s="322"/>
      <c r="S369" s="322"/>
      <c r="T369" s="322"/>
      <c r="U369" s="322"/>
      <c r="V369" s="322"/>
      <c r="W369" s="322"/>
      <c r="X369" s="322"/>
      <c r="Y369" s="322"/>
      <c r="Z369" s="322"/>
    </row>
    <row r="370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2"/>
      <c r="M370" s="322"/>
      <c r="N370" s="322"/>
      <c r="O370" s="322"/>
      <c r="P370" s="322"/>
      <c r="Q370" s="322"/>
      <c r="R370" s="322"/>
      <c r="S370" s="322"/>
      <c r="T370" s="322"/>
      <c r="U370" s="322"/>
      <c r="V370" s="322"/>
      <c r="W370" s="322"/>
      <c r="X370" s="322"/>
      <c r="Y370" s="322"/>
      <c r="Z370" s="322"/>
    </row>
    <row r="371">
      <c r="A371" s="322"/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2"/>
      <c r="N371" s="322"/>
      <c r="O371" s="322"/>
      <c r="P371" s="322"/>
      <c r="Q371" s="322"/>
      <c r="R371" s="322"/>
      <c r="S371" s="322"/>
      <c r="T371" s="322"/>
      <c r="U371" s="322"/>
      <c r="V371" s="322"/>
      <c r="W371" s="322"/>
      <c r="X371" s="322"/>
      <c r="Y371" s="322"/>
      <c r="Z371" s="322"/>
    </row>
    <row r="372">
      <c r="A372" s="322"/>
      <c r="B372" s="322"/>
      <c r="C372" s="322"/>
      <c r="D372" s="322"/>
      <c r="E372" s="322"/>
      <c r="F372" s="322"/>
      <c r="G372" s="322"/>
      <c r="H372" s="322"/>
      <c r="I372" s="322"/>
      <c r="J372" s="322"/>
      <c r="K372" s="322"/>
      <c r="L372" s="322"/>
      <c r="M372" s="322"/>
      <c r="N372" s="322"/>
      <c r="O372" s="322"/>
      <c r="P372" s="322"/>
      <c r="Q372" s="322"/>
      <c r="R372" s="322"/>
      <c r="S372" s="322"/>
      <c r="T372" s="322"/>
      <c r="U372" s="322"/>
      <c r="V372" s="322"/>
      <c r="W372" s="322"/>
      <c r="X372" s="322"/>
      <c r="Y372" s="322"/>
      <c r="Z372" s="322"/>
    </row>
    <row r="373">
      <c r="A373" s="322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2"/>
      <c r="M373" s="322"/>
      <c r="N373" s="322"/>
      <c r="O373" s="322"/>
      <c r="P373" s="322"/>
      <c r="Q373" s="322"/>
      <c r="R373" s="322"/>
      <c r="S373" s="322"/>
      <c r="T373" s="322"/>
      <c r="U373" s="322"/>
      <c r="V373" s="322"/>
      <c r="W373" s="322"/>
      <c r="X373" s="322"/>
      <c r="Y373" s="322"/>
      <c r="Z373" s="322"/>
    </row>
    <row r="374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322"/>
      <c r="Y374" s="322"/>
      <c r="Z374" s="322"/>
    </row>
    <row r="375">
      <c r="A375" s="322"/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2"/>
      <c r="N375" s="322"/>
      <c r="O375" s="322"/>
      <c r="P375" s="322"/>
      <c r="Q375" s="322"/>
      <c r="R375" s="322"/>
      <c r="S375" s="322"/>
      <c r="T375" s="322"/>
      <c r="U375" s="322"/>
      <c r="V375" s="322"/>
      <c r="W375" s="322"/>
      <c r="X375" s="322"/>
      <c r="Y375" s="322"/>
      <c r="Z375" s="322"/>
    </row>
    <row r="376">
      <c r="A376" s="322"/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22"/>
      <c r="Y376" s="322"/>
      <c r="Z376" s="322"/>
    </row>
    <row r="377">
      <c r="A377" s="322"/>
      <c r="B377" s="322"/>
      <c r="C377" s="322"/>
      <c r="D377" s="322"/>
      <c r="E377" s="322"/>
      <c r="F377" s="322"/>
      <c r="G377" s="322"/>
      <c r="H377" s="322"/>
      <c r="I377" s="322"/>
      <c r="J377" s="322"/>
      <c r="K377" s="322"/>
      <c r="L377" s="322"/>
      <c r="M377" s="322"/>
      <c r="N377" s="322"/>
      <c r="O377" s="322"/>
      <c r="P377" s="322"/>
      <c r="Q377" s="322"/>
      <c r="R377" s="322"/>
      <c r="S377" s="322"/>
      <c r="T377" s="322"/>
      <c r="U377" s="322"/>
      <c r="V377" s="322"/>
      <c r="W377" s="322"/>
      <c r="X377" s="322"/>
      <c r="Y377" s="322"/>
      <c r="Z377" s="322"/>
    </row>
    <row r="378">
      <c r="A378" s="322"/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  <c r="X378" s="322"/>
      <c r="Y378" s="322"/>
      <c r="Z378" s="322"/>
    </row>
    <row r="379">
      <c r="A379" s="322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2"/>
      <c r="M379" s="322"/>
      <c r="N379" s="322"/>
      <c r="O379" s="322"/>
      <c r="P379" s="322"/>
      <c r="Q379" s="322"/>
      <c r="R379" s="322"/>
      <c r="S379" s="322"/>
      <c r="T379" s="322"/>
      <c r="U379" s="322"/>
      <c r="V379" s="322"/>
      <c r="W379" s="322"/>
      <c r="X379" s="322"/>
      <c r="Y379" s="322"/>
      <c r="Z379" s="322"/>
    </row>
    <row r="380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2"/>
      <c r="M380" s="322"/>
      <c r="N380" s="322"/>
      <c r="O380" s="322"/>
      <c r="P380" s="322"/>
      <c r="Q380" s="322"/>
      <c r="R380" s="322"/>
      <c r="S380" s="322"/>
      <c r="T380" s="322"/>
      <c r="U380" s="322"/>
      <c r="V380" s="322"/>
      <c r="W380" s="322"/>
      <c r="X380" s="322"/>
      <c r="Y380" s="322"/>
      <c r="Z380" s="322"/>
    </row>
    <row r="381">
      <c r="A381" s="322"/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22"/>
      <c r="Y381" s="322"/>
      <c r="Z381" s="322"/>
    </row>
    <row r="382">
      <c r="A382" s="322"/>
      <c r="B382" s="322"/>
      <c r="C382" s="322"/>
      <c r="D382" s="322"/>
      <c r="E382" s="322"/>
      <c r="F382" s="322"/>
      <c r="G382" s="322"/>
      <c r="H382" s="322"/>
      <c r="I382" s="322"/>
      <c r="J382" s="322"/>
      <c r="K382" s="322"/>
      <c r="L382" s="322"/>
      <c r="M382" s="322"/>
      <c r="N382" s="322"/>
      <c r="O382" s="322"/>
      <c r="P382" s="322"/>
      <c r="Q382" s="322"/>
      <c r="R382" s="322"/>
      <c r="S382" s="322"/>
      <c r="T382" s="322"/>
      <c r="U382" s="322"/>
      <c r="V382" s="322"/>
      <c r="W382" s="322"/>
      <c r="X382" s="322"/>
      <c r="Y382" s="322"/>
      <c r="Z382" s="322"/>
    </row>
    <row r="383">
      <c r="A383" s="322"/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2"/>
      <c r="M383" s="322"/>
      <c r="N383" s="322"/>
      <c r="O383" s="322"/>
      <c r="P383" s="322"/>
      <c r="Q383" s="322"/>
      <c r="R383" s="322"/>
      <c r="S383" s="322"/>
      <c r="T383" s="322"/>
      <c r="U383" s="322"/>
      <c r="V383" s="322"/>
      <c r="W383" s="322"/>
      <c r="X383" s="322"/>
      <c r="Y383" s="322"/>
      <c r="Z383" s="322"/>
    </row>
    <row r="384">
      <c r="A384" s="322"/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322"/>
      <c r="Y384" s="322"/>
      <c r="Z384" s="322"/>
    </row>
    <row r="385">
      <c r="A385" s="322"/>
      <c r="B385" s="322"/>
      <c r="C385" s="322"/>
      <c r="D385" s="322"/>
      <c r="E385" s="322"/>
      <c r="F385" s="322"/>
      <c r="G385" s="322"/>
      <c r="H385" s="322"/>
      <c r="I385" s="322"/>
      <c r="J385" s="322"/>
      <c r="K385" s="322"/>
      <c r="L385" s="322"/>
      <c r="M385" s="322"/>
      <c r="N385" s="322"/>
      <c r="O385" s="322"/>
      <c r="P385" s="322"/>
      <c r="Q385" s="322"/>
      <c r="R385" s="322"/>
      <c r="S385" s="322"/>
      <c r="T385" s="322"/>
      <c r="U385" s="322"/>
      <c r="V385" s="322"/>
      <c r="W385" s="322"/>
      <c r="X385" s="322"/>
      <c r="Y385" s="322"/>
      <c r="Z385" s="322"/>
    </row>
    <row r="386">
      <c r="A386" s="322"/>
      <c r="B386" s="322"/>
      <c r="C386" s="322"/>
      <c r="D386" s="322"/>
      <c r="E386" s="322"/>
      <c r="F386" s="322"/>
      <c r="G386" s="322"/>
      <c r="H386" s="322"/>
      <c r="I386" s="322"/>
      <c r="J386" s="322"/>
      <c r="K386" s="322"/>
      <c r="L386" s="322"/>
      <c r="M386" s="322"/>
      <c r="N386" s="322"/>
      <c r="O386" s="322"/>
      <c r="P386" s="322"/>
      <c r="Q386" s="322"/>
      <c r="R386" s="322"/>
      <c r="S386" s="322"/>
      <c r="T386" s="322"/>
      <c r="U386" s="322"/>
      <c r="V386" s="322"/>
      <c r="W386" s="322"/>
      <c r="X386" s="322"/>
      <c r="Y386" s="322"/>
      <c r="Z386" s="322"/>
    </row>
    <row r="387">
      <c r="A387" s="322"/>
      <c r="B387" s="322"/>
      <c r="C387" s="322"/>
      <c r="D387" s="322"/>
      <c r="E387" s="322"/>
      <c r="F387" s="322"/>
      <c r="G387" s="322"/>
      <c r="H387" s="322"/>
      <c r="I387" s="322"/>
      <c r="J387" s="322"/>
      <c r="K387" s="322"/>
      <c r="L387" s="322"/>
      <c r="M387" s="322"/>
      <c r="N387" s="322"/>
      <c r="O387" s="322"/>
      <c r="P387" s="322"/>
      <c r="Q387" s="322"/>
      <c r="R387" s="322"/>
      <c r="S387" s="322"/>
      <c r="T387" s="322"/>
      <c r="U387" s="322"/>
      <c r="V387" s="322"/>
      <c r="W387" s="322"/>
      <c r="X387" s="322"/>
      <c r="Y387" s="322"/>
      <c r="Z387" s="322"/>
    </row>
    <row r="388">
      <c r="A388" s="322"/>
      <c r="B388" s="322"/>
      <c r="C388" s="322"/>
      <c r="D388" s="322"/>
      <c r="E388" s="322"/>
      <c r="F388" s="322"/>
      <c r="G388" s="322"/>
      <c r="H388" s="322"/>
      <c r="I388" s="322"/>
      <c r="J388" s="322"/>
      <c r="K388" s="322"/>
      <c r="L388" s="322"/>
      <c r="M388" s="322"/>
      <c r="N388" s="322"/>
      <c r="O388" s="322"/>
      <c r="P388" s="322"/>
      <c r="Q388" s="322"/>
      <c r="R388" s="322"/>
      <c r="S388" s="322"/>
      <c r="T388" s="322"/>
      <c r="U388" s="322"/>
      <c r="V388" s="322"/>
      <c r="W388" s="322"/>
      <c r="X388" s="322"/>
      <c r="Y388" s="322"/>
      <c r="Z388" s="322"/>
    </row>
    <row r="389">
      <c r="A389" s="322"/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2"/>
      <c r="M389" s="322"/>
      <c r="N389" s="322"/>
      <c r="O389" s="322"/>
      <c r="P389" s="322"/>
      <c r="Q389" s="322"/>
      <c r="R389" s="322"/>
      <c r="S389" s="322"/>
      <c r="T389" s="322"/>
      <c r="U389" s="322"/>
      <c r="V389" s="322"/>
      <c r="W389" s="322"/>
      <c r="X389" s="322"/>
      <c r="Y389" s="322"/>
      <c r="Z389" s="322"/>
    </row>
    <row r="390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2"/>
      <c r="M390" s="322"/>
      <c r="N390" s="322"/>
      <c r="O390" s="322"/>
      <c r="P390" s="322"/>
      <c r="Q390" s="322"/>
      <c r="R390" s="322"/>
      <c r="S390" s="322"/>
      <c r="T390" s="322"/>
      <c r="U390" s="322"/>
      <c r="V390" s="322"/>
      <c r="W390" s="322"/>
      <c r="X390" s="322"/>
      <c r="Y390" s="322"/>
      <c r="Z390" s="322"/>
    </row>
    <row r="391">
      <c r="A391" s="322"/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2"/>
      <c r="N391" s="322"/>
      <c r="O391" s="322"/>
      <c r="P391" s="322"/>
      <c r="Q391" s="322"/>
      <c r="R391" s="322"/>
      <c r="S391" s="322"/>
      <c r="T391" s="322"/>
      <c r="U391" s="322"/>
      <c r="V391" s="322"/>
      <c r="W391" s="322"/>
      <c r="X391" s="322"/>
      <c r="Y391" s="322"/>
      <c r="Z391" s="322"/>
    </row>
    <row r="392">
      <c r="A392" s="322"/>
      <c r="B392" s="322"/>
      <c r="C392" s="322"/>
      <c r="D392" s="322"/>
      <c r="E392" s="322"/>
      <c r="F392" s="322"/>
      <c r="G392" s="322"/>
      <c r="H392" s="322"/>
      <c r="I392" s="322"/>
      <c r="J392" s="322"/>
      <c r="K392" s="322"/>
      <c r="L392" s="322"/>
      <c r="M392" s="322"/>
      <c r="N392" s="322"/>
      <c r="O392" s="322"/>
      <c r="P392" s="322"/>
      <c r="Q392" s="322"/>
      <c r="R392" s="322"/>
      <c r="S392" s="322"/>
      <c r="T392" s="322"/>
      <c r="U392" s="322"/>
      <c r="V392" s="322"/>
      <c r="W392" s="322"/>
      <c r="X392" s="322"/>
      <c r="Y392" s="322"/>
      <c r="Z392" s="322"/>
    </row>
    <row r="393">
      <c r="A393" s="322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2"/>
      <c r="M393" s="322"/>
      <c r="N393" s="322"/>
      <c r="O393" s="322"/>
      <c r="P393" s="322"/>
      <c r="Q393" s="322"/>
      <c r="R393" s="322"/>
      <c r="S393" s="322"/>
      <c r="T393" s="322"/>
      <c r="U393" s="322"/>
      <c r="V393" s="322"/>
      <c r="W393" s="322"/>
      <c r="X393" s="322"/>
      <c r="Y393" s="322"/>
      <c r="Z393" s="322"/>
    </row>
    <row r="394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2"/>
      <c r="M394" s="322"/>
      <c r="N394" s="322"/>
      <c r="O394" s="322"/>
      <c r="P394" s="322"/>
      <c r="Q394" s="322"/>
      <c r="R394" s="322"/>
      <c r="S394" s="322"/>
      <c r="T394" s="322"/>
      <c r="U394" s="322"/>
      <c r="V394" s="322"/>
      <c r="W394" s="322"/>
      <c r="X394" s="322"/>
      <c r="Y394" s="322"/>
      <c r="Z394" s="322"/>
    </row>
    <row r="395">
      <c r="A395" s="322"/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22"/>
      <c r="Y395" s="322"/>
      <c r="Z395" s="322"/>
    </row>
    <row r="396">
      <c r="A396" s="322"/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322"/>
      <c r="Z396" s="322"/>
    </row>
    <row r="397">
      <c r="A397" s="322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322"/>
      <c r="Y397" s="322"/>
      <c r="Z397" s="322"/>
    </row>
    <row r="398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2"/>
      <c r="M398" s="322"/>
      <c r="N398" s="322"/>
      <c r="O398" s="322"/>
      <c r="P398" s="322"/>
      <c r="Q398" s="322"/>
      <c r="R398" s="322"/>
      <c r="S398" s="322"/>
      <c r="T398" s="322"/>
      <c r="U398" s="322"/>
      <c r="V398" s="322"/>
      <c r="W398" s="322"/>
      <c r="X398" s="322"/>
      <c r="Y398" s="322"/>
      <c r="Z398" s="322"/>
    </row>
    <row r="399">
      <c r="A399" s="322"/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2"/>
      <c r="M399" s="322"/>
      <c r="N399" s="322"/>
      <c r="O399" s="322"/>
      <c r="P399" s="322"/>
      <c r="Q399" s="322"/>
      <c r="R399" s="322"/>
      <c r="S399" s="322"/>
      <c r="T399" s="322"/>
      <c r="U399" s="322"/>
      <c r="V399" s="322"/>
      <c r="W399" s="322"/>
      <c r="X399" s="322"/>
      <c r="Y399" s="322"/>
      <c r="Z399" s="322"/>
    </row>
    <row r="400">
      <c r="A400" s="322"/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322"/>
      <c r="Y400" s="322"/>
      <c r="Z400" s="322"/>
    </row>
    <row r="401">
      <c r="A401" s="322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22"/>
      <c r="Y401" s="322"/>
      <c r="Z401" s="322"/>
    </row>
    <row r="402">
      <c r="A402" s="322"/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322"/>
      <c r="Y402" s="322"/>
      <c r="Z402" s="322"/>
    </row>
    <row r="403">
      <c r="A403" s="322"/>
      <c r="B403" s="322"/>
      <c r="C403" s="322"/>
      <c r="D403" s="322"/>
      <c r="E403" s="322"/>
      <c r="F403" s="322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322"/>
      <c r="Y403" s="322"/>
      <c r="Z403" s="322"/>
    </row>
    <row r="404">
      <c r="A404" s="322"/>
      <c r="B404" s="322"/>
      <c r="C404" s="322"/>
      <c r="D404" s="322"/>
      <c r="E404" s="322"/>
      <c r="F404" s="322"/>
      <c r="G404" s="322"/>
      <c r="H404" s="322"/>
      <c r="I404" s="322"/>
      <c r="J404" s="322"/>
      <c r="K404" s="322"/>
      <c r="L404" s="322"/>
      <c r="M404" s="322"/>
      <c r="N404" s="322"/>
      <c r="O404" s="322"/>
      <c r="P404" s="322"/>
      <c r="Q404" s="322"/>
      <c r="R404" s="322"/>
      <c r="S404" s="322"/>
      <c r="T404" s="322"/>
      <c r="U404" s="322"/>
      <c r="V404" s="322"/>
      <c r="W404" s="322"/>
      <c r="X404" s="322"/>
      <c r="Y404" s="322"/>
      <c r="Z404" s="322"/>
    </row>
    <row r="405">
      <c r="A405" s="322"/>
      <c r="B405" s="322"/>
      <c r="C405" s="322"/>
      <c r="D405" s="322"/>
      <c r="E405" s="322"/>
      <c r="F405" s="322"/>
      <c r="G405" s="322"/>
      <c r="H405" s="322"/>
      <c r="I405" s="322"/>
      <c r="J405" s="322"/>
      <c r="K405" s="322"/>
      <c r="L405" s="322"/>
      <c r="M405" s="322"/>
      <c r="N405" s="322"/>
      <c r="O405" s="322"/>
      <c r="P405" s="322"/>
      <c r="Q405" s="322"/>
      <c r="R405" s="322"/>
      <c r="S405" s="322"/>
      <c r="T405" s="322"/>
      <c r="U405" s="322"/>
      <c r="V405" s="322"/>
      <c r="W405" s="322"/>
      <c r="X405" s="322"/>
      <c r="Y405" s="322"/>
      <c r="Z405" s="322"/>
    </row>
    <row r="406">
      <c r="A406" s="322"/>
      <c r="B406" s="322"/>
      <c r="C406" s="322"/>
      <c r="D406" s="322"/>
      <c r="E406" s="322"/>
      <c r="F406" s="322"/>
      <c r="G406" s="322"/>
      <c r="H406" s="322"/>
      <c r="I406" s="322"/>
      <c r="J406" s="322"/>
      <c r="K406" s="322"/>
      <c r="L406" s="322"/>
      <c r="M406" s="322"/>
      <c r="N406" s="322"/>
      <c r="O406" s="322"/>
      <c r="P406" s="322"/>
      <c r="Q406" s="322"/>
      <c r="R406" s="322"/>
      <c r="S406" s="322"/>
      <c r="T406" s="322"/>
      <c r="U406" s="322"/>
      <c r="V406" s="322"/>
      <c r="W406" s="322"/>
      <c r="X406" s="322"/>
      <c r="Y406" s="322"/>
      <c r="Z406" s="322"/>
    </row>
    <row r="407">
      <c r="A407" s="322"/>
      <c r="B407" s="322"/>
      <c r="C407" s="322"/>
      <c r="D407" s="322"/>
      <c r="E407" s="322"/>
      <c r="F407" s="322"/>
      <c r="G407" s="322"/>
      <c r="H407" s="322"/>
      <c r="I407" s="322"/>
      <c r="J407" s="322"/>
      <c r="K407" s="322"/>
      <c r="L407" s="322"/>
      <c r="M407" s="322"/>
      <c r="N407" s="322"/>
      <c r="O407" s="322"/>
      <c r="P407" s="322"/>
      <c r="Q407" s="322"/>
      <c r="R407" s="322"/>
      <c r="S407" s="322"/>
      <c r="T407" s="322"/>
      <c r="U407" s="322"/>
      <c r="V407" s="322"/>
      <c r="W407" s="322"/>
      <c r="X407" s="322"/>
      <c r="Y407" s="322"/>
      <c r="Z407" s="322"/>
    </row>
    <row r="408">
      <c r="A408" s="322"/>
      <c r="B408" s="322"/>
      <c r="C408" s="322"/>
      <c r="D408" s="322"/>
      <c r="E408" s="322"/>
      <c r="F408" s="322"/>
      <c r="G408" s="322"/>
      <c r="H408" s="322"/>
      <c r="I408" s="322"/>
      <c r="J408" s="322"/>
      <c r="K408" s="322"/>
      <c r="L408" s="322"/>
      <c r="M408" s="322"/>
      <c r="N408" s="322"/>
      <c r="O408" s="322"/>
      <c r="P408" s="322"/>
      <c r="Q408" s="322"/>
      <c r="R408" s="322"/>
      <c r="S408" s="322"/>
      <c r="T408" s="322"/>
      <c r="U408" s="322"/>
      <c r="V408" s="322"/>
      <c r="W408" s="322"/>
      <c r="X408" s="322"/>
      <c r="Y408" s="322"/>
      <c r="Z408" s="322"/>
    </row>
    <row r="409">
      <c r="A409" s="322"/>
      <c r="B409" s="322"/>
      <c r="C409" s="322"/>
      <c r="D409" s="322"/>
      <c r="E409" s="322"/>
      <c r="F409" s="322"/>
      <c r="G409" s="322"/>
      <c r="H409" s="322"/>
      <c r="I409" s="322"/>
      <c r="J409" s="322"/>
      <c r="K409" s="322"/>
      <c r="L409" s="322"/>
      <c r="M409" s="322"/>
      <c r="N409" s="322"/>
      <c r="O409" s="322"/>
      <c r="P409" s="322"/>
      <c r="Q409" s="322"/>
      <c r="R409" s="322"/>
      <c r="S409" s="322"/>
      <c r="T409" s="322"/>
      <c r="U409" s="322"/>
      <c r="V409" s="322"/>
      <c r="W409" s="322"/>
      <c r="X409" s="322"/>
      <c r="Y409" s="322"/>
      <c r="Z409" s="322"/>
    </row>
    <row r="410">
      <c r="A410" s="322"/>
      <c r="B410" s="322"/>
      <c r="C410" s="322"/>
      <c r="D410" s="322"/>
      <c r="E410" s="322"/>
      <c r="F410" s="322"/>
      <c r="G410" s="322"/>
      <c r="H410" s="322"/>
      <c r="I410" s="322"/>
      <c r="J410" s="322"/>
      <c r="K410" s="322"/>
      <c r="L410" s="322"/>
      <c r="M410" s="322"/>
      <c r="N410" s="322"/>
      <c r="O410" s="322"/>
      <c r="P410" s="322"/>
      <c r="Q410" s="322"/>
      <c r="R410" s="322"/>
      <c r="S410" s="322"/>
      <c r="T410" s="322"/>
      <c r="U410" s="322"/>
      <c r="V410" s="322"/>
      <c r="W410" s="322"/>
      <c r="X410" s="322"/>
      <c r="Y410" s="322"/>
      <c r="Z410" s="322"/>
    </row>
    <row r="411">
      <c r="A411" s="322"/>
      <c r="B411" s="322"/>
      <c r="C411" s="322"/>
      <c r="D411" s="322"/>
      <c r="E411" s="322"/>
      <c r="F411" s="322"/>
      <c r="G411" s="322"/>
      <c r="H411" s="322"/>
      <c r="I411" s="322"/>
      <c r="J411" s="322"/>
      <c r="K411" s="322"/>
      <c r="L411" s="322"/>
      <c r="M411" s="322"/>
      <c r="N411" s="322"/>
      <c r="O411" s="322"/>
      <c r="P411" s="322"/>
      <c r="Q411" s="322"/>
      <c r="R411" s="322"/>
      <c r="S411" s="322"/>
      <c r="T411" s="322"/>
      <c r="U411" s="322"/>
      <c r="V411" s="322"/>
      <c r="W411" s="322"/>
      <c r="X411" s="322"/>
      <c r="Y411" s="322"/>
      <c r="Z411" s="322"/>
    </row>
    <row r="41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2"/>
      <c r="M412" s="322"/>
      <c r="N412" s="322"/>
      <c r="O412" s="322"/>
      <c r="P412" s="322"/>
      <c r="Q412" s="322"/>
      <c r="R412" s="322"/>
      <c r="S412" s="322"/>
      <c r="T412" s="322"/>
      <c r="U412" s="322"/>
      <c r="V412" s="322"/>
      <c r="W412" s="322"/>
      <c r="X412" s="322"/>
      <c r="Y412" s="322"/>
      <c r="Z412" s="322"/>
    </row>
    <row r="413">
      <c r="A413" s="322"/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22"/>
      <c r="Y413" s="322"/>
      <c r="Z413" s="322"/>
    </row>
    <row r="414">
      <c r="A414" s="322"/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322"/>
      <c r="Y414" s="322"/>
      <c r="Z414" s="322"/>
    </row>
    <row r="415">
      <c r="A415" s="322"/>
      <c r="B415" s="322"/>
      <c r="C415" s="322"/>
      <c r="D415" s="322"/>
      <c r="E415" s="322"/>
      <c r="F415" s="322"/>
      <c r="G415" s="322"/>
      <c r="H415" s="322"/>
      <c r="I415" s="322"/>
      <c r="J415" s="322"/>
      <c r="K415" s="322"/>
      <c r="L415" s="322"/>
      <c r="M415" s="322"/>
      <c r="N415" s="322"/>
      <c r="O415" s="322"/>
      <c r="P415" s="322"/>
      <c r="Q415" s="322"/>
      <c r="R415" s="322"/>
      <c r="S415" s="322"/>
      <c r="T415" s="322"/>
      <c r="U415" s="322"/>
      <c r="V415" s="322"/>
      <c r="W415" s="322"/>
      <c r="X415" s="322"/>
      <c r="Y415" s="322"/>
      <c r="Z415" s="322"/>
    </row>
    <row r="416">
      <c r="A416" s="322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2"/>
      <c r="M416" s="322"/>
      <c r="N416" s="322"/>
      <c r="O416" s="322"/>
      <c r="P416" s="322"/>
      <c r="Q416" s="322"/>
      <c r="R416" s="322"/>
      <c r="S416" s="322"/>
      <c r="T416" s="322"/>
      <c r="U416" s="322"/>
      <c r="V416" s="322"/>
      <c r="W416" s="322"/>
      <c r="X416" s="322"/>
      <c r="Y416" s="322"/>
      <c r="Z416" s="322"/>
    </row>
    <row r="417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2"/>
      <c r="M417" s="322"/>
      <c r="N417" s="322"/>
      <c r="O417" s="322"/>
      <c r="P417" s="322"/>
      <c r="Q417" s="322"/>
      <c r="R417" s="322"/>
      <c r="S417" s="322"/>
      <c r="T417" s="322"/>
      <c r="U417" s="322"/>
      <c r="V417" s="322"/>
      <c r="W417" s="322"/>
      <c r="X417" s="322"/>
      <c r="Y417" s="322"/>
      <c r="Z417" s="322"/>
    </row>
    <row r="418">
      <c r="A418" s="322"/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22"/>
      <c r="Y418" s="322"/>
      <c r="Z418" s="322"/>
    </row>
    <row r="419">
      <c r="A419" s="322"/>
      <c r="B419" s="322"/>
      <c r="C419" s="322"/>
      <c r="D419" s="322"/>
      <c r="E419" s="322"/>
      <c r="F419" s="322"/>
      <c r="G419" s="322"/>
      <c r="H419" s="322"/>
      <c r="I419" s="322"/>
      <c r="J419" s="322"/>
      <c r="K419" s="322"/>
      <c r="L419" s="322"/>
      <c r="M419" s="322"/>
      <c r="N419" s="322"/>
      <c r="O419" s="322"/>
      <c r="P419" s="322"/>
      <c r="Q419" s="322"/>
      <c r="R419" s="322"/>
      <c r="S419" s="322"/>
      <c r="T419" s="322"/>
      <c r="U419" s="322"/>
      <c r="V419" s="322"/>
      <c r="W419" s="322"/>
      <c r="X419" s="322"/>
      <c r="Y419" s="322"/>
      <c r="Z419" s="322"/>
    </row>
    <row r="420">
      <c r="A420" s="322"/>
      <c r="B420" s="322"/>
      <c r="C420" s="322"/>
      <c r="D420" s="322"/>
      <c r="E420" s="322"/>
      <c r="F420" s="322"/>
      <c r="G420" s="322"/>
      <c r="H420" s="322"/>
      <c r="I420" s="322"/>
      <c r="J420" s="322"/>
      <c r="K420" s="322"/>
      <c r="L420" s="322"/>
      <c r="M420" s="322"/>
      <c r="N420" s="322"/>
      <c r="O420" s="322"/>
      <c r="P420" s="322"/>
      <c r="Q420" s="322"/>
      <c r="R420" s="322"/>
      <c r="S420" s="322"/>
      <c r="T420" s="322"/>
      <c r="U420" s="322"/>
      <c r="V420" s="322"/>
      <c r="W420" s="322"/>
      <c r="X420" s="322"/>
      <c r="Y420" s="322"/>
      <c r="Z420" s="322"/>
    </row>
    <row r="421">
      <c r="A421" s="322"/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322"/>
      <c r="Y421" s="322"/>
      <c r="Z421" s="322"/>
    </row>
    <row r="422">
      <c r="A422" s="322"/>
      <c r="B422" s="322"/>
      <c r="C422" s="322"/>
      <c r="D422" s="322"/>
      <c r="E422" s="322"/>
      <c r="F422" s="322"/>
      <c r="G422" s="322"/>
      <c r="H422" s="322"/>
      <c r="I422" s="322"/>
      <c r="J422" s="322"/>
      <c r="K422" s="322"/>
      <c r="L422" s="322"/>
      <c r="M422" s="322"/>
      <c r="N422" s="322"/>
      <c r="O422" s="322"/>
      <c r="P422" s="322"/>
      <c r="Q422" s="322"/>
      <c r="R422" s="322"/>
      <c r="S422" s="322"/>
      <c r="T422" s="322"/>
      <c r="U422" s="322"/>
      <c r="V422" s="322"/>
      <c r="W422" s="322"/>
      <c r="X422" s="322"/>
      <c r="Y422" s="322"/>
      <c r="Z422" s="322"/>
    </row>
    <row r="423">
      <c r="A423" s="322"/>
      <c r="B423" s="322"/>
      <c r="C423" s="322"/>
      <c r="D423" s="322"/>
      <c r="E423" s="322"/>
      <c r="F423" s="322"/>
      <c r="G423" s="322"/>
      <c r="H423" s="322"/>
      <c r="I423" s="322"/>
      <c r="J423" s="322"/>
      <c r="K423" s="322"/>
      <c r="L423" s="322"/>
      <c r="M423" s="322"/>
      <c r="N423" s="322"/>
      <c r="O423" s="322"/>
      <c r="P423" s="322"/>
      <c r="Q423" s="322"/>
      <c r="R423" s="322"/>
      <c r="S423" s="322"/>
      <c r="T423" s="322"/>
      <c r="U423" s="322"/>
      <c r="V423" s="322"/>
      <c r="W423" s="322"/>
      <c r="X423" s="322"/>
      <c r="Y423" s="322"/>
      <c r="Z423" s="322"/>
    </row>
    <row r="424">
      <c r="A424" s="322"/>
      <c r="B424" s="322"/>
      <c r="C424" s="322"/>
      <c r="D424" s="322"/>
      <c r="E424" s="322"/>
      <c r="F424" s="322"/>
      <c r="G424" s="322"/>
      <c r="H424" s="322"/>
      <c r="I424" s="322"/>
      <c r="J424" s="322"/>
      <c r="K424" s="322"/>
      <c r="L424" s="322"/>
      <c r="M424" s="322"/>
      <c r="N424" s="322"/>
      <c r="O424" s="322"/>
      <c r="P424" s="322"/>
      <c r="Q424" s="322"/>
      <c r="R424" s="322"/>
      <c r="S424" s="322"/>
      <c r="T424" s="322"/>
      <c r="U424" s="322"/>
      <c r="V424" s="322"/>
      <c r="W424" s="322"/>
      <c r="X424" s="322"/>
      <c r="Y424" s="322"/>
      <c r="Z424" s="322"/>
    </row>
    <row r="425">
      <c r="A425" s="322"/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2"/>
      <c r="M425" s="322"/>
      <c r="N425" s="322"/>
      <c r="O425" s="322"/>
      <c r="P425" s="322"/>
      <c r="Q425" s="322"/>
      <c r="R425" s="322"/>
      <c r="S425" s="322"/>
      <c r="T425" s="322"/>
      <c r="U425" s="322"/>
      <c r="V425" s="322"/>
      <c r="W425" s="322"/>
      <c r="X425" s="322"/>
      <c r="Y425" s="322"/>
      <c r="Z425" s="322"/>
    </row>
    <row r="426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322"/>
      <c r="Y426" s="322"/>
      <c r="Z426" s="322"/>
    </row>
    <row r="427">
      <c r="A427" s="322"/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  <c r="X427" s="322"/>
      <c r="Y427" s="322"/>
      <c r="Z427" s="322"/>
    </row>
    <row r="428">
      <c r="A428" s="322"/>
      <c r="B428" s="322"/>
      <c r="C428" s="322"/>
      <c r="D428" s="322"/>
      <c r="E428" s="322"/>
      <c r="F428" s="322"/>
      <c r="G428" s="322"/>
      <c r="H428" s="322"/>
      <c r="I428" s="322"/>
      <c r="J428" s="322"/>
      <c r="K428" s="322"/>
      <c r="L428" s="322"/>
      <c r="M428" s="322"/>
      <c r="N428" s="322"/>
      <c r="O428" s="322"/>
      <c r="P428" s="322"/>
      <c r="Q428" s="322"/>
      <c r="R428" s="322"/>
      <c r="S428" s="322"/>
      <c r="T428" s="322"/>
      <c r="U428" s="322"/>
      <c r="V428" s="322"/>
      <c r="W428" s="322"/>
      <c r="X428" s="322"/>
      <c r="Y428" s="322"/>
      <c r="Z428" s="322"/>
    </row>
    <row r="429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322"/>
      <c r="Z429" s="322"/>
    </row>
    <row r="430">
      <c r="A430" s="322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322"/>
      <c r="Z430" s="322"/>
    </row>
    <row r="431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322"/>
      <c r="Y431" s="322"/>
      <c r="Z431" s="322"/>
    </row>
    <row r="432">
      <c r="A432" s="322"/>
      <c r="B432" s="322"/>
      <c r="C432" s="322"/>
      <c r="D432" s="322"/>
      <c r="E432" s="322"/>
      <c r="F432" s="322"/>
      <c r="G432" s="322"/>
      <c r="H432" s="322"/>
      <c r="I432" s="322"/>
      <c r="J432" s="322"/>
      <c r="K432" s="322"/>
      <c r="L432" s="322"/>
      <c r="M432" s="322"/>
      <c r="N432" s="322"/>
      <c r="O432" s="322"/>
      <c r="P432" s="322"/>
      <c r="Q432" s="322"/>
      <c r="R432" s="322"/>
      <c r="S432" s="322"/>
      <c r="T432" s="322"/>
      <c r="U432" s="322"/>
      <c r="V432" s="322"/>
      <c r="W432" s="322"/>
      <c r="X432" s="322"/>
      <c r="Y432" s="322"/>
      <c r="Z432" s="322"/>
    </row>
    <row r="433">
      <c r="A433" s="322"/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  <c r="X433" s="322"/>
      <c r="Y433" s="322"/>
      <c r="Z433" s="322"/>
    </row>
    <row r="434">
      <c r="A434" s="322"/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  <c r="X434" s="322"/>
      <c r="Y434" s="322"/>
      <c r="Z434" s="322"/>
    </row>
    <row r="435">
      <c r="A435" s="322"/>
      <c r="B435" s="322"/>
      <c r="C435" s="322"/>
      <c r="D435" s="322"/>
      <c r="E435" s="322"/>
      <c r="F435" s="322"/>
      <c r="G435" s="322"/>
      <c r="H435" s="322"/>
      <c r="I435" s="322"/>
      <c r="J435" s="322"/>
      <c r="K435" s="322"/>
      <c r="L435" s="322"/>
      <c r="M435" s="322"/>
      <c r="N435" s="322"/>
      <c r="O435" s="322"/>
      <c r="P435" s="322"/>
      <c r="Q435" s="322"/>
      <c r="R435" s="322"/>
      <c r="S435" s="322"/>
      <c r="T435" s="322"/>
      <c r="U435" s="322"/>
      <c r="V435" s="322"/>
      <c r="W435" s="322"/>
      <c r="X435" s="322"/>
      <c r="Y435" s="322"/>
      <c r="Z435" s="322"/>
    </row>
    <row r="436">
      <c r="A436" s="322"/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322"/>
      <c r="Y436" s="322"/>
      <c r="Z436" s="322"/>
    </row>
    <row r="437">
      <c r="A437" s="322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2"/>
      <c r="M437" s="322"/>
      <c r="N437" s="322"/>
      <c r="O437" s="322"/>
      <c r="P437" s="322"/>
      <c r="Q437" s="322"/>
      <c r="R437" s="322"/>
      <c r="S437" s="322"/>
      <c r="T437" s="322"/>
      <c r="U437" s="322"/>
      <c r="V437" s="322"/>
      <c r="W437" s="322"/>
      <c r="X437" s="322"/>
      <c r="Y437" s="322"/>
      <c r="Z437" s="322"/>
    </row>
    <row r="438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2"/>
      <c r="M438" s="322"/>
      <c r="N438" s="322"/>
      <c r="O438" s="322"/>
      <c r="P438" s="322"/>
      <c r="Q438" s="322"/>
      <c r="R438" s="322"/>
      <c r="S438" s="322"/>
      <c r="T438" s="322"/>
      <c r="U438" s="322"/>
      <c r="V438" s="322"/>
      <c r="W438" s="322"/>
      <c r="X438" s="322"/>
      <c r="Y438" s="322"/>
      <c r="Z438" s="322"/>
    </row>
    <row r="439">
      <c r="A439" s="322"/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22"/>
      <c r="Y439" s="322"/>
      <c r="Z439" s="322"/>
    </row>
    <row r="440">
      <c r="A440" s="322"/>
      <c r="B440" s="322"/>
      <c r="C440" s="322"/>
      <c r="D440" s="322"/>
      <c r="E440" s="322"/>
      <c r="F440" s="322"/>
      <c r="G440" s="322"/>
      <c r="H440" s="322"/>
      <c r="I440" s="322"/>
      <c r="J440" s="322"/>
      <c r="K440" s="322"/>
      <c r="L440" s="322"/>
      <c r="M440" s="322"/>
      <c r="N440" s="322"/>
      <c r="O440" s="322"/>
      <c r="P440" s="322"/>
      <c r="Q440" s="322"/>
      <c r="R440" s="322"/>
      <c r="S440" s="322"/>
      <c r="T440" s="322"/>
      <c r="U440" s="322"/>
      <c r="V440" s="322"/>
      <c r="W440" s="322"/>
      <c r="X440" s="322"/>
      <c r="Y440" s="322"/>
      <c r="Z440" s="322"/>
    </row>
    <row r="441">
      <c r="A441" s="322"/>
      <c r="B441" s="322"/>
      <c r="C441" s="322"/>
      <c r="D441" s="322"/>
      <c r="E441" s="322"/>
      <c r="F441" s="322"/>
      <c r="G441" s="322"/>
      <c r="H441" s="322"/>
      <c r="I441" s="322"/>
      <c r="J441" s="322"/>
      <c r="K441" s="322"/>
      <c r="L441" s="322"/>
      <c r="M441" s="322"/>
      <c r="N441" s="322"/>
      <c r="O441" s="322"/>
      <c r="P441" s="322"/>
      <c r="Q441" s="322"/>
      <c r="R441" s="322"/>
      <c r="S441" s="322"/>
      <c r="T441" s="322"/>
      <c r="U441" s="322"/>
      <c r="V441" s="322"/>
      <c r="W441" s="322"/>
      <c r="X441" s="322"/>
      <c r="Y441" s="322"/>
      <c r="Z441" s="322"/>
    </row>
    <row r="442">
      <c r="A442" s="322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2"/>
      <c r="N442" s="322"/>
      <c r="O442" s="322"/>
      <c r="P442" s="322"/>
      <c r="Q442" s="322"/>
      <c r="R442" s="322"/>
      <c r="S442" s="322"/>
      <c r="T442" s="322"/>
      <c r="U442" s="322"/>
      <c r="V442" s="322"/>
      <c r="W442" s="322"/>
      <c r="X442" s="322"/>
      <c r="Y442" s="322"/>
      <c r="Z442" s="322"/>
    </row>
    <row r="443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2"/>
      <c r="M443" s="322"/>
      <c r="N443" s="322"/>
      <c r="O443" s="322"/>
      <c r="P443" s="322"/>
      <c r="Q443" s="322"/>
      <c r="R443" s="322"/>
      <c r="S443" s="322"/>
      <c r="T443" s="322"/>
      <c r="U443" s="322"/>
      <c r="V443" s="322"/>
      <c r="W443" s="322"/>
      <c r="X443" s="322"/>
      <c r="Y443" s="322"/>
      <c r="Z443" s="322"/>
    </row>
    <row r="444">
      <c r="A444" s="322"/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22"/>
      <c r="Y444" s="322"/>
      <c r="Z444" s="322"/>
    </row>
    <row r="445">
      <c r="A445" s="322"/>
      <c r="B445" s="322"/>
      <c r="C445" s="322"/>
      <c r="D445" s="322"/>
      <c r="E445" s="322"/>
      <c r="F445" s="322"/>
      <c r="G445" s="322"/>
      <c r="H445" s="322"/>
      <c r="I445" s="322"/>
      <c r="J445" s="322"/>
      <c r="K445" s="322"/>
      <c r="L445" s="322"/>
      <c r="M445" s="322"/>
      <c r="N445" s="322"/>
      <c r="O445" s="322"/>
      <c r="P445" s="322"/>
      <c r="Q445" s="322"/>
      <c r="R445" s="322"/>
      <c r="S445" s="322"/>
      <c r="T445" s="322"/>
      <c r="U445" s="322"/>
      <c r="V445" s="322"/>
      <c r="W445" s="322"/>
      <c r="X445" s="322"/>
      <c r="Y445" s="322"/>
      <c r="Z445" s="322"/>
    </row>
    <row r="446">
      <c r="A446" s="322"/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2"/>
      <c r="M446" s="322"/>
      <c r="N446" s="322"/>
      <c r="O446" s="322"/>
      <c r="P446" s="322"/>
      <c r="Q446" s="322"/>
      <c r="R446" s="322"/>
      <c r="S446" s="322"/>
      <c r="T446" s="322"/>
      <c r="U446" s="322"/>
      <c r="V446" s="322"/>
      <c r="W446" s="322"/>
      <c r="X446" s="322"/>
      <c r="Y446" s="322"/>
      <c r="Z446" s="322"/>
    </row>
    <row r="447">
      <c r="A447" s="322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2"/>
      <c r="M447" s="322"/>
      <c r="N447" s="322"/>
      <c r="O447" s="322"/>
      <c r="P447" s="322"/>
      <c r="Q447" s="322"/>
      <c r="R447" s="322"/>
      <c r="S447" s="322"/>
      <c r="T447" s="322"/>
      <c r="U447" s="322"/>
      <c r="V447" s="322"/>
      <c r="W447" s="322"/>
      <c r="X447" s="322"/>
      <c r="Y447" s="322"/>
      <c r="Z447" s="322"/>
    </row>
    <row r="448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2"/>
      <c r="M448" s="322"/>
      <c r="N448" s="322"/>
      <c r="O448" s="322"/>
      <c r="P448" s="322"/>
      <c r="Q448" s="322"/>
      <c r="R448" s="322"/>
      <c r="S448" s="322"/>
      <c r="T448" s="322"/>
      <c r="U448" s="322"/>
      <c r="V448" s="322"/>
      <c r="W448" s="322"/>
      <c r="X448" s="322"/>
      <c r="Y448" s="322"/>
      <c r="Z448" s="322"/>
    </row>
    <row r="449">
      <c r="A449" s="322"/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2"/>
      <c r="N449" s="322"/>
      <c r="O449" s="322"/>
      <c r="P449" s="322"/>
      <c r="Q449" s="322"/>
      <c r="R449" s="322"/>
      <c r="S449" s="322"/>
      <c r="T449" s="322"/>
      <c r="U449" s="322"/>
      <c r="V449" s="322"/>
      <c r="W449" s="322"/>
      <c r="X449" s="322"/>
      <c r="Y449" s="322"/>
      <c r="Z449" s="322"/>
    </row>
    <row r="450">
      <c r="A450" s="322"/>
      <c r="B450" s="322"/>
      <c r="C450" s="322"/>
      <c r="D450" s="322"/>
      <c r="E450" s="322"/>
      <c r="F450" s="322"/>
      <c r="G450" s="322"/>
      <c r="H450" s="322"/>
      <c r="I450" s="322"/>
      <c r="J450" s="322"/>
      <c r="K450" s="322"/>
      <c r="L450" s="322"/>
      <c r="M450" s="322"/>
      <c r="N450" s="322"/>
      <c r="O450" s="322"/>
      <c r="P450" s="322"/>
      <c r="Q450" s="322"/>
      <c r="R450" s="322"/>
      <c r="S450" s="322"/>
      <c r="T450" s="322"/>
      <c r="U450" s="322"/>
      <c r="V450" s="322"/>
      <c r="W450" s="322"/>
      <c r="X450" s="322"/>
      <c r="Y450" s="322"/>
      <c r="Z450" s="322"/>
    </row>
    <row r="451">
      <c r="A451" s="322"/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2"/>
      <c r="M451" s="322"/>
      <c r="N451" s="322"/>
      <c r="O451" s="322"/>
      <c r="P451" s="322"/>
      <c r="Q451" s="322"/>
      <c r="R451" s="322"/>
      <c r="S451" s="322"/>
      <c r="T451" s="322"/>
      <c r="U451" s="322"/>
      <c r="V451" s="322"/>
      <c r="W451" s="322"/>
      <c r="X451" s="322"/>
      <c r="Y451" s="322"/>
      <c r="Z451" s="322"/>
    </row>
    <row r="452">
      <c r="A452" s="322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2"/>
      <c r="M452" s="322"/>
      <c r="N452" s="322"/>
      <c r="O452" s="322"/>
      <c r="P452" s="322"/>
      <c r="Q452" s="322"/>
      <c r="R452" s="322"/>
      <c r="S452" s="322"/>
      <c r="T452" s="322"/>
      <c r="U452" s="322"/>
      <c r="V452" s="322"/>
      <c r="W452" s="322"/>
      <c r="X452" s="322"/>
      <c r="Y452" s="322"/>
      <c r="Z452" s="322"/>
    </row>
    <row r="453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2"/>
      <c r="M453" s="322"/>
      <c r="N453" s="322"/>
      <c r="O453" s="322"/>
      <c r="P453" s="322"/>
      <c r="Q453" s="322"/>
      <c r="R453" s="322"/>
      <c r="S453" s="322"/>
      <c r="T453" s="322"/>
      <c r="U453" s="322"/>
      <c r="V453" s="322"/>
      <c r="W453" s="322"/>
      <c r="X453" s="322"/>
      <c r="Y453" s="322"/>
      <c r="Z453" s="322"/>
    </row>
    <row r="454">
      <c r="A454" s="322"/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2"/>
      <c r="N454" s="322"/>
      <c r="O454" s="322"/>
      <c r="P454" s="322"/>
      <c r="Q454" s="322"/>
      <c r="R454" s="322"/>
      <c r="S454" s="322"/>
      <c r="T454" s="322"/>
      <c r="U454" s="322"/>
      <c r="V454" s="322"/>
      <c r="W454" s="322"/>
      <c r="X454" s="322"/>
      <c r="Y454" s="322"/>
      <c r="Z454" s="322"/>
    </row>
    <row r="455">
      <c r="A455" s="322"/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  <c r="X455" s="322"/>
      <c r="Y455" s="322"/>
      <c r="Z455" s="322"/>
    </row>
    <row r="456">
      <c r="A456" s="322"/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2"/>
      <c r="M456" s="322"/>
      <c r="N456" s="322"/>
      <c r="O456" s="322"/>
      <c r="P456" s="322"/>
      <c r="Q456" s="322"/>
      <c r="R456" s="322"/>
      <c r="S456" s="322"/>
      <c r="T456" s="322"/>
      <c r="U456" s="322"/>
      <c r="V456" s="322"/>
      <c r="W456" s="322"/>
      <c r="X456" s="322"/>
      <c r="Y456" s="322"/>
      <c r="Z456" s="322"/>
    </row>
    <row r="457">
      <c r="A457" s="322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2"/>
      <c r="M457" s="322"/>
      <c r="N457" s="322"/>
      <c r="O457" s="322"/>
      <c r="P457" s="322"/>
      <c r="Q457" s="322"/>
      <c r="R457" s="322"/>
      <c r="S457" s="322"/>
      <c r="T457" s="322"/>
      <c r="U457" s="322"/>
      <c r="V457" s="322"/>
      <c r="W457" s="322"/>
      <c r="X457" s="322"/>
      <c r="Y457" s="322"/>
      <c r="Z457" s="322"/>
    </row>
    <row r="458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2"/>
      <c r="M458" s="322"/>
      <c r="N458" s="322"/>
      <c r="O458" s="322"/>
      <c r="P458" s="322"/>
      <c r="Q458" s="322"/>
      <c r="R458" s="322"/>
      <c r="S458" s="322"/>
      <c r="T458" s="322"/>
      <c r="U458" s="322"/>
      <c r="V458" s="322"/>
      <c r="W458" s="322"/>
      <c r="X458" s="322"/>
      <c r="Y458" s="322"/>
      <c r="Z458" s="322"/>
    </row>
    <row r="459">
      <c r="A459" s="322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2"/>
      <c r="M459" s="322"/>
      <c r="N459" s="322"/>
      <c r="O459" s="322"/>
      <c r="P459" s="322"/>
      <c r="Q459" s="322"/>
      <c r="R459" s="322"/>
      <c r="S459" s="322"/>
      <c r="T459" s="322"/>
      <c r="U459" s="322"/>
      <c r="V459" s="322"/>
      <c r="W459" s="322"/>
      <c r="X459" s="322"/>
      <c r="Y459" s="322"/>
      <c r="Z459" s="322"/>
    </row>
    <row r="460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2"/>
      <c r="M460" s="322"/>
      <c r="N460" s="322"/>
      <c r="O460" s="322"/>
      <c r="P460" s="322"/>
      <c r="Q460" s="322"/>
      <c r="R460" s="322"/>
      <c r="S460" s="322"/>
      <c r="T460" s="322"/>
      <c r="U460" s="322"/>
      <c r="V460" s="322"/>
      <c r="W460" s="322"/>
      <c r="X460" s="322"/>
      <c r="Y460" s="322"/>
      <c r="Z460" s="322"/>
    </row>
    <row r="461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2"/>
      <c r="M461" s="322"/>
      <c r="N461" s="322"/>
      <c r="O461" s="322"/>
      <c r="P461" s="322"/>
      <c r="Q461" s="322"/>
      <c r="R461" s="322"/>
      <c r="S461" s="322"/>
      <c r="T461" s="322"/>
      <c r="U461" s="322"/>
      <c r="V461" s="322"/>
      <c r="W461" s="322"/>
      <c r="X461" s="322"/>
      <c r="Y461" s="322"/>
      <c r="Z461" s="322"/>
    </row>
    <row r="46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2"/>
      <c r="M462" s="322"/>
      <c r="N462" s="322"/>
      <c r="O462" s="322"/>
      <c r="P462" s="322"/>
      <c r="Q462" s="322"/>
      <c r="R462" s="322"/>
      <c r="S462" s="322"/>
      <c r="T462" s="322"/>
      <c r="U462" s="322"/>
      <c r="V462" s="322"/>
      <c r="W462" s="322"/>
      <c r="X462" s="322"/>
      <c r="Y462" s="322"/>
      <c r="Z462" s="322"/>
    </row>
    <row r="463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2"/>
      <c r="M463" s="322"/>
      <c r="N463" s="322"/>
      <c r="O463" s="322"/>
      <c r="P463" s="322"/>
      <c r="Q463" s="322"/>
      <c r="R463" s="322"/>
      <c r="S463" s="322"/>
      <c r="T463" s="322"/>
      <c r="U463" s="322"/>
      <c r="V463" s="322"/>
      <c r="W463" s="322"/>
      <c r="X463" s="322"/>
      <c r="Y463" s="322"/>
      <c r="Z463" s="322"/>
    </row>
    <row r="464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2"/>
      <c r="M464" s="322"/>
      <c r="N464" s="322"/>
      <c r="O464" s="322"/>
      <c r="P464" s="322"/>
      <c r="Q464" s="322"/>
      <c r="R464" s="322"/>
      <c r="S464" s="322"/>
      <c r="T464" s="322"/>
      <c r="U464" s="322"/>
      <c r="V464" s="322"/>
      <c r="W464" s="322"/>
      <c r="X464" s="322"/>
      <c r="Y464" s="322"/>
      <c r="Z464" s="322"/>
    </row>
    <row r="465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2"/>
      <c r="M465" s="322"/>
      <c r="N465" s="322"/>
      <c r="O465" s="322"/>
      <c r="P465" s="322"/>
      <c r="Q465" s="322"/>
      <c r="R465" s="322"/>
      <c r="S465" s="322"/>
      <c r="T465" s="322"/>
      <c r="U465" s="322"/>
      <c r="V465" s="322"/>
      <c r="W465" s="322"/>
      <c r="X465" s="322"/>
      <c r="Y465" s="322"/>
      <c r="Z465" s="322"/>
    </row>
    <row r="466">
      <c r="A466" s="322"/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2"/>
      <c r="M466" s="322"/>
      <c r="N466" s="322"/>
      <c r="O466" s="322"/>
      <c r="P466" s="322"/>
      <c r="Q466" s="322"/>
      <c r="R466" s="322"/>
      <c r="S466" s="322"/>
      <c r="T466" s="322"/>
      <c r="U466" s="322"/>
      <c r="V466" s="322"/>
      <c r="W466" s="322"/>
      <c r="X466" s="322"/>
      <c r="Y466" s="322"/>
      <c r="Z466" s="322"/>
    </row>
    <row r="467">
      <c r="A467" s="322"/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22"/>
      <c r="M467" s="322"/>
      <c r="N467" s="322"/>
      <c r="O467" s="322"/>
      <c r="P467" s="322"/>
      <c r="Q467" s="322"/>
      <c r="R467" s="322"/>
      <c r="S467" s="322"/>
      <c r="T467" s="322"/>
      <c r="U467" s="322"/>
      <c r="V467" s="322"/>
      <c r="W467" s="322"/>
      <c r="X467" s="322"/>
      <c r="Y467" s="322"/>
      <c r="Z467" s="322"/>
    </row>
    <row r="468">
      <c r="A468" s="322"/>
      <c r="B468" s="322"/>
      <c r="C468" s="322"/>
      <c r="D468" s="322"/>
      <c r="E468" s="322"/>
      <c r="F468" s="322"/>
      <c r="G468" s="322"/>
      <c r="H468" s="322"/>
      <c r="I468" s="322"/>
      <c r="J468" s="322"/>
      <c r="K468" s="322"/>
      <c r="L468" s="322"/>
      <c r="M468" s="322"/>
      <c r="N468" s="322"/>
      <c r="O468" s="322"/>
      <c r="P468" s="322"/>
      <c r="Q468" s="322"/>
      <c r="R468" s="322"/>
      <c r="S468" s="322"/>
      <c r="T468" s="322"/>
      <c r="U468" s="322"/>
      <c r="V468" s="322"/>
      <c r="W468" s="322"/>
      <c r="X468" s="322"/>
      <c r="Y468" s="322"/>
      <c r="Z468" s="322"/>
    </row>
    <row r="469">
      <c r="A469" s="322"/>
      <c r="B469" s="322"/>
      <c r="C469" s="322"/>
      <c r="D469" s="322"/>
      <c r="E469" s="322"/>
      <c r="F469" s="322"/>
      <c r="G469" s="322"/>
      <c r="H469" s="322"/>
      <c r="I469" s="322"/>
      <c r="J469" s="322"/>
      <c r="K469" s="322"/>
      <c r="L469" s="322"/>
      <c r="M469" s="322"/>
      <c r="N469" s="322"/>
      <c r="O469" s="322"/>
      <c r="P469" s="322"/>
      <c r="Q469" s="322"/>
      <c r="R469" s="322"/>
      <c r="S469" s="322"/>
      <c r="T469" s="322"/>
      <c r="U469" s="322"/>
      <c r="V469" s="322"/>
      <c r="W469" s="322"/>
      <c r="X469" s="322"/>
      <c r="Y469" s="322"/>
      <c r="Z469" s="322"/>
    </row>
    <row r="470">
      <c r="A470" s="322"/>
      <c r="B470" s="322"/>
      <c r="C470" s="322"/>
      <c r="D470" s="322"/>
      <c r="E470" s="322"/>
      <c r="F470" s="322"/>
      <c r="G470" s="322"/>
      <c r="H470" s="322"/>
      <c r="I470" s="322"/>
      <c r="J470" s="322"/>
      <c r="K470" s="322"/>
      <c r="L470" s="322"/>
      <c r="M470" s="322"/>
      <c r="N470" s="322"/>
      <c r="O470" s="322"/>
      <c r="P470" s="322"/>
      <c r="Q470" s="322"/>
      <c r="R470" s="322"/>
      <c r="S470" s="322"/>
      <c r="T470" s="322"/>
      <c r="U470" s="322"/>
      <c r="V470" s="322"/>
      <c r="W470" s="322"/>
      <c r="X470" s="322"/>
      <c r="Y470" s="322"/>
      <c r="Z470" s="322"/>
    </row>
    <row r="471">
      <c r="A471" s="322"/>
      <c r="B471" s="322"/>
      <c r="C471" s="322"/>
      <c r="D471" s="322"/>
      <c r="E471" s="322"/>
      <c r="F471" s="322"/>
      <c r="G471" s="322"/>
      <c r="H471" s="322"/>
      <c r="I471" s="322"/>
      <c r="J471" s="322"/>
      <c r="K471" s="322"/>
      <c r="L471" s="322"/>
      <c r="M471" s="322"/>
      <c r="N471" s="322"/>
      <c r="O471" s="322"/>
      <c r="P471" s="322"/>
      <c r="Q471" s="322"/>
      <c r="R471" s="322"/>
      <c r="S471" s="322"/>
      <c r="T471" s="322"/>
      <c r="U471" s="322"/>
      <c r="V471" s="322"/>
      <c r="W471" s="322"/>
      <c r="X471" s="322"/>
      <c r="Y471" s="322"/>
      <c r="Z471" s="322"/>
    </row>
    <row r="472">
      <c r="A472" s="322"/>
      <c r="B472" s="322"/>
      <c r="C472" s="322"/>
      <c r="D472" s="322"/>
      <c r="E472" s="322"/>
      <c r="F472" s="322"/>
      <c r="G472" s="322"/>
      <c r="H472" s="322"/>
      <c r="I472" s="322"/>
      <c r="J472" s="322"/>
      <c r="K472" s="322"/>
      <c r="L472" s="322"/>
      <c r="M472" s="322"/>
      <c r="N472" s="322"/>
      <c r="O472" s="322"/>
      <c r="P472" s="322"/>
      <c r="Q472" s="322"/>
      <c r="R472" s="322"/>
      <c r="S472" s="322"/>
      <c r="T472" s="322"/>
      <c r="U472" s="322"/>
      <c r="V472" s="322"/>
      <c r="W472" s="322"/>
      <c r="X472" s="322"/>
      <c r="Y472" s="322"/>
      <c r="Z472" s="322"/>
    </row>
    <row r="473">
      <c r="A473" s="322"/>
      <c r="B473" s="322"/>
      <c r="C473" s="322"/>
      <c r="D473" s="322"/>
      <c r="E473" s="322"/>
      <c r="F473" s="322"/>
      <c r="G473" s="322"/>
      <c r="H473" s="322"/>
      <c r="I473" s="322"/>
      <c r="J473" s="322"/>
      <c r="K473" s="322"/>
      <c r="L473" s="322"/>
      <c r="M473" s="322"/>
      <c r="N473" s="322"/>
      <c r="O473" s="322"/>
      <c r="P473" s="322"/>
      <c r="Q473" s="322"/>
      <c r="R473" s="322"/>
      <c r="S473" s="322"/>
      <c r="T473" s="322"/>
      <c r="U473" s="322"/>
      <c r="V473" s="322"/>
      <c r="W473" s="322"/>
      <c r="X473" s="322"/>
      <c r="Y473" s="322"/>
      <c r="Z473" s="322"/>
    </row>
    <row r="474">
      <c r="A474" s="322"/>
      <c r="B474" s="322"/>
      <c r="C474" s="322"/>
      <c r="D474" s="322"/>
      <c r="E474" s="322"/>
      <c r="F474" s="322"/>
      <c r="G474" s="322"/>
      <c r="H474" s="322"/>
      <c r="I474" s="322"/>
      <c r="J474" s="322"/>
      <c r="K474" s="322"/>
      <c r="L474" s="322"/>
      <c r="M474" s="322"/>
      <c r="N474" s="322"/>
      <c r="O474" s="322"/>
      <c r="P474" s="322"/>
      <c r="Q474" s="322"/>
      <c r="R474" s="322"/>
      <c r="S474" s="322"/>
      <c r="T474" s="322"/>
      <c r="U474" s="322"/>
      <c r="V474" s="322"/>
      <c r="W474" s="322"/>
      <c r="X474" s="322"/>
      <c r="Y474" s="322"/>
      <c r="Z474" s="322"/>
    </row>
    <row r="475">
      <c r="A475" s="322"/>
      <c r="B475" s="322"/>
      <c r="C475" s="322"/>
      <c r="D475" s="322"/>
      <c r="E475" s="322"/>
      <c r="F475" s="322"/>
      <c r="G475" s="322"/>
      <c r="H475" s="322"/>
      <c r="I475" s="322"/>
      <c r="J475" s="322"/>
      <c r="K475" s="322"/>
      <c r="L475" s="322"/>
      <c r="M475" s="322"/>
      <c r="N475" s="322"/>
      <c r="O475" s="322"/>
      <c r="P475" s="322"/>
      <c r="Q475" s="322"/>
      <c r="R475" s="322"/>
      <c r="S475" s="322"/>
      <c r="T475" s="322"/>
      <c r="U475" s="322"/>
      <c r="V475" s="322"/>
      <c r="W475" s="322"/>
      <c r="X475" s="322"/>
      <c r="Y475" s="322"/>
      <c r="Z475" s="322"/>
    </row>
    <row r="476">
      <c r="A476" s="322"/>
      <c r="B476" s="322"/>
      <c r="C476" s="322"/>
      <c r="D476" s="322"/>
      <c r="E476" s="322"/>
      <c r="F476" s="322"/>
      <c r="G476" s="322"/>
      <c r="H476" s="322"/>
      <c r="I476" s="322"/>
      <c r="J476" s="322"/>
      <c r="K476" s="322"/>
      <c r="L476" s="322"/>
      <c r="M476" s="322"/>
      <c r="N476" s="322"/>
      <c r="O476" s="322"/>
      <c r="P476" s="322"/>
      <c r="Q476" s="322"/>
      <c r="R476" s="322"/>
      <c r="S476" s="322"/>
      <c r="T476" s="322"/>
      <c r="U476" s="322"/>
      <c r="V476" s="322"/>
      <c r="W476" s="322"/>
      <c r="X476" s="322"/>
      <c r="Y476" s="322"/>
      <c r="Z476" s="322"/>
    </row>
    <row r="477">
      <c r="A477" s="322"/>
      <c r="B477" s="322"/>
      <c r="C477" s="322"/>
      <c r="D477" s="322"/>
      <c r="E477" s="322"/>
      <c r="F477" s="322"/>
      <c r="G477" s="322"/>
      <c r="H477" s="322"/>
      <c r="I477" s="322"/>
      <c r="J477" s="322"/>
      <c r="K477" s="322"/>
      <c r="L477" s="322"/>
      <c r="M477" s="322"/>
      <c r="N477" s="322"/>
      <c r="O477" s="322"/>
      <c r="P477" s="322"/>
      <c r="Q477" s="322"/>
      <c r="R477" s="322"/>
      <c r="S477" s="322"/>
      <c r="T477" s="322"/>
      <c r="U477" s="322"/>
      <c r="V477" s="322"/>
      <c r="W477" s="322"/>
      <c r="X477" s="322"/>
      <c r="Y477" s="322"/>
      <c r="Z477" s="322"/>
    </row>
    <row r="478">
      <c r="A478" s="322"/>
      <c r="B478" s="322"/>
      <c r="C478" s="322"/>
      <c r="D478" s="322"/>
      <c r="E478" s="322"/>
      <c r="F478" s="322"/>
      <c r="G478" s="322"/>
      <c r="H478" s="322"/>
      <c r="I478" s="322"/>
      <c r="J478" s="322"/>
      <c r="K478" s="322"/>
      <c r="L478" s="322"/>
      <c r="M478" s="322"/>
      <c r="N478" s="322"/>
      <c r="O478" s="322"/>
      <c r="P478" s="322"/>
      <c r="Q478" s="322"/>
      <c r="R478" s="322"/>
      <c r="S478" s="322"/>
      <c r="T478" s="322"/>
      <c r="U478" s="322"/>
      <c r="V478" s="322"/>
      <c r="W478" s="322"/>
      <c r="X478" s="322"/>
      <c r="Y478" s="322"/>
      <c r="Z478" s="322"/>
    </row>
    <row r="479">
      <c r="A479" s="322"/>
      <c r="B479" s="322"/>
      <c r="C479" s="322"/>
      <c r="D479" s="322"/>
      <c r="E479" s="322"/>
      <c r="F479" s="322"/>
      <c r="G479" s="322"/>
      <c r="H479" s="322"/>
      <c r="I479" s="322"/>
      <c r="J479" s="322"/>
      <c r="K479" s="322"/>
      <c r="L479" s="322"/>
      <c r="M479" s="322"/>
      <c r="N479" s="322"/>
      <c r="O479" s="322"/>
      <c r="P479" s="322"/>
      <c r="Q479" s="322"/>
      <c r="R479" s="322"/>
      <c r="S479" s="322"/>
      <c r="T479" s="322"/>
      <c r="U479" s="322"/>
      <c r="V479" s="322"/>
      <c r="W479" s="322"/>
      <c r="X479" s="322"/>
      <c r="Y479" s="322"/>
      <c r="Z479" s="322"/>
    </row>
    <row r="480">
      <c r="A480" s="322"/>
      <c r="B480" s="322"/>
      <c r="C480" s="322"/>
      <c r="D480" s="322"/>
      <c r="E480" s="322"/>
      <c r="F480" s="322"/>
      <c r="G480" s="322"/>
      <c r="H480" s="322"/>
      <c r="I480" s="322"/>
      <c r="J480" s="322"/>
      <c r="K480" s="322"/>
      <c r="L480" s="322"/>
      <c r="M480" s="322"/>
      <c r="N480" s="322"/>
      <c r="O480" s="322"/>
      <c r="P480" s="322"/>
      <c r="Q480" s="322"/>
      <c r="R480" s="322"/>
      <c r="S480" s="322"/>
      <c r="T480" s="322"/>
      <c r="U480" s="322"/>
      <c r="V480" s="322"/>
      <c r="W480" s="322"/>
      <c r="X480" s="322"/>
      <c r="Y480" s="322"/>
      <c r="Z480" s="322"/>
    </row>
    <row r="481">
      <c r="A481" s="322"/>
      <c r="B481" s="322"/>
      <c r="C481" s="322"/>
      <c r="D481" s="322"/>
      <c r="E481" s="322"/>
      <c r="F481" s="322"/>
      <c r="G481" s="322"/>
      <c r="H481" s="322"/>
      <c r="I481" s="322"/>
      <c r="J481" s="322"/>
      <c r="K481" s="322"/>
      <c r="L481" s="322"/>
      <c r="M481" s="322"/>
      <c r="N481" s="322"/>
      <c r="O481" s="322"/>
      <c r="P481" s="322"/>
      <c r="Q481" s="322"/>
      <c r="R481" s="322"/>
      <c r="S481" s="322"/>
      <c r="T481" s="322"/>
      <c r="U481" s="322"/>
      <c r="V481" s="322"/>
      <c r="W481" s="322"/>
      <c r="X481" s="322"/>
      <c r="Y481" s="322"/>
      <c r="Z481" s="322"/>
    </row>
    <row r="482">
      <c r="A482" s="322"/>
      <c r="B482" s="322"/>
      <c r="C482" s="322"/>
      <c r="D482" s="322"/>
      <c r="E482" s="322"/>
      <c r="F482" s="322"/>
      <c r="G482" s="322"/>
      <c r="H482" s="322"/>
      <c r="I482" s="322"/>
      <c r="J482" s="322"/>
      <c r="K482" s="322"/>
      <c r="L482" s="322"/>
      <c r="M482" s="322"/>
      <c r="N482" s="322"/>
      <c r="O482" s="322"/>
      <c r="P482" s="322"/>
      <c r="Q482" s="322"/>
      <c r="R482" s="322"/>
      <c r="S482" s="322"/>
      <c r="T482" s="322"/>
      <c r="U482" s="322"/>
      <c r="V482" s="322"/>
      <c r="W482" s="322"/>
      <c r="X482" s="322"/>
      <c r="Y482" s="322"/>
      <c r="Z482" s="322"/>
    </row>
    <row r="483">
      <c r="A483" s="322"/>
      <c r="B483" s="322"/>
      <c r="C483" s="322"/>
      <c r="D483" s="322"/>
      <c r="E483" s="322"/>
      <c r="F483" s="322"/>
      <c r="G483" s="322"/>
      <c r="H483" s="322"/>
      <c r="I483" s="322"/>
      <c r="J483" s="322"/>
      <c r="K483" s="322"/>
      <c r="L483" s="322"/>
      <c r="M483" s="322"/>
      <c r="N483" s="322"/>
      <c r="O483" s="322"/>
      <c r="P483" s="322"/>
      <c r="Q483" s="322"/>
      <c r="R483" s="322"/>
      <c r="S483" s="322"/>
      <c r="T483" s="322"/>
      <c r="U483" s="322"/>
      <c r="V483" s="322"/>
      <c r="W483" s="322"/>
      <c r="X483" s="322"/>
      <c r="Y483" s="322"/>
      <c r="Z483" s="322"/>
    </row>
    <row r="484">
      <c r="A484" s="322"/>
      <c r="B484" s="322"/>
      <c r="C484" s="322"/>
      <c r="D484" s="322"/>
      <c r="E484" s="322"/>
      <c r="F484" s="322"/>
      <c r="G484" s="322"/>
      <c r="H484" s="322"/>
      <c r="I484" s="322"/>
      <c r="J484" s="322"/>
      <c r="K484" s="322"/>
      <c r="L484" s="322"/>
      <c r="M484" s="322"/>
      <c r="N484" s="322"/>
      <c r="O484" s="322"/>
      <c r="P484" s="322"/>
      <c r="Q484" s="322"/>
      <c r="R484" s="322"/>
      <c r="S484" s="322"/>
      <c r="T484" s="322"/>
      <c r="U484" s="322"/>
      <c r="V484" s="322"/>
      <c r="W484" s="322"/>
      <c r="X484" s="322"/>
      <c r="Y484" s="322"/>
      <c r="Z484" s="322"/>
    </row>
    <row r="485">
      <c r="A485" s="322"/>
      <c r="B485" s="322"/>
      <c r="C485" s="322"/>
      <c r="D485" s="322"/>
      <c r="E485" s="322"/>
      <c r="F485" s="322"/>
      <c r="G485" s="322"/>
      <c r="H485" s="322"/>
      <c r="I485" s="322"/>
      <c r="J485" s="322"/>
      <c r="K485" s="322"/>
      <c r="L485" s="322"/>
      <c r="M485" s="322"/>
      <c r="N485" s="322"/>
      <c r="O485" s="322"/>
      <c r="P485" s="322"/>
      <c r="Q485" s="322"/>
      <c r="R485" s="322"/>
      <c r="S485" s="322"/>
      <c r="T485" s="322"/>
      <c r="U485" s="322"/>
      <c r="V485" s="322"/>
      <c r="W485" s="322"/>
      <c r="X485" s="322"/>
      <c r="Y485" s="322"/>
      <c r="Z485" s="322"/>
    </row>
    <row r="486">
      <c r="A486" s="322"/>
      <c r="B486" s="322"/>
      <c r="C486" s="322"/>
      <c r="D486" s="322"/>
      <c r="E486" s="322"/>
      <c r="F486" s="322"/>
      <c r="G486" s="322"/>
      <c r="H486" s="322"/>
      <c r="I486" s="322"/>
      <c r="J486" s="322"/>
      <c r="K486" s="322"/>
      <c r="L486" s="322"/>
      <c r="M486" s="322"/>
      <c r="N486" s="322"/>
      <c r="O486" s="322"/>
      <c r="P486" s="322"/>
      <c r="Q486" s="322"/>
      <c r="R486" s="322"/>
      <c r="S486" s="322"/>
      <c r="T486" s="322"/>
      <c r="U486" s="322"/>
      <c r="V486" s="322"/>
      <c r="W486" s="322"/>
      <c r="X486" s="322"/>
      <c r="Y486" s="322"/>
      <c r="Z486" s="322"/>
    </row>
    <row r="487">
      <c r="A487" s="322"/>
      <c r="B487" s="322"/>
      <c r="C487" s="322"/>
      <c r="D487" s="322"/>
      <c r="E487" s="322"/>
      <c r="F487" s="322"/>
      <c r="G487" s="322"/>
      <c r="H487" s="322"/>
      <c r="I487" s="322"/>
      <c r="J487" s="322"/>
      <c r="K487" s="322"/>
      <c r="L487" s="322"/>
      <c r="M487" s="322"/>
      <c r="N487" s="322"/>
      <c r="O487" s="322"/>
      <c r="P487" s="322"/>
      <c r="Q487" s="322"/>
      <c r="R487" s="322"/>
      <c r="S487" s="322"/>
      <c r="T487" s="322"/>
      <c r="U487" s="322"/>
      <c r="V487" s="322"/>
      <c r="W487" s="322"/>
      <c r="X487" s="322"/>
      <c r="Y487" s="322"/>
      <c r="Z487" s="322"/>
    </row>
    <row r="488">
      <c r="A488" s="322"/>
      <c r="B488" s="322"/>
      <c r="C488" s="322"/>
      <c r="D488" s="322"/>
      <c r="E488" s="322"/>
      <c r="F488" s="322"/>
      <c r="G488" s="322"/>
      <c r="H488" s="322"/>
      <c r="I488" s="322"/>
      <c r="J488" s="322"/>
      <c r="K488" s="322"/>
      <c r="L488" s="322"/>
      <c r="M488" s="322"/>
      <c r="N488" s="322"/>
      <c r="O488" s="322"/>
      <c r="P488" s="322"/>
      <c r="Q488" s="322"/>
      <c r="R488" s="322"/>
      <c r="S488" s="322"/>
      <c r="T488" s="322"/>
      <c r="U488" s="322"/>
      <c r="V488" s="322"/>
      <c r="W488" s="322"/>
      <c r="X488" s="322"/>
      <c r="Y488" s="322"/>
      <c r="Z488" s="322"/>
    </row>
    <row r="489">
      <c r="A489" s="322"/>
      <c r="B489" s="322"/>
      <c r="C489" s="322"/>
      <c r="D489" s="322"/>
      <c r="E489" s="322"/>
      <c r="F489" s="322"/>
      <c r="G489" s="322"/>
      <c r="H489" s="322"/>
      <c r="I489" s="322"/>
      <c r="J489" s="322"/>
      <c r="K489" s="322"/>
      <c r="L489" s="322"/>
      <c r="M489" s="322"/>
      <c r="N489" s="322"/>
      <c r="O489" s="322"/>
      <c r="P489" s="322"/>
      <c r="Q489" s="322"/>
      <c r="R489" s="322"/>
      <c r="S489" s="322"/>
      <c r="T489" s="322"/>
      <c r="U489" s="322"/>
      <c r="V489" s="322"/>
      <c r="W489" s="322"/>
      <c r="X489" s="322"/>
      <c r="Y489" s="322"/>
      <c r="Z489" s="322"/>
    </row>
    <row r="490">
      <c r="A490" s="322"/>
      <c r="B490" s="322"/>
      <c r="C490" s="322"/>
      <c r="D490" s="322"/>
      <c r="E490" s="322"/>
      <c r="F490" s="322"/>
      <c r="G490" s="322"/>
      <c r="H490" s="322"/>
      <c r="I490" s="322"/>
      <c r="J490" s="322"/>
      <c r="K490" s="322"/>
      <c r="L490" s="322"/>
      <c r="M490" s="322"/>
      <c r="N490" s="322"/>
      <c r="O490" s="322"/>
      <c r="P490" s="322"/>
      <c r="Q490" s="322"/>
      <c r="R490" s="322"/>
      <c r="S490" s="322"/>
      <c r="T490" s="322"/>
      <c r="U490" s="322"/>
      <c r="V490" s="322"/>
      <c r="W490" s="322"/>
      <c r="X490" s="322"/>
      <c r="Y490" s="322"/>
      <c r="Z490" s="322"/>
    </row>
    <row r="491">
      <c r="A491" s="322"/>
      <c r="B491" s="322"/>
      <c r="C491" s="322"/>
      <c r="D491" s="322"/>
      <c r="E491" s="322"/>
      <c r="F491" s="322"/>
      <c r="G491" s="322"/>
      <c r="H491" s="322"/>
      <c r="I491" s="322"/>
      <c r="J491" s="322"/>
      <c r="K491" s="322"/>
      <c r="L491" s="322"/>
      <c r="M491" s="322"/>
      <c r="N491" s="322"/>
      <c r="O491" s="322"/>
      <c r="P491" s="322"/>
      <c r="Q491" s="322"/>
      <c r="R491" s="322"/>
      <c r="S491" s="322"/>
      <c r="T491" s="322"/>
      <c r="U491" s="322"/>
      <c r="V491" s="322"/>
      <c r="W491" s="322"/>
      <c r="X491" s="322"/>
      <c r="Y491" s="322"/>
      <c r="Z491" s="322"/>
    </row>
    <row r="492">
      <c r="A492" s="322"/>
      <c r="B492" s="322"/>
      <c r="C492" s="322"/>
      <c r="D492" s="322"/>
      <c r="E492" s="322"/>
      <c r="F492" s="322"/>
      <c r="G492" s="322"/>
      <c r="H492" s="322"/>
      <c r="I492" s="322"/>
      <c r="J492" s="322"/>
      <c r="K492" s="322"/>
      <c r="L492" s="322"/>
      <c r="M492" s="322"/>
      <c r="N492" s="322"/>
      <c r="O492" s="322"/>
      <c r="P492" s="322"/>
      <c r="Q492" s="322"/>
      <c r="R492" s="322"/>
      <c r="S492" s="322"/>
      <c r="T492" s="322"/>
      <c r="U492" s="322"/>
      <c r="V492" s="322"/>
      <c r="W492" s="322"/>
      <c r="X492" s="322"/>
      <c r="Y492" s="322"/>
      <c r="Z492" s="322"/>
    </row>
    <row r="493">
      <c r="A493" s="322"/>
      <c r="B493" s="322"/>
      <c r="C493" s="322"/>
      <c r="D493" s="322"/>
      <c r="E493" s="322"/>
      <c r="F493" s="322"/>
      <c r="G493" s="322"/>
      <c r="H493" s="322"/>
      <c r="I493" s="322"/>
      <c r="J493" s="322"/>
      <c r="K493" s="322"/>
      <c r="L493" s="322"/>
      <c r="M493" s="322"/>
      <c r="N493" s="322"/>
      <c r="O493" s="322"/>
      <c r="P493" s="322"/>
      <c r="Q493" s="322"/>
      <c r="R493" s="322"/>
      <c r="S493" s="322"/>
      <c r="T493" s="322"/>
      <c r="U493" s="322"/>
      <c r="V493" s="322"/>
      <c r="W493" s="322"/>
      <c r="X493" s="322"/>
      <c r="Y493" s="322"/>
      <c r="Z493" s="322"/>
    </row>
    <row r="494">
      <c r="A494" s="322"/>
      <c r="B494" s="322"/>
      <c r="C494" s="322"/>
      <c r="D494" s="322"/>
      <c r="E494" s="322"/>
      <c r="F494" s="322"/>
      <c r="G494" s="322"/>
      <c r="H494" s="322"/>
      <c r="I494" s="322"/>
      <c r="J494" s="322"/>
      <c r="K494" s="322"/>
      <c r="L494" s="322"/>
      <c r="M494" s="322"/>
      <c r="N494" s="322"/>
      <c r="O494" s="322"/>
      <c r="P494" s="322"/>
      <c r="Q494" s="322"/>
      <c r="R494" s="322"/>
      <c r="S494" s="322"/>
      <c r="T494" s="322"/>
      <c r="U494" s="322"/>
      <c r="V494" s="322"/>
      <c r="W494" s="322"/>
      <c r="X494" s="322"/>
      <c r="Y494" s="322"/>
      <c r="Z494" s="322"/>
    </row>
    <row r="495">
      <c r="A495" s="322"/>
      <c r="B495" s="322"/>
      <c r="C495" s="322"/>
      <c r="D495" s="322"/>
      <c r="E495" s="322"/>
      <c r="F495" s="322"/>
      <c r="G495" s="322"/>
      <c r="H495" s="322"/>
      <c r="I495" s="322"/>
      <c r="J495" s="322"/>
      <c r="K495" s="322"/>
      <c r="L495" s="322"/>
      <c r="M495" s="322"/>
      <c r="N495" s="322"/>
      <c r="O495" s="322"/>
      <c r="P495" s="322"/>
      <c r="Q495" s="322"/>
      <c r="R495" s="322"/>
      <c r="S495" s="322"/>
      <c r="T495" s="322"/>
      <c r="U495" s="322"/>
      <c r="V495" s="322"/>
      <c r="W495" s="322"/>
      <c r="X495" s="322"/>
      <c r="Y495" s="322"/>
      <c r="Z495" s="322"/>
    </row>
    <row r="496">
      <c r="A496" s="322"/>
      <c r="B496" s="322"/>
      <c r="C496" s="322"/>
      <c r="D496" s="322"/>
      <c r="E496" s="322"/>
      <c r="F496" s="322"/>
      <c r="G496" s="322"/>
      <c r="H496" s="322"/>
      <c r="I496" s="322"/>
      <c r="J496" s="322"/>
      <c r="K496" s="322"/>
      <c r="L496" s="322"/>
      <c r="M496" s="322"/>
      <c r="N496" s="322"/>
      <c r="O496" s="322"/>
      <c r="P496" s="322"/>
      <c r="Q496" s="322"/>
      <c r="R496" s="322"/>
      <c r="S496" s="322"/>
      <c r="T496" s="322"/>
      <c r="U496" s="322"/>
      <c r="V496" s="322"/>
      <c r="W496" s="322"/>
      <c r="X496" s="322"/>
      <c r="Y496" s="322"/>
      <c r="Z496" s="322"/>
    </row>
    <row r="497">
      <c r="A497" s="322"/>
      <c r="B497" s="322"/>
      <c r="C497" s="322"/>
      <c r="D497" s="322"/>
      <c r="E497" s="322"/>
      <c r="F497" s="322"/>
      <c r="G497" s="322"/>
      <c r="H497" s="322"/>
      <c r="I497" s="322"/>
      <c r="J497" s="322"/>
      <c r="K497" s="322"/>
      <c r="L497" s="322"/>
      <c r="M497" s="322"/>
      <c r="N497" s="322"/>
      <c r="O497" s="322"/>
      <c r="P497" s="322"/>
      <c r="Q497" s="322"/>
      <c r="R497" s="322"/>
      <c r="S497" s="322"/>
      <c r="T497" s="322"/>
      <c r="U497" s="322"/>
      <c r="V497" s="322"/>
      <c r="W497" s="322"/>
      <c r="X497" s="322"/>
      <c r="Y497" s="322"/>
      <c r="Z497" s="322"/>
    </row>
    <row r="498">
      <c r="A498" s="322"/>
      <c r="B498" s="322"/>
      <c r="C498" s="322"/>
      <c r="D498" s="322"/>
      <c r="E498" s="322"/>
      <c r="F498" s="322"/>
      <c r="G498" s="322"/>
      <c r="H498" s="322"/>
      <c r="I498" s="322"/>
      <c r="J498" s="322"/>
      <c r="K498" s="322"/>
      <c r="L498" s="322"/>
      <c r="M498" s="322"/>
      <c r="N498" s="322"/>
      <c r="O498" s="322"/>
      <c r="P498" s="322"/>
      <c r="Q498" s="322"/>
      <c r="R498" s="322"/>
      <c r="S498" s="322"/>
      <c r="T498" s="322"/>
      <c r="U498" s="322"/>
      <c r="V498" s="322"/>
      <c r="W498" s="322"/>
      <c r="X498" s="322"/>
      <c r="Y498" s="322"/>
      <c r="Z498" s="322"/>
    </row>
    <row r="499">
      <c r="A499" s="322"/>
      <c r="B499" s="322"/>
      <c r="C499" s="322"/>
      <c r="D499" s="322"/>
      <c r="E499" s="322"/>
      <c r="F499" s="322"/>
      <c r="G499" s="322"/>
      <c r="H499" s="322"/>
      <c r="I499" s="322"/>
      <c r="J499" s="322"/>
      <c r="K499" s="322"/>
      <c r="L499" s="322"/>
      <c r="M499" s="322"/>
      <c r="N499" s="322"/>
      <c r="O499" s="322"/>
      <c r="P499" s="322"/>
      <c r="Q499" s="322"/>
      <c r="R499" s="322"/>
      <c r="S499" s="322"/>
      <c r="T499" s="322"/>
      <c r="U499" s="322"/>
      <c r="V499" s="322"/>
      <c r="W499" s="322"/>
      <c r="X499" s="322"/>
      <c r="Y499" s="322"/>
      <c r="Z499" s="322"/>
    </row>
    <row r="500">
      <c r="A500" s="322"/>
      <c r="B500" s="322"/>
      <c r="C500" s="322"/>
      <c r="D500" s="322"/>
      <c r="E500" s="322"/>
      <c r="F500" s="322"/>
      <c r="G500" s="322"/>
      <c r="H500" s="322"/>
      <c r="I500" s="322"/>
      <c r="J500" s="322"/>
      <c r="K500" s="322"/>
      <c r="L500" s="322"/>
      <c r="M500" s="322"/>
      <c r="N500" s="322"/>
      <c r="O500" s="322"/>
      <c r="P500" s="322"/>
      <c r="Q500" s="322"/>
      <c r="R500" s="322"/>
      <c r="S500" s="322"/>
      <c r="T500" s="322"/>
      <c r="U500" s="322"/>
      <c r="V500" s="322"/>
      <c r="W500" s="322"/>
      <c r="X500" s="322"/>
      <c r="Y500" s="322"/>
      <c r="Z500" s="322"/>
    </row>
    <row r="501">
      <c r="A501" s="322"/>
      <c r="B501" s="322"/>
      <c r="C501" s="322"/>
      <c r="D501" s="322"/>
      <c r="E501" s="322"/>
      <c r="F501" s="322"/>
      <c r="G501" s="322"/>
      <c r="H501" s="322"/>
      <c r="I501" s="322"/>
      <c r="J501" s="322"/>
      <c r="K501" s="322"/>
      <c r="L501" s="322"/>
      <c r="M501" s="322"/>
      <c r="N501" s="322"/>
      <c r="O501" s="322"/>
      <c r="P501" s="322"/>
      <c r="Q501" s="322"/>
      <c r="R501" s="322"/>
      <c r="S501" s="322"/>
      <c r="T501" s="322"/>
      <c r="U501" s="322"/>
      <c r="V501" s="322"/>
      <c r="W501" s="322"/>
      <c r="X501" s="322"/>
      <c r="Y501" s="322"/>
      <c r="Z501" s="322"/>
    </row>
    <row r="502">
      <c r="A502" s="322"/>
      <c r="B502" s="322"/>
      <c r="C502" s="322"/>
      <c r="D502" s="322"/>
      <c r="E502" s="322"/>
      <c r="F502" s="322"/>
      <c r="G502" s="322"/>
      <c r="H502" s="322"/>
      <c r="I502" s="322"/>
      <c r="J502" s="322"/>
      <c r="K502" s="322"/>
      <c r="L502" s="322"/>
      <c r="M502" s="322"/>
      <c r="N502" s="322"/>
      <c r="O502" s="322"/>
      <c r="P502" s="322"/>
      <c r="Q502" s="322"/>
      <c r="R502" s="322"/>
      <c r="S502" s="322"/>
      <c r="T502" s="322"/>
      <c r="U502" s="322"/>
      <c r="V502" s="322"/>
      <c r="W502" s="322"/>
      <c r="X502" s="322"/>
      <c r="Y502" s="322"/>
      <c r="Z502" s="322"/>
    </row>
    <row r="503">
      <c r="A503" s="322"/>
      <c r="B503" s="322"/>
      <c r="C503" s="322"/>
      <c r="D503" s="322"/>
      <c r="E503" s="322"/>
      <c r="F503" s="322"/>
      <c r="G503" s="322"/>
      <c r="H503" s="322"/>
      <c r="I503" s="322"/>
      <c r="J503" s="322"/>
      <c r="K503" s="322"/>
      <c r="L503" s="322"/>
      <c r="M503" s="322"/>
      <c r="N503" s="322"/>
      <c r="O503" s="322"/>
      <c r="P503" s="322"/>
      <c r="Q503" s="322"/>
      <c r="R503" s="322"/>
      <c r="S503" s="322"/>
      <c r="T503" s="322"/>
      <c r="U503" s="322"/>
      <c r="V503" s="322"/>
      <c r="W503" s="322"/>
      <c r="X503" s="322"/>
      <c r="Y503" s="322"/>
      <c r="Z503" s="322"/>
    </row>
    <row r="504">
      <c r="A504" s="322"/>
      <c r="B504" s="322"/>
      <c r="C504" s="322"/>
      <c r="D504" s="322"/>
      <c r="E504" s="322"/>
      <c r="F504" s="322"/>
      <c r="G504" s="322"/>
      <c r="H504" s="322"/>
      <c r="I504" s="322"/>
      <c r="J504" s="322"/>
      <c r="K504" s="322"/>
      <c r="L504" s="322"/>
      <c r="M504" s="322"/>
      <c r="N504" s="322"/>
      <c r="O504" s="322"/>
      <c r="P504" s="322"/>
      <c r="Q504" s="322"/>
      <c r="R504" s="322"/>
      <c r="S504" s="322"/>
      <c r="T504" s="322"/>
      <c r="U504" s="322"/>
      <c r="V504" s="322"/>
      <c r="W504" s="322"/>
      <c r="X504" s="322"/>
      <c r="Y504" s="322"/>
      <c r="Z504" s="322"/>
    </row>
    <row r="505">
      <c r="A505" s="322"/>
      <c r="B505" s="322"/>
      <c r="C505" s="322"/>
      <c r="D505" s="322"/>
      <c r="E505" s="322"/>
      <c r="F505" s="322"/>
      <c r="G505" s="322"/>
      <c r="H505" s="322"/>
      <c r="I505" s="322"/>
      <c r="J505" s="322"/>
      <c r="K505" s="322"/>
      <c r="L505" s="322"/>
      <c r="M505" s="322"/>
      <c r="N505" s="322"/>
      <c r="O505" s="322"/>
      <c r="P505" s="322"/>
      <c r="Q505" s="322"/>
      <c r="R505" s="322"/>
      <c r="S505" s="322"/>
      <c r="T505" s="322"/>
      <c r="U505" s="322"/>
      <c r="V505" s="322"/>
      <c r="W505" s="322"/>
      <c r="X505" s="322"/>
      <c r="Y505" s="322"/>
      <c r="Z505" s="322"/>
    </row>
    <row r="506">
      <c r="A506" s="322"/>
      <c r="B506" s="322"/>
      <c r="C506" s="322"/>
      <c r="D506" s="322"/>
      <c r="E506" s="322"/>
      <c r="F506" s="322"/>
      <c r="G506" s="322"/>
      <c r="H506" s="322"/>
      <c r="I506" s="322"/>
      <c r="J506" s="322"/>
      <c r="K506" s="322"/>
      <c r="L506" s="322"/>
      <c r="M506" s="322"/>
      <c r="N506" s="322"/>
      <c r="O506" s="322"/>
      <c r="P506" s="322"/>
      <c r="Q506" s="322"/>
      <c r="R506" s="322"/>
      <c r="S506" s="322"/>
      <c r="T506" s="322"/>
      <c r="U506" s="322"/>
      <c r="V506" s="322"/>
      <c r="W506" s="322"/>
      <c r="X506" s="322"/>
      <c r="Y506" s="322"/>
      <c r="Z506" s="322"/>
    </row>
    <row r="507">
      <c r="A507" s="322"/>
      <c r="B507" s="322"/>
      <c r="C507" s="322"/>
      <c r="D507" s="322"/>
      <c r="E507" s="322"/>
      <c r="F507" s="322"/>
      <c r="G507" s="322"/>
      <c r="H507" s="322"/>
      <c r="I507" s="322"/>
      <c r="J507" s="322"/>
      <c r="K507" s="322"/>
      <c r="L507" s="322"/>
      <c r="M507" s="322"/>
      <c r="N507" s="322"/>
      <c r="O507" s="322"/>
      <c r="P507" s="322"/>
      <c r="Q507" s="322"/>
      <c r="R507" s="322"/>
      <c r="S507" s="322"/>
      <c r="T507" s="322"/>
      <c r="U507" s="322"/>
      <c r="V507" s="322"/>
      <c r="W507" s="322"/>
      <c r="X507" s="322"/>
      <c r="Y507" s="322"/>
      <c r="Z507" s="322"/>
    </row>
    <row r="508">
      <c r="A508" s="322"/>
      <c r="B508" s="322"/>
      <c r="C508" s="322"/>
      <c r="D508" s="322"/>
      <c r="E508" s="322"/>
      <c r="F508" s="322"/>
      <c r="G508" s="322"/>
      <c r="H508" s="322"/>
      <c r="I508" s="322"/>
      <c r="J508" s="322"/>
      <c r="K508" s="322"/>
      <c r="L508" s="322"/>
      <c r="M508" s="322"/>
      <c r="N508" s="322"/>
      <c r="O508" s="322"/>
      <c r="P508" s="322"/>
      <c r="Q508" s="322"/>
      <c r="R508" s="322"/>
      <c r="S508" s="322"/>
      <c r="T508" s="322"/>
      <c r="U508" s="322"/>
      <c r="V508" s="322"/>
      <c r="W508" s="322"/>
      <c r="X508" s="322"/>
      <c r="Y508" s="322"/>
      <c r="Z508" s="322"/>
    </row>
    <row r="509">
      <c r="A509" s="322"/>
      <c r="B509" s="322"/>
      <c r="C509" s="322"/>
      <c r="D509" s="322"/>
      <c r="E509" s="322"/>
      <c r="F509" s="322"/>
      <c r="G509" s="322"/>
      <c r="H509" s="322"/>
      <c r="I509" s="322"/>
      <c r="J509" s="322"/>
      <c r="K509" s="322"/>
      <c r="L509" s="322"/>
      <c r="M509" s="322"/>
      <c r="N509" s="322"/>
      <c r="O509" s="322"/>
      <c r="P509" s="322"/>
      <c r="Q509" s="322"/>
      <c r="R509" s="322"/>
      <c r="S509" s="322"/>
      <c r="T509" s="322"/>
      <c r="U509" s="322"/>
      <c r="V509" s="322"/>
      <c r="W509" s="322"/>
      <c r="X509" s="322"/>
      <c r="Y509" s="322"/>
      <c r="Z509" s="322"/>
    </row>
    <row r="510">
      <c r="A510" s="322"/>
      <c r="B510" s="322"/>
      <c r="C510" s="322"/>
      <c r="D510" s="322"/>
      <c r="E510" s="322"/>
      <c r="F510" s="322"/>
      <c r="G510" s="322"/>
      <c r="H510" s="322"/>
      <c r="I510" s="322"/>
      <c r="J510" s="322"/>
      <c r="K510" s="322"/>
      <c r="L510" s="322"/>
      <c r="M510" s="322"/>
      <c r="N510" s="322"/>
      <c r="O510" s="322"/>
      <c r="P510" s="322"/>
      <c r="Q510" s="322"/>
      <c r="R510" s="322"/>
      <c r="S510" s="322"/>
      <c r="T510" s="322"/>
      <c r="U510" s="322"/>
      <c r="V510" s="322"/>
      <c r="W510" s="322"/>
      <c r="X510" s="322"/>
      <c r="Y510" s="322"/>
      <c r="Z510" s="322"/>
    </row>
    <row r="511">
      <c r="A511" s="322"/>
      <c r="B511" s="322"/>
      <c r="C511" s="322"/>
      <c r="D511" s="322"/>
      <c r="E511" s="322"/>
      <c r="F511" s="322"/>
      <c r="G511" s="322"/>
      <c r="H511" s="322"/>
      <c r="I511" s="322"/>
      <c r="J511" s="322"/>
      <c r="K511" s="322"/>
      <c r="L511" s="322"/>
      <c r="M511" s="322"/>
      <c r="N511" s="322"/>
      <c r="O511" s="322"/>
      <c r="P511" s="322"/>
      <c r="Q511" s="322"/>
      <c r="R511" s="322"/>
      <c r="S511" s="322"/>
      <c r="T511" s="322"/>
      <c r="U511" s="322"/>
      <c r="V511" s="322"/>
      <c r="W511" s="322"/>
      <c r="X511" s="322"/>
      <c r="Y511" s="322"/>
      <c r="Z511" s="322"/>
    </row>
    <row r="512">
      <c r="A512" s="322"/>
      <c r="B512" s="322"/>
      <c r="C512" s="322"/>
      <c r="D512" s="322"/>
      <c r="E512" s="322"/>
      <c r="F512" s="322"/>
      <c r="G512" s="322"/>
      <c r="H512" s="322"/>
      <c r="I512" s="322"/>
      <c r="J512" s="322"/>
      <c r="K512" s="322"/>
      <c r="L512" s="322"/>
      <c r="M512" s="322"/>
      <c r="N512" s="322"/>
      <c r="O512" s="322"/>
      <c r="P512" s="322"/>
      <c r="Q512" s="322"/>
      <c r="R512" s="322"/>
      <c r="S512" s="322"/>
      <c r="T512" s="322"/>
      <c r="U512" s="322"/>
      <c r="V512" s="322"/>
      <c r="W512" s="322"/>
      <c r="X512" s="322"/>
      <c r="Y512" s="322"/>
      <c r="Z512" s="322"/>
    </row>
    <row r="513">
      <c r="A513" s="322"/>
      <c r="B513" s="322"/>
      <c r="C513" s="322"/>
      <c r="D513" s="322"/>
      <c r="E513" s="322"/>
      <c r="F513" s="322"/>
      <c r="G513" s="322"/>
      <c r="H513" s="322"/>
      <c r="I513" s="322"/>
      <c r="J513" s="322"/>
      <c r="K513" s="322"/>
      <c r="L513" s="322"/>
      <c r="M513" s="322"/>
      <c r="N513" s="322"/>
      <c r="O513" s="322"/>
      <c r="P513" s="322"/>
      <c r="Q513" s="322"/>
      <c r="R513" s="322"/>
      <c r="S513" s="322"/>
      <c r="T513" s="322"/>
      <c r="U513" s="322"/>
      <c r="V513" s="322"/>
      <c r="W513" s="322"/>
      <c r="X513" s="322"/>
      <c r="Y513" s="322"/>
      <c r="Z513" s="322"/>
    </row>
    <row r="514">
      <c r="A514" s="322"/>
      <c r="B514" s="322"/>
      <c r="C514" s="322"/>
      <c r="D514" s="322"/>
      <c r="E514" s="322"/>
      <c r="F514" s="322"/>
      <c r="G514" s="322"/>
      <c r="H514" s="322"/>
      <c r="I514" s="322"/>
      <c r="J514" s="322"/>
      <c r="K514" s="322"/>
      <c r="L514" s="322"/>
      <c r="M514" s="322"/>
      <c r="N514" s="322"/>
      <c r="O514" s="322"/>
      <c r="P514" s="322"/>
      <c r="Q514" s="322"/>
      <c r="R514" s="322"/>
      <c r="S514" s="322"/>
      <c r="T514" s="322"/>
      <c r="U514" s="322"/>
      <c r="V514" s="322"/>
      <c r="W514" s="322"/>
      <c r="X514" s="322"/>
      <c r="Y514" s="322"/>
      <c r="Z514" s="322"/>
    </row>
    <row r="515">
      <c r="A515" s="322"/>
      <c r="B515" s="322"/>
      <c r="C515" s="322"/>
      <c r="D515" s="322"/>
      <c r="E515" s="322"/>
      <c r="F515" s="322"/>
      <c r="G515" s="322"/>
      <c r="H515" s="322"/>
      <c r="I515" s="322"/>
      <c r="J515" s="322"/>
      <c r="K515" s="322"/>
      <c r="L515" s="322"/>
      <c r="M515" s="322"/>
      <c r="N515" s="322"/>
      <c r="O515" s="322"/>
      <c r="P515" s="322"/>
      <c r="Q515" s="322"/>
      <c r="R515" s="322"/>
      <c r="S515" s="322"/>
      <c r="T515" s="322"/>
      <c r="U515" s="322"/>
      <c r="V515" s="322"/>
      <c r="W515" s="322"/>
      <c r="X515" s="322"/>
      <c r="Y515" s="322"/>
      <c r="Z515" s="322"/>
    </row>
    <row r="516">
      <c r="A516" s="322"/>
      <c r="B516" s="322"/>
      <c r="C516" s="322"/>
      <c r="D516" s="322"/>
      <c r="E516" s="322"/>
      <c r="F516" s="322"/>
      <c r="G516" s="322"/>
      <c r="H516" s="322"/>
      <c r="I516" s="322"/>
      <c r="J516" s="322"/>
      <c r="K516" s="322"/>
      <c r="L516" s="322"/>
      <c r="M516" s="322"/>
      <c r="N516" s="322"/>
      <c r="O516" s="322"/>
      <c r="P516" s="322"/>
      <c r="Q516" s="322"/>
      <c r="R516" s="322"/>
      <c r="S516" s="322"/>
      <c r="T516" s="322"/>
      <c r="U516" s="322"/>
      <c r="V516" s="322"/>
      <c r="W516" s="322"/>
      <c r="X516" s="322"/>
      <c r="Y516" s="322"/>
      <c r="Z516" s="322"/>
    </row>
    <row r="517">
      <c r="A517" s="322"/>
      <c r="B517" s="322"/>
      <c r="C517" s="322"/>
      <c r="D517" s="322"/>
      <c r="E517" s="322"/>
      <c r="F517" s="322"/>
      <c r="G517" s="322"/>
      <c r="H517" s="322"/>
      <c r="I517" s="322"/>
      <c r="J517" s="322"/>
      <c r="K517" s="322"/>
      <c r="L517" s="322"/>
      <c r="M517" s="322"/>
      <c r="N517" s="322"/>
      <c r="O517" s="322"/>
      <c r="P517" s="322"/>
      <c r="Q517" s="322"/>
      <c r="R517" s="322"/>
      <c r="S517" s="322"/>
      <c r="T517" s="322"/>
      <c r="U517" s="322"/>
      <c r="V517" s="322"/>
      <c r="W517" s="322"/>
      <c r="X517" s="322"/>
      <c r="Y517" s="322"/>
      <c r="Z517" s="322"/>
    </row>
    <row r="518">
      <c r="A518" s="322"/>
      <c r="B518" s="322"/>
      <c r="C518" s="322"/>
      <c r="D518" s="322"/>
      <c r="E518" s="322"/>
      <c r="F518" s="322"/>
      <c r="G518" s="322"/>
      <c r="H518" s="322"/>
      <c r="I518" s="322"/>
      <c r="J518" s="322"/>
      <c r="K518" s="322"/>
      <c r="L518" s="322"/>
      <c r="M518" s="322"/>
      <c r="N518" s="322"/>
      <c r="O518" s="322"/>
      <c r="P518" s="322"/>
      <c r="Q518" s="322"/>
      <c r="R518" s="322"/>
      <c r="S518" s="322"/>
      <c r="T518" s="322"/>
      <c r="U518" s="322"/>
      <c r="V518" s="322"/>
      <c r="W518" s="322"/>
      <c r="X518" s="322"/>
      <c r="Y518" s="322"/>
      <c r="Z518" s="322"/>
    </row>
    <row r="519">
      <c r="A519" s="322"/>
      <c r="B519" s="322"/>
      <c r="C519" s="322"/>
      <c r="D519" s="322"/>
      <c r="E519" s="322"/>
      <c r="F519" s="322"/>
      <c r="G519" s="322"/>
      <c r="H519" s="322"/>
      <c r="I519" s="322"/>
      <c r="J519" s="322"/>
      <c r="K519" s="322"/>
      <c r="L519" s="322"/>
      <c r="M519" s="322"/>
      <c r="N519" s="322"/>
      <c r="O519" s="322"/>
      <c r="P519" s="322"/>
      <c r="Q519" s="322"/>
      <c r="R519" s="322"/>
      <c r="S519" s="322"/>
      <c r="T519" s="322"/>
      <c r="U519" s="322"/>
      <c r="V519" s="322"/>
      <c r="W519" s="322"/>
      <c r="X519" s="322"/>
      <c r="Y519" s="322"/>
      <c r="Z519" s="322"/>
    </row>
    <row r="520">
      <c r="A520" s="322"/>
      <c r="B520" s="322"/>
      <c r="C520" s="322"/>
      <c r="D520" s="322"/>
      <c r="E520" s="322"/>
      <c r="F520" s="322"/>
      <c r="G520" s="322"/>
      <c r="H520" s="322"/>
      <c r="I520" s="322"/>
      <c r="J520" s="322"/>
      <c r="K520" s="322"/>
      <c r="L520" s="322"/>
      <c r="M520" s="322"/>
      <c r="N520" s="322"/>
      <c r="O520" s="322"/>
      <c r="P520" s="322"/>
      <c r="Q520" s="322"/>
      <c r="R520" s="322"/>
      <c r="S520" s="322"/>
      <c r="T520" s="322"/>
      <c r="U520" s="322"/>
      <c r="V520" s="322"/>
      <c r="W520" s="322"/>
      <c r="X520" s="322"/>
      <c r="Y520" s="322"/>
      <c r="Z520" s="322"/>
    </row>
    <row r="521">
      <c r="A521" s="322"/>
      <c r="B521" s="322"/>
      <c r="C521" s="322"/>
      <c r="D521" s="322"/>
      <c r="E521" s="322"/>
      <c r="F521" s="322"/>
      <c r="G521" s="322"/>
      <c r="H521" s="322"/>
      <c r="I521" s="322"/>
      <c r="J521" s="322"/>
      <c r="K521" s="322"/>
      <c r="L521" s="322"/>
      <c r="M521" s="322"/>
      <c r="N521" s="322"/>
      <c r="O521" s="322"/>
      <c r="P521" s="322"/>
      <c r="Q521" s="322"/>
      <c r="R521" s="322"/>
      <c r="S521" s="322"/>
      <c r="T521" s="322"/>
      <c r="U521" s="322"/>
      <c r="V521" s="322"/>
      <c r="W521" s="322"/>
      <c r="X521" s="322"/>
      <c r="Y521" s="322"/>
      <c r="Z521" s="322"/>
    </row>
    <row r="522">
      <c r="A522" s="322"/>
      <c r="B522" s="322"/>
      <c r="C522" s="322"/>
      <c r="D522" s="322"/>
      <c r="E522" s="322"/>
      <c r="F522" s="322"/>
      <c r="G522" s="322"/>
      <c r="H522" s="322"/>
      <c r="I522" s="322"/>
      <c r="J522" s="322"/>
      <c r="K522" s="322"/>
      <c r="L522" s="322"/>
      <c r="M522" s="322"/>
      <c r="N522" s="322"/>
      <c r="O522" s="322"/>
      <c r="P522" s="322"/>
      <c r="Q522" s="322"/>
      <c r="R522" s="322"/>
      <c r="S522" s="322"/>
      <c r="T522" s="322"/>
      <c r="U522" s="322"/>
      <c r="V522" s="322"/>
      <c r="W522" s="322"/>
      <c r="X522" s="322"/>
      <c r="Y522" s="322"/>
      <c r="Z522" s="322"/>
    </row>
    <row r="523">
      <c r="A523" s="322"/>
      <c r="B523" s="322"/>
      <c r="C523" s="322"/>
      <c r="D523" s="322"/>
      <c r="E523" s="322"/>
      <c r="F523" s="322"/>
      <c r="G523" s="322"/>
      <c r="H523" s="322"/>
      <c r="I523" s="322"/>
      <c r="J523" s="322"/>
      <c r="K523" s="322"/>
      <c r="L523" s="322"/>
      <c r="M523" s="322"/>
      <c r="N523" s="322"/>
      <c r="O523" s="322"/>
      <c r="P523" s="322"/>
      <c r="Q523" s="322"/>
      <c r="R523" s="322"/>
      <c r="S523" s="322"/>
      <c r="T523" s="322"/>
      <c r="U523" s="322"/>
      <c r="V523" s="322"/>
      <c r="W523" s="322"/>
      <c r="X523" s="322"/>
      <c r="Y523" s="322"/>
      <c r="Z523" s="322"/>
    </row>
    <row r="524">
      <c r="A524" s="322"/>
      <c r="B524" s="322"/>
      <c r="C524" s="322"/>
      <c r="D524" s="322"/>
      <c r="E524" s="322"/>
      <c r="F524" s="322"/>
      <c r="G524" s="322"/>
      <c r="H524" s="322"/>
      <c r="I524" s="322"/>
      <c r="J524" s="322"/>
      <c r="K524" s="322"/>
      <c r="L524" s="322"/>
      <c r="M524" s="322"/>
      <c r="N524" s="322"/>
      <c r="O524" s="322"/>
      <c r="P524" s="322"/>
      <c r="Q524" s="322"/>
      <c r="R524" s="322"/>
      <c r="S524" s="322"/>
      <c r="T524" s="322"/>
      <c r="U524" s="322"/>
      <c r="V524" s="322"/>
      <c r="W524" s="322"/>
      <c r="X524" s="322"/>
      <c r="Y524" s="322"/>
      <c r="Z524" s="322"/>
    </row>
    <row r="525">
      <c r="A525" s="322"/>
      <c r="B525" s="322"/>
      <c r="C525" s="322"/>
      <c r="D525" s="322"/>
      <c r="E525" s="322"/>
      <c r="F525" s="322"/>
      <c r="G525" s="322"/>
      <c r="H525" s="322"/>
      <c r="I525" s="322"/>
      <c r="J525" s="322"/>
      <c r="K525" s="322"/>
      <c r="L525" s="322"/>
      <c r="M525" s="322"/>
      <c r="N525" s="322"/>
      <c r="O525" s="322"/>
      <c r="P525" s="322"/>
      <c r="Q525" s="322"/>
      <c r="R525" s="322"/>
      <c r="S525" s="322"/>
      <c r="T525" s="322"/>
      <c r="U525" s="322"/>
      <c r="V525" s="322"/>
      <c r="W525" s="322"/>
      <c r="X525" s="322"/>
      <c r="Y525" s="322"/>
      <c r="Z525" s="322"/>
    </row>
    <row r="526">
      <c r="A526" s="322"/>
      <c r="B526" s="322"/>
      <c r="C526" s="322"/>
      <c r="D526" s="322"/>
      <c r="E526" s="322"/>
      <c r="F526" s="322"/>
      <c r="G526" s="322"/>
      <c r="H526" s="322"/>
      <c r="I526" s="322"/>
      <c r="J526" s="322"/>
      <c r="K526" s="322"/>
      <c r="L526" s="322"/>
      <c r="M526" s="322"/>
      <c r="N526" s="322"/>
      <c r="O526" s="322"/>
      <c r="P526" s="322"/>
      <c r="Q526" s="322"/>
      <c r="R526" s="322"/>
      <c r="S526" s="322"/>
      <c r="T526" s="322"/>
      <c r="U526" s="322"/>
      <c r="V526" s="322"/>
      <c r="W526" s="322"/>
      <c r="X526" s="322"/>
      <c r="Y526" s="322"/>
      <c r="Z526" s="322"/>
    </row>
    <row r="527">
      <c r="A527" s="322"/>
      <c r="B527" s="322"/>
      <c r="C527" s="322"/>
      <c r="D527" s="322"/>
      <c r="E527" s="322"/>
      <c r="F527" s="322"/>
      <c r="G527" s="322"/>
      <c r="H527" s="322"/>
      <c r="I527" s="322"/>
      <c r="J527" s="322"/>
      <c r="K527" s="322"/>
      <c r="L527" s="322"/>
      <c r="M527" s="322"/>
      <c r="N527" s="322"/>
      <c r="O527" s="322"/>
      <c r="P527" s="322"/>
      <c r="Q527" s="322"/>
      <c r="R527" s="322"/>
      <c r="S527" s="322"/>
      <c r="T527" s="322"/>
      <c r="U527" s="322"/>
      <c r="V527" s="322"/>
      <c r="W527" s="322"/>
      <c r="X527" s="322"/>
      <c r="Y527" s="322"/>
      <c r="Z527" s="322"/>
    </row>
    <row r="528">
      <c r="A528" s="322"/>
      <c r="B528" s="322"/>
      <c r="C528" s="322"/>
      <c r="D528" s="322"/>
      <c r="E528" s="322"/>
      <c r="F528" s="322"/>
      <c r="G528" s="322"/>
      <c r="H528" s="322"/>
      <c r="I528" s="322"/>
      <c r="J528" s="322"/>
      <c r="K528" s="322"/>
      <c r="L528" s="322"/>
      <c r="M528" s="322"/>
      <c r="N528" s="322"/>
      <c r="O528" s="322"/>
      <c r="P528" s="322"/>
      <c r="Q528" s="322"/>
      <c r="R528" s="322"/>
      <c r="S528" s="322"/>
      <c r="T528" s="322"/>
      <c r="U528" s="322"/>
      <c r="V528" s="322"/>
      <c r="W528" s="322"/>
      <c r="X528" s="322"/>
      <c r="Y528" s="322"/>
      <c r="Z528" s="322"/>
    </row>
    <row r="529">
      <c r="A529" s="322"/>
      <c r="B529" s="322"/>
      <c r="C529" s="322"/>
      <c r="D529" s="322"/>
      <c r="E529" s="322"/>
      <c r="F529" s="322"/>
      <c r="G529" s="322"/>
      <c r="H529" s="322"/>
      <c r="I529" s="322"/>
      <c r="J529" s="322"/>
      <c r="K529" s="322"/>
      <c r="L529" s="322"/>
      <c r="M529" s="322"/>
      <c r="N529" s="322"/>
      <c r="O529" s="322"/>
      <c r="P529" s="322"/>
      <c r="Q529" s="322"/>
      <c r="R529" s="322"/>
      <c r="S529" s="322"/>
      <c r="T529" s="322"/>
      <c r="U529" s="322"/>
      <c r="V529" s="322"/>
      <c r="W529" s="322"/>
      <c r="X529" s="322"/>
      <c r="Y529" s="322"/>
      <c r="Z529" s="322"/>
    </row>
    <row r="530">
      <c r="A530" s="322"/>
      <c r="B530" s="322"/>
      <c r="C530" s="322"/>
      <c r="D530" s="322"/>
      <c r="E530" s="322"/>
      <c r="F530" s="322"/>
      <c r="G530" s="322"/>
      <c r="H530" s="322"/>
      <c r="I530" s="322"/>
      <c r="J530" s="322"/>
      <c r="K530" s="322"/>
      <c r="L530" s="322"/>
      <c r="M530" s="322"/>
      <c r="N530" s="322"/>
      <c r="O530" s="322"/>
      <c r="P530" s="322"/>
      <c r="Q530" s="322"/>
      <c r="R530" s="322"/>
      <c r="S530" s="322"/>
      <c r="T530" s="322"/>
      <c r="U530" s="322"/>
      <c r="V530" s="322"/>
      <c r="W530" s="322"/>
      <c r="X530" s="322"/>
      <c r="Y530" s="322"/>
      <c r="Z530" s="322"/>
    </row>
    <row r="531">
      <c r="A531" s="322"/>
      <c r="B531" s="322"/>
      <c r="C531" s="322"/>
      <c r="D531" s="322"/>
      <c r="E531" s="322"/>
      <c r="F531" s="322"/>
      <c r="G531" s="322"/>
      <c r="H531" s="322"/>
      <c r="I531" s="322"/>
      <c r="J531" s="322"/>
      <c r="K531" s="322"/>
      <c r="L531" s="322"/>
      <c r="M531" s="322"/>
      <c r="N531" s="322"/>
      <c r="O531" s="322"/>
      <c r="P531" s="322"/>
      <c r="Q531" s="322"/>
      <c r="R531" s="322"/>
      <c r="S531" s="322"/>
      <c r="T531" s="322"/>
      <c r="U531" s="322"/>
      <c r="V531" s="322"/>
      <c r="W531" s="322"/>
      <c r="X531" s="322"/>
      <c r="Y531" s="322"/>
      <c r="Z531" s="322"/>
    </row>
    <row r="532">
      <c r="A532" s="322"/>
      <c r="B532" s="322"/>
      <c r="C532" s="322"/>
      <c r="D532" s="322"/>
      <c r="E532" s="322"/>
      <c r="F532" s="322"/>
      <c r="G532" s="322"/>
      <c r="H532" s="322"/>
      <c r="I532" s="322"/>
      <c r="J532" s="322"/>
      <c r="K532" s="322"/>
      <c r="L532" s="322"/>
      <c r="M532" s="322"/>
      <c r="N532" s="322"/>
      <c r="O532" s="322"/>
      <c r="P532" s="322"/>
      <c r="Q532" s="322"/>
      <c r="R532" s="322"/>
      <c r="S532" s="322"/>
      <c r="T532" s="322"/>
      <c r="U532" s="322"/>
      <c r="V532" s="322"/>
      <c r="W532" s="322"/>
      <c r="X532" s="322"/>
      <c r="Y532" s="322"/>
      <c r="Z532" s="322"/>
    </row>
    <row r="533">
      <c r="A533" s="322"/>
      <c r="B533" s="322"/>
      <c r="C533" s="322"/>
      <c r="D533" s="322"/>
      <c r="E533" s="322"/>
      <c r="F533" s="322"/>
      <c r="G533" s="322"/>
      <c r="H533" s="322"/>
      <c r="I533" s="322"/>
      <c r="J533" s="322"/>
      <c r="K533" s="322"/>
      <c r="L533" s="322"/>
      <c r="M533" s="322"/>
      <c r="N533" s="322"/>
      <c r="O533" s="322"/>
      <c r="P533" s="322"/>
      <c r="Q533" s="322"/>
      <c r="R533" s="322"/>
      <c r="S533" s="322"/>
      <c r="T533" s="322"/>
      <c r="U533" s="322"/>
      <c r="V533" s="322"/>
      <c r="W533" s="322"/>
      <c r="X533" s="322"/>
      <c r="Y533" s="322"/>
      <c r="Z533" s="322"/>
    </row>
    <row r="534">
      <c r="A534" s="322"/>
      <c r="B534" s="322"/>
      <c r="C534" s="322"/>
      <c r="D534" s="322"/>
      <c r="E534" s="322"/>
      <c r="F534" s="322"/>
      <c r="G534" s="322"/>
      <c r="H534" s="322"/>
      <c r="I534" s="322"/>
      <c r="J534" s="322"/>
      <c r="K534" s="322"/>
      <c r="L534" s="322"/>
      <c r="M534" s="322"/>
      <c r="N534" s="322"/>
      <c r="O534" s="322"/>
      <c r="P534" s="322"/>
      <c r="Q534" s="322"/>
      <c r="R534" s="322"/>
      <c r="S534" s="322"/>
      <c r="T534" s="322"/>
      <c r="U534" s="322"/>
      <c r="V534" s="322"/>
      <c r="W534" s="322"/>
      <c r="X534" s="322"/>
      <c r="Y534" s="322"/>
      <c r="Z534" s="322"/>
    </row>
    <row r="535">
      <c r="A535" s="322"/>
      <c r="B535" s="322"/>
      <c r="C535" s="322"/>
      <c r="D535" s="322"/>
      <c r="E535" s="322"/>
      <c r="F535" s="322"/>
      <c r="G535" s="322"/>
      <c r="H535" s="322"/>
      <c r="I535" s="322"/>
      <c r="J535" s="322"/>
      <c r="K535" s="322"/>
      <c r="L535" s="322"/>
      <c r="M535" s="322"/>
      <c r="N535" s="322"/>
      <c r="O535" s="322"/>
      <c r="P535" s="322"/>
      <c r="Q535" s="322"/>
      <c r="R535" s="322"/>
      <c r="S535" s="322"/>
      <c r="T535" s="322"/>
      <c r="U535" s="322"/>
      <c r="V535" s="322"/>
      <c r="W535" s="322"/>
      <c r="X535" s="322"/>
      <c r="Y535" s="322"/>
      <c r="Z535" s="322"/>
    </row>
    <row r="536">
      <c r="A536" s="322"/>
      <c r="B536" s="322"/>
      <c r="C536" s="322"/>
      <c r="D536" s="322"/>
      <c r="E536" s="322"/>
      <c r="F536" s="322"/>
      <c r="G536" s="322"/>
      <c r="H536" s="322"/>
      <c r="I536" s="322"/>
      <c r="J536" s="322"/>
      <c r="K536" s="322"/>
      <c r="L536" s="322"/>
      <c r="M536" s="322"/>
      <c r="N536" s="322"/>
      <c r="O536" s="322"/>
      <c r="P536" s="322"/>
      <c r="Q536" s="322"/>
      <c r="R536" s="322"/>
      <c r="S536" s="322"/>
      <c r="T536" s="322"/>
      <c r="U536" s="322"/>
      <c r="V536" s="322"/>
      <c r="W536" s="322"/>
      <c r="X536" s="322"/>
      <c r="Y536" s="322"/>
      <c r="Z536" s="322"/>
    </row>
    <row r="537">
      <c r="A537" s="322"/>
      <c r="B537" s="322"/>
      <c r="C537" s="322"/>
      <c r="D537" s="322"/>
      <c r="E537" s="322"/>
      <c r="F537" s="322"/>
      <c r="G537" s="322"/>
      <c r="H537" s="322"/>
      <c r="I537" s="322"/>
      <c r="J537" s="322"/>
      <c r="K537" s="322"/>
      <c r="L537" s="322"/>
      <c r="M537" s="322"/>
      <c r="N537" s="322"/>
      <c r="O537" s="322"/>
      <c r="P537" s="322"/>
      <c r="Q537" s="322"/>
      <c r="R537" s="322"/>
      <c r="S537" s="322"/>
      <c r="T537" s="322"/>
      <c r="U537" s="322"/>
      <c r="V537" s="322"/>
      <c r="W537" s="322"/>
      <c r="X537" s="322"/>
      <c r="Y537" s="322"/>
      <c r="Z537" s="322"/>
    </row>
    <row r="538">
      <c r="A538" s="322"/>
      <c r="B538" s="322"/>
      <c r="C538" s="322"/>
      <c r="D538" s="322"/>
      <c r="E538" s="322"/>
      <c r="F538" s="322"/>
      <c r="G538" s="322"/>
      <c r="H538" s="322"/>
      <c r="I538" s="322"/>
      <c r="J538" s="322"/>
      <c r="K538" s="322"/>
      <c r="L538" s="322"/>
      <c r="M538" s="322"/>
      <c r="N538" s="322"/>
      <c r="O538" s="322"/>
      <c r="P538" s="322"/>
      <c r="Q538" s="322"/>
      <c r="R538" s="322"/>
      <c r="S538" s="322"/>
      <c r="T538" s="322"/>
      <c r="U538" s="322"/>
      <c r="V538" s="322"/>
      <c r="W538" s="322"/>
      <c r="X538" s="322"/>
      <c r="Y538" s="322"/>
      <c r="Z538" s="322"/>
    </row>
    <row r="539">
      <c r="A539" s="322"/>
      <c r="B539" s="322"/>
      <c r="C539" s="322"/>
      <c r="D539" s="322"/>
      <c r="E539" s="322"/>
      <c r="F539" s="322"/>
      <c r="G539" s="322"/>
      <c r="H539" s="322"/>
      <c r="I539" s="322"/>
      <c r="J539" s="322"/>
      <c r="K539" s="322"/>
      <c r="L539" s="322"/>
      <c r="M539" s="322"/>
      <c r="N539" s="322"/>
      <c r="O539" s="322"/>
      <c r="P539" s="322"/>
      <c r="Q539" s="322"/>
      <c r="R539" s="322"/>
      <c r="S539" s="322"/>
      <c r="T539" s="322"/>
      <c r="U539" s="322"/>
      <c r="V539" s="322"/>
      <c r="W539" s="322"/>
      <c r="X539" s="322"/>
      <c r="Y539" s="322"/>
      <c r="Z539" s="322"/>
    </row>
    <row r="540">
      <c r="A540" s="322"/>
      <c r="B540" s="322"/>
      <c r="C540" s="322"/>
      <c r="D540" s="322"/>
      <c r="E540" s="322"/>
      <c r="F540" s="322"/>
      <c r="G540" s="322"/>
      <c r="H540" s="322"/>
      <c r="I540" s="322"/>
      <c r="J540" s="322"/>
      <c r="K540" s="322"/>
      <c r="L540" s="322"/>
      <c r="M540" s="322"/>
      <c r="N540" s="322"/>
      <c r="O540" s="322"/>
      <c r="P540" s="322"/>
      <c r="Q540" s="322"/>
      <c r="R540" s="322"/>
      <c r="S540" s="322"/>
      <c r="T540" s="322"/>
      <c r="U540" s="322"/>
      <c r="V540" s="322"/>
      <c r="W540" s="322"/>
      <c r="X540" s="322"/>
      <c r="Y540" s="322"/>
      <c r="Z540" s="322"/>
    </row>
    <row r="541">
      <c r="A541" s="322"/>
      <c r="B541" s="322"/>
      <c r="C541" s="322"/>
      <c r="D541" s="322"/>
      <c r="E541" s="322"/>
      <c r="F541" s="322"/>
      <c r="G541" s="322"/>
      <c r="H541" s="322"/>
      <c r="I541" s="322"/>
      <c r="J541" s="322"/>
      <c r="K541" s="322"/>
      <c r="L541" s="322"/>
      <c r="M541" s="322"/>
      <c r="N541" s="322"/>
      <c r="O541" s="322"/>
      <c r="P541" s="322"/>
      <c r="Q541" s="322"/>
      <c r="R541" s="322"/>
      <c r="S541" s="322"/>
      <c r="T541" s="322"/>
      <c r="U541" s="322"/>
      <c r="V541" s="322"/>
      <c r="W541" s="322"/>
      <c r="X541" s="322"/>
      <c r="Y541" s="322"/>
      <c r="Z541" s="322"/>
    </row>
    <row r="542">
      <c r="A542" s="322"/>
      <c r="B542" s="322"/>
      <c r="C542" s="322"/>
      <c r="D542" s="322"/>
      <c r="E542" s="322"/>
      <c r="F542" s="322"/>
      <c r="G542" s="322"/>
      <c r="H542" s="322"/>
      <c r="I542" s="322"/>
      <c r="J542" s="322"/>
      <c r="K542" s="322"/>
      <c r="L542" s="322"/>
      <c r="M542" s="322"/>
      <c r="N542" s="322"/>
      <c r="O542" s="322"/>
      <c r="P542" s="322"/>
      <c r="Q542" s="322"/>
      <c r="R542" s="322"/>
      <c r="S542" s="322"/>
      <c r="T542" s="322"/>
      <c r="U542" s="322"/>
      <c r="V542" s="322"/>
      <c r="W542" s="322"/>
      <c r="X542" s="322"/>
      <c r="Y542" s="322"/>
      <c r="Z542" s="322"/>
    </row>
    <row r="543">
      <c r="A543" s="322"/>
      <c r="B543" s="322"/>
      <c r="C543" s="322"/>
      <c r="D543" s="322"/>
      <c r="E543" s="322"/>
      <c r="F543" s="322"/>
      <c r="G543" s="322"/>
      <c r="H543" s="322"/>
      <c r="I543" s="322"/>
      <c r="J543" s="322"/>
      <c r="K543" s="322"/>
      <c r="L543" s="322"/>
      <c r="M543" s="322"/>
      <c r="N543" s="322"/>
      <c r="O543" s="322"/>
      <c r="P543" s="322"/>
      <c r="Q543" s="322"/>
      <c r="R543" s="322"/>
      <c r="S543" s="322"/>
      <c r="T543" s="322"/>
      <c r="U543" s="322"/>
      <c r="V543" s="322"/>
      <c r="W543" s="322"/>
      <c r="X543" s="322"/>
      <c r="Y543" s="322"/>
      <c r="Z543" s="322"/>
    </row>
    <row r="544">
      <c r="A544" s="322"/>
      <c r="B544" s="322"/>
      <c r="C544" s="322"/>
      <c r="D544" s="322"/>
      <c r="E544" s="322"/>
      <c r="F544" s="322"/>
      <c r="G544" s="322"/>
      <c r="H544" s="322"/>
      <c r="I544" s="322"/>
      <c r="J544" s="322"/>
      <c r="K544" s="322"/>
      <c r="L544" s="322"/>
      <c r="M544" s="322"/>
      <c r="N544" s="322"/>
      <c r="O544" s="322"/>
      <c r="P544" s="322"/>
      <c r="Q544" s="322"/>
      <c r="R544" s="322"/>
      <c r="S544" s="322"/>
      <c r="T544" s="322"/>
      <c r="U544" s="322"/>
      <c r="V544" s="322"/>
      <c r="W544" s="322"/>
      <c r="X544" s="322"/>
      <c r="Y544" s="322"/>
      <c r="Z544" s="322"/>
    </row>
    <row r="545">
      <c r="A545" s="322"/>
      <c r="B545" s="322"/>
      <c r="C545" s="322"/>
      <c r="D545" s="322"/>
      <c r="E545" s="322"/>
      <c r="F545" s="322"/>
      <c r="G545" s="322"/>
      <c r="H545" s="322"/>
      <c r="I545" s="322"/>
      <c r="J545" s="322"/>
      <c r="K545" s="322"/>
      <c r="L545" s="322"/>
      <c r="M545" s="322"/>
      <c r="N545" s="322"/>
      <c r="O545" s="322"/>
      <c r="P545" s="322"/>
      <c r="Q545" s="322"/>
      <c r="R545" s="322"/>
      <c r="S545" s="322"/>
      <c r="T545" s="322"/>
      <c r="U545" s="322"/>
      <c r="V545" s="322"/>
      <c r="W545" s="322"/>
      <c r="X545" s="322"/>
      <c r="Y545" s="322"/>
      <c r="Z545" s="322"/>
    </row>
    <row r="546">
      <c r="A546" s="322"/>
      <c r="B546" s="322"/>
      <c r="C546" s="322"/>
      <c r="D546" s="322"/>
      <c r="E546" s="322"/>
      <c r="F546" s="322"/>
      <c r="G546" s="322"/>
      <c r="H546" s="322"/>
      <c r="I546" s="322"/>
      <c r="J546" s="322"/>
      <c r="K546" s="322"/>
      <c r="L546" s="322"/>
      <c r="M546" s="322"/>
      <c r="N546" s="322"/>
      <c r="O546" s="322"/>
      <c r="P546" s="322"/>
      <c r="Q546" s="322"/>
      <c r="R546" s="322"/>
      <c r="S546" s="322"/>
      <c r="T546" s="322"/>
      <c r="U546" s="322"/>
      <c r="V546" s="322"/>
      <c r="W546" s="322"/>
      <c r="X546" s="322"/>
      <c r="Y546" s="322"/>
      <c r="Z546" s="322"/>
    </row>
    <row r="547">
      <c r="A547" s="322"/>
      <c r="B547" s="322"/>
      <c r="C547" s="322"/>
      <c r="D547" s="322"/>
      <c r="E547" s="322"/>
      <c r="F547" s="322"/>
      <c r="G547" s="322"/>
      <c r="H547" s="322"/>
      <c r="I547" s="322"/>
      <c r="J547" s="322"/>
      <c r="K547" s="322"/>
      <c r="L547" s="322"/>
      <c r="M547" s="322"/>
      <c r="N547" s="322"/>
      <c r="O547" s="322"/>
      <c r="P547" s="322"/>
      <c r="Q547" s="322"/>
      <c r="R547" s="322"/>
      <c r="S547" s="322"/>
      <c r="T547" s="322"/>
      <c r="U547" s="322"/>
      <c r="V547" s="322"/>
      <c r="W547" s="322"/>
      <c r="X547" s="322"/>
      <c r="Y547" s="322"/>
      <c r="Z547" s="322"/>
    </row>
    <row r="548">
      <c r="A548" s="322"/>
      <c r="B548" s="322"/>
      <c r="C548" s="322"/>
      <c r="D548" s="322"/>
      <c r="E548" s="322"/>
      <c r="F548" s="322"/>
      <c r="G548" s="322"/>
      <c r="H548" s="322"/>
      <c r="I548" s="322"/>
      <c r="J548" s="322"/>
      <c r="K548" s="322"/>
      <c r="L548" s="322"/>
      <c r="M548" s="322"/>
      <c r="N548" s="322"/>
      <c r="O548" s="322"/>
      <c r="P548" s="322"/>
      <c r="Q548" s="322"/>
      <c r="R548" s="322"/>
      <c r="S548" s="322"/>
      <c r="T548" s="322"/>
      <c r="U548" s="322"/>
      <c r="V548" s="322"/>
      <c r="W548" s="322"/>
      <c r="X548" s="322"/>
      <c r="Y548" s="322"/>
      <c r="Z548" s="322"/>
    </row>
    <row r="549">
      <c r="A549" s="322"/>
      <c r="B549" s="322"/>
      <c r="C549" s="322"/>
      <c r="D549" s="322"/>
      <c r="E549" s="322"/>
      <c r="F549" s="322"/>
      <c r="G549" s="322"/>
      <c r="H549" s="322"/>
      <c r="I549" s="322"/>
      <c r="J549" s="322"/>
      <c r="K549" s="322"/>
      <c r="L549" s="322"/>
      <c r="M549" s="322"/>
      <c r="N549" s="322"/>
      <c r="O549" s="322"/>
      <c r="P549" s="322"/>
      <c r="Q549" s="322"/>
      <c r="R549" s="322"/>
      <c r="S549" s="322"/>
      <c r="T549" s="322"/>
      <c r="U549" s="322"/>
      <c r="V549" s="322"/>
      <c r="W549" s="322"/>
      <c r="X549" s="322"/>
      <c r="Y549" s="322"/>
      <c r="Z549" s="322"/>
    </row>
    <row r="550">
      <c r="A550" s="322"/>
      <c r="B550" s="322"/>
      <c r="C550" s="322"/>
      <c r="D550" s="322"/>
      <c r="E550" s="322"/>
      <c r="F550" s="322"/>
      <c r="G550" s="322"/>
      <c r="H550" s="322"/>
      <c r="I550" s="322"/>
      <c r="J550" s="322"/>
      <c r="K550" s="322"/>
      <c r="L550" s="322"/>
      <c r="M550" s="322"/>
      <c r="N550" s="322"/>
      <c r="O550" s="322"/>
      <c r="P550" s="322"/>
      <c r="Q550" s="322"/>
      <c r="R550" s="322"/>
      <c r="S550" s="322"/>
      <c r="T550" s="322"/>
      <c r="U550" s="322"/>
      <c r="V550" s="322"/>
      <c r="W550" s="322"/>
      <c r="X550" s="322"/>
      <c r="Y550" s="322"/>
      <c r="Z550" s="322"/>
    </row>
    <row r="551">
      <c r="A551" s="322"/>
      <c r="B551" s="322"/>
      <c r="C551" s="322"/>
      <c r="D551" s="322"/>
      <c r="E551" s="322"/>
      <c r="F551" s="322"/>
      <c r="G551" s="322"/>
      <c r="H551" s="322"/>
      <c r="I551" s="322"/>
      <c r="J551" s="322"/>
      <c r="K551" s="322"/>
      <c r="L551" s="322"/>
      <c r="M551" s="322"/>
      <c r="N551" s="322"/>
      <c r="O551" s="322"/>
      <c r="P551" s="322"/>
      <c r="Q551" s="322"/>
      <c r="R551" s="322"/>
      <c r="S551" s="322"/>
      <c r="T551" s="322"/>
      <c r="U551" s="322"/>
      <c r="V551" s="322"/>
      <c r="W551" s="322"/>
      <c r="X551" s="322"/>
      <c r="Y551" s="322"/>
      <c r="Z551" s="322"/>
    </row>
    <row r="552">
      <c r="A552" s="322"/>
      <c r="B552" s="322"/>
      <c r="C552" s="322"/>
      <c r="D552" s="322"/>
      <c r="E552" s="322"/>
      <c r="F552" s="322"/>
      <c r="G552" s="322"/>
      <c r="H552" s="322"/>
      <c r="I552" s="322"/>
      <c r="J552" s="322"/>
      <c r="K552" s="322"/>
      <c r="L552" s="322"/>
      <c r="M552" s="322"/>
      <c r="N552" s="322"/>
      <c r="O552" s="322"/>
      <c r="P552" s="322"/>
      <c r="Q552" s="322"/>
      <c r="R552" s="322"/>
      <c r="S552" s="322"/>
      <c r="T552" s="322"/>
      <c r="U552" s="322"/>
      <c r="V552" s="322"/>
      <c r="W552" s="322"/>
      <c r="X552" s="322"/>
      <c r="Y552" s="322"/>
      <c r="Z552" s="322"/>
    </row>
    <row r="553">
      <c r="A553" s="322"/>
      <c r="B553" s="322"/>
      <c r="C553" s="322"/>
      <c r="D553" s="322"/>
      <c r="E553" s="322"/>
      <c r="F553" s="322"/>
      <c r="G553" s="322"/>
      <c r="H553" s="322"/>
      <c r="I553" s="322"/>
      <c r="J553" s="322"/>
      <c r="K553" s="322"/>
      <c r="L553" s="322"/>
      <c r="M553" s="322"/>
      <c r="N553" s="322"/>
      <c r="O553" s="322"/>
      <c r="P553" s="322"/>
      <c r="Q553" s="322"/>
      <c r="R553" s="322"/>
      <c r="S553" s="322"/>
      <c r="T553" s="322"/>
      <c r="U553" s="322"/>
      <c r="V553" s="322"/>
      <c r="W553" s="322"/>
      <c r="X553" s="322"/>
      <c r="Y553" s="322"/>
      <c r="Z553" s="322"/>
    </row>
    <row r="554">
      <c r="A554" s="322"/>
      <c r="B554" s="322"/>
      <c r="C554" s="322"/>
      <c r="D554" s="322"/>
      <c r="E554" s="322"/>
      <c r="F554" s="322"/>
      <c r="G554" s="322"/>
      <c r="H554" s="322"/>
      <c r="I554" s="322"/>
      <c r="J554" s="322"/>
      <c r="K554" s="322"/>
      <c r="L554" s="322"/>
      <c r="M554" s="322"/>
      <c r="N554" s="322"/>
      <c r="O554" s="322"/>
      <c r="P554" s="322"/>
      <c r="Q554" s="322"/>
      <c r="R554" s="322"/>
      <c r="S554" s="322"/>
      <c r="T554" s="322"/>
      <c r="U554" s="322"/>
      <c r="V554" s="322"/>
      <c r="W554" s="322"/>
      <c r="X554" s="322"/>
      <c r="Y554" s="322"/>
      <c r="Z554" s="322"/>
    </row>
    <row r="555">
      <c r="A555" s="322"/>
      <c r="B555" s="322"/>
      <c r="C555" s="322"/>
      <c r="D555" s="322"/>
      <c r="E555" s="322"/>
      <c r="F555" s="322"/>
      <c r="G555" s="322"/>
      <c r="H555" s="322"/>
      <c r="I555" s="322"/>
      <c r="J555" s="322"/>
      <c r="K555" s="322"/>
      <c r="L555" s="322"/>
      <c r="M555" s="322"/>
      <c r="N555" s="322"/>
      <c r="O555" s="322"/>
      <c r="P555" s="322"/>
      <c r="Q555" s="322"/>
      <c r="R555" s="322"/>
      <c r="S555" s="322"/>
      <c r="T555" s="322"/>
      <c r="U555" s="322"/>
      <c r="V555" s="322"/>
      <c r="W555" s="322"/>
      <c r="X555" s="322"/>
      <c r="Y555" s="322"/>
      <c r="Z555" s="322"/>
    </row>
    <row r="556">
      <c r="A556" s="322"/>
      <c r="B556" s="322"/>
      <c r="C556" s="322"/>
      <c r="D556" s="322"/>
      <c r="E556" s="322"/>
      <c r="F556" s="322"/>
      <c r="G556" s="322"/>
      <c r="H556" s="322"/>
      <c r="I556" s="322"/>
      <c r="J556" s="322"/>
      <c r="K556" s="322"/>
      <c r="L556" s="322"/>
      <c r="M556" s="322"/>
      <c r="N556" s="322"/>
      <c r="O556" s="322"/>
      <c r="P556" s="322"/>
      <c r="Q556" s="322"/>
      <c r="R556" s="322"/>
      <c r="S556" s="322"/>
      <c r="T556" s="322"/>
      <c r="U556" s="322"/>
      <c r="V556" s="322"/>
      <c r="W556" s="322"/>
      <c r="X556" s="322"/>
      <c r="Y556" s="322"/>
      <c r="Z556" s="322"/>
    </row>
    <row r="557">
      <c r="A557" s="322"/>
      <c r="B557" s="322"/>
      <c r="C557" s="322"/>
      <c r="D557" s="322"/>
      <c r="E557" s="322"/>
      <c r="F557" s="322"/>
      <c r="G557" s="322"/>
      <c r="H557" s="322"/>
      <c r="I557" s="322"/>
      <c r="J557" s="322"/>
      <c r="K557" s="322"/>
      <c r="L557" s="322"/>
      <c r="M557" s="322"/>
      <c r="N557" s="322"/>
      <c r="O557" s="322"/>
      <c r="P557" s="322"/>
      <c r="Q557" s="322"/>
      <c r="R557" s="322"/>
      <c r="S557" s="322"/>
      <c r="T557" s="322"/>
      <c r="U557" s="322"/>
      <c r="V557" s="322"/>
      <c r="W557" s="322"/>
      <c r="X557" s="322"/>
      <c r="Y557" s="322"/>
      <c r="Z557" s="322"/>
    </row>
    <row r="558">
      <c r="A558" s="322"/>
      <c r="B558" s="322"/>
      <c r="C558" s="322"/>
      <c r="D558" s="322"/>
      <c r="E558" s="322"/>
      <c r="F558" s="322"/>
      <c r="G558" s="322"/>
      <c r="H558" s="322"/>
      <c r="I558" s="322"/>
      <c r="J558" s="322"/>
      <c r="K558" s="322"/>
      <c r="L558" s="322"/>
      <c r="M558" s="322"/>
      <c r="N558" s="322"/>
      <c r="O558" s="322"/>
      <c r="P558" s="322"/>
      <c r="Q558" s="322"/>
      <c r="R558" s="322"/>
      <c r="S558" s="322"/>
      <c r="T558" s="322"/>
      <c r="U558" s="322"/>
      <c r="V558" s="322"/>
      <c r="W558" s="322"/>
      <c r="X558" s="322"/>
      <c r="Y558" s="322"/>
      <c r="Z558" s="322"/>
    </row>
    <row r="559">
      <c r="A559" s="322"/>
      <c r="B559" s="322"/>
      <c r="C559" s="322"/>
      <c r="D559" s="322"/>
      <c r="E559" s="322"/>
      <c r="F559" s="322"/>
      <c r="G559" s="322"/>
      <c r="H559" s="322"/>
      <c r="I559" s="322"/>
      <c r="J559" s="322"/>
      <c r="K559" s="322"/>
      <c r="L559" s="322"/>
      <c r="M559" s="322"/>
      <c r="N559" s="322"/>
      <c r="O559" s="322"/>
      <c r="P559" s="322"/>
      <c r="Q559" s="322"/>
      <c r="R559" s="322"/>
      <c r="S559" s="322"/>
      <c r="T559" s="322"/>
      <c r="U559" s="322"/>
      <c r="V559" s="322"/>
      <c r="W559" s="322"/>
      <c r="X559" s="322"/>
      <c r="Y559" s="322"/>
      <c r="Z559" s="322"/>
    </row>
    <row r="560">
      <c r="A560" s="322"/>
      <c r="B560" s="322"/>
      <c r="C560" s="322"/>
      <c r="D560" s="322"/>
      <c r="E560" s="322"/>
      <c r="F560" s="322"/>
      <c r="G560" s="322"/>
      <c r="H560" s="322"/>
      <c r="I560" s="322"/>
      <c r="J560" s="322"/>
      <c r="K560" s="322"/>
      <c r="L560" s="322"/>
      <c r="M560" s="322"/>
      <c r="N560" s="322"/>
      <c r="O560" s="322"/>
      <c r="P560" s="322"/>
      <c r="Q560" s="322"/>
      <c r="R560" s="322"/>
      <c r="S560" s="322"/>
      <c r="T560" s="322"/>
      <c r="U560" s="322"/>
      <c r="V560" s="322"/>
      <c r="W560" s="322"/>
      <c r="X560" s="322"/>
      <c r="Y560" s="322"/>
      <c r="Z560" s="322"/>
    </row>
    <row r="561">
      <c r="A561" s="322"/>
      <c r="B561" s="322"/>
      <c r="C561" s="322"/>
      <c r="D561" s="322"/>
      <c r="E561" s="322"/>
      <c r="F561" s="322"/>
      <c r="G561" s="322"/>
      <c r="H561" s="322"/>
      <c r="I561" s="322"/>
      <c r="J561" s="322"/>
      <c r="K561" s="322"/>
      <c r="L561" s="322"/>
      <c r="M561" s="322"/>
      <c r="N561" s="322"/>
      <c r="O561" s="322"/>
      <c r="P561" s="322"/>
      <c r="Q561" s="322"/>
      <c r="R561" s="322"/>
      <c r="S561" s="322"/>
      <c r="T561" s="322"/>
      <c r="U561" s="322"/>
      <c r="V561" s="322"/>
      <c r="W561" s="322"/>
      <c r="X561" s="322"/>
      <c r="Y561" s="322"/>
      <c r="Z561" s="322"/>
    </row>
    <row r="562">
      <c r="A562" s="322"/>
      <c r="B562" s="322"/>
      <c r="C562" s="322"/>
      <c r="D562" s="322"/>
      <c r="E562" s="322"/>
      <c r="F562" s="322"/>
      <c r="G562" s="322"/>
      <c r="H562" s="322"/>
      <c r="I562" s="322"/>
      <c r="J562" s="322"/>
      <c r="K562" s="322"/>
      <c r="L562" s="322"/>
      <c r="M562" s="322"/>
      <c r="N562" s="322"/>
      <c r="O562" s="322"/>
      <c r="P562" s="322"/>
      <c r="Q562" s="322"/>
      <c r="R562" s="322"/>
      <c r="S562" s="322"/>
      <c r="T562" s="322"/>
      <c r="U562" s="322"/>
      <c r="V562" s="322"/>
      <c r="W562" s="322"/>
      <c r="X562" s="322"/>
      <c r="Y562" s="322"/>
      <c r="Z562" s="322"/>
    </row>
    <row r="563">
      <c r="A563" s="322"/>
      <c r="B563" s="322"/>
      <c r="C563" s="322"/>
      <c r="D563" s="322"/>
      <c r="E563" s="322"/>
      <c r="F563" s="322"/>
      <c r="G563" s="322"/>
      <c r="H563" s="322"/>
      <c r="I563" s="322"/>
      <c r="J563" s="322"/>
      <c r="K563" s="322"/>
      <c r="L563" s="322"/>
      <c r="M563" s="322"/>
      <c r="N563" s="322"/>
      <c r="O563" s="322"/>
      <c r="P563" s="322"/>
      <c r="Q563" s="322"/>
      <c r="R563" s="322"/>
      <c r="S563" s="322"/>
      <c r="T563" s="322"/>
      <c r="U563" s="322"/>
      <c r="V563" s="322"/>
      <c r="W563" s="322"/>
      <c r="X563" s="322"/>
      <c r="Y563" s="322"/>
      <c r="Z563" s="322"/>
    </row>
    <row r="564">
      <c r="A564" s="322"/>
      <c r="B564" s="322"/>
      <c r="C564" s="322"/>
      <c r="D564" s="322"/>
      <c r="E564" s="322"/>
      <c r="F564" s="322"/>
      <c r="G564" s="322"/>
      <c r="H564" s="322"/>
      <c r="I564" s="322"/>
      <c r="J564" s="322"/>
      <c r="K564" s="322"/>
      <c r="L564" s="322"/>
      <c r="M564" s="322"/>
      <c r="N564" s="322"/>
      <c r="O564" s="322"/>
      <c r="P564" s="322"/>
      <c r="Q564" s="322"/>
      <c r="R564" s="322"/>
      <c r="S564" s="322"/>
      <c r="T564" s="322"/>
      <c r="U564" s="322"/>
      <c r="V564" s="322"/>
      <c r="W564" s="322"/>
      <c r="X564" s="322"/>
      <c r="Y564" s="322"/>
      <c r="Z564" s="322"/>
    </row>
    <row r="565">
      <c r="A565" s="322"/>
      <c r="B565" s="322"/>
      <c r="C565" s="322"/>
      <c r="D565" s="322"/>
      <c r="E565" s="322"/>
      <c r="F565" s="322"/>
      <c r="G565" s="322"/>
      <c r="H565" s="322"/>
      <c r="I565" s="322"/>
      <c r="J565" s="322"/>
      <c r="K565" s="322"/>
      <c r="L565" s="322"/>
      <c r="M565" s="322"/>
      <c r="N565" s="322"/>
      <c r="O565" s="322"/>
      <c r="P565" s="322"/>
      <c r="Q565" s="322"/>
      <c r="R565" s="322"/>
      <c r="S565" s="322"/>
      <c r="T565" s="322"/>
      <c r="U565" s="322"/>
      <c r="V565" s="322"/>
      <c r="W565" s="322"/>
      <c r="X565" s="322"/>
      <c r="Y565" s="322"/>
      <c r="Z565" s="322"/>
    </row>
    <row r="566">
      <c r="A566" s="322"/>
      <c r="B566" s="322"/>
      <c r="C566" s="322"/>
      <c r="D566" s="322"/>
      <c r="E566" s="322"/>
      <c r="F566" s="322"/>
      <c r="G566" s="322"/>
      <c r="H566" s="322"/>
      <c r="I566" s="322"/>
      <c r="J566" s="322"/>
      <c r="K566" s="322"/>
      <c r="L566" s="322"/>
      <c r="M566" s="322"/>
      <c r="N566" s="322"/>
      <c r="O566" s="322"/>
      <c r="P566" s="322"/>
      <c r="Q566" s="322"/>
      <c r="R566" s="322"/>
      <c r="S566" s="322"/>
      <c r="T566" s="322"/>
      <c r="U566" s="322"/>
      <c r="V566" s="322"/>
      <c r="W566" s="322"/>
      <c r="X566" s="322"/>
      <c r="Y566" s="322"/>
      <c r="Z566" s="322"/>
    </row>
    <row r="567">
      <c r="A567" s="322"/>
      <c r="B567" s="322"/>
      <c r="C567" s="322"/>
      <c r="D567" s="322"/>
      <c r="E567" s="322"/>
      <c r="F567" s="322"/>
      <c r="G567" s="322"/>
      <c r="H567" s="322"/>
      <c r="I567" s="322"/>
      <c r="J567" s="322"/>
      <c r="K567" s="322"/>
      <c r="L567" s="322"/>
      <c r="M567" s="322"/>
      <c r="N567" s="322"/>
      <c r="O567" s="322"/>
      <c r="P567" s="322"/>
      <c r="Q567" s="322"/>
      <c r="R567" s="322"/>
      <c r="S567" s="322"/>
      <c r="T567" s="322"/>
      <c r="U567" s="322"/>
      <c r="V567" s="322"/>
      <c r="W567" s="322"/>
      <c r="X567" s="322"/>
      <c r="Y567" s="322"/>
      <c r="Z567" s="322"/>
    </row>
    <row r="568">
      <c r="A568" s="322"/>
      <c r="B568" s="322"/>
      <c r="C568" s="322"/>
      <c r="D568" s="322"/>
      <c r="E568" s="322"/>
      <c r="F568" s="322"/>
      <c r="G568" s="322"/>
      <c r="H568" s="322"/>
      <c r="I568" s="322"/>
      <c r="J568" s="322"/>
      <c r="K568" s="322"/>
      <c r="L568" s="322"/>
      <c r="M568" s="322"/>
      <c r="N568" s="322"/>
      <c r="O568" s="322"/>
      <c r="P568" s="322"/>
      <c r="Q568" s="322"/>
      <c r="R568" s="322"/>
      <c r="S568" s="322"/>
      <c r="T568" s="322"/>
      <c r="U568" s="322"/>
      <c r="V568" s="322"/>
      <c r="W568" s="322"/>
      <c r="X568" s="322"/>
      <c r="Y568" s="322"/>
      <c r="Z568" s="322"/>
    </row>
    <row r="569">
      <c r="A569" s="322"/>
      <c r="B569" s="322"/>
      <c r="C569" s="322"/>
      <c r="D569" s="322"/>
      <c r="E569" s="322"/>
      <c r="F569" s="322"/>
      <c r="G569" s="322"/>
      <c r="H569" s="322"/>
      <c r="I569" s="322"/>
      <c r="J569" s="322"/>
      <c r="K569" s="322"/>
      <c r="L569" s="322"/>
      <c r="M569" s="322"/>
      <c r="N569" s="322"/>
      <c r="O569" s="322"/>
      <c r="P569" s="322"/>
      <c r="Q569" s="322"/>
      <c r="R569" s="322"/>
      <c r="S569" s="322"/>
      <c r="T569" s="322"/>
      <c r="U569" s="322"/>
      <c r="V569" s="322"/>
      <c r="W569" s="322"/>
      <c r="X569" s="322"/>
      <c r="Y569" s="322"/>
      <c r="Z569" s="322"/>
    </row>
    <row r="570">
      <c r="A570" s="322"/>
      <c r="B570" s="322"/>
      <c r="C570" s="322"/>
      <c r="D570" s="322"/>
      <c r="E570" s="322"/>
      <c r="F570" s="322"/>
      <c r="G570" s="322"/>
      <c r="H570" s="322"/>
      <c r="I570" s="322"/>
      <c r="J570" s="322"/>
      <c r="K570" s="322"/>
      <c r="L570" s="322"/>
      <c r="M570" s="322"/>
      <c r="N570" s="322"/>
      <c r="O570" s="322"/>
      <c r="P570" s="322"/>
      <c r="Q570" s="322"/>
      <c r="R570" s="322"/>
      <c r="S570" s="322"/>
      <c r="T570" s="322"/>
      <c r="U570" s="322"/>
      <c r="V570" s="322"/>
      <c r="W570" s="322"/>
      <c r="X570" s="322"/>
      <c r="Y570" s="322"/>
      <c r="Z570" s="322"/>
    </row>
    <row r="571">
      <c r="A571" s="322"/>
      <c r="B571" s="322"/>
      <c r="C571" s="322"/>
      <c r="D571" s="322"/>
      <c r="E571" s="322"/>
      <c r="F571" s="322"/>
      <c r="G571" s="322"/>
      <c r="H571" s="322"/>
      <c r="I571" s="322"/>
      <c r="J571" s="322"/>
      <c r="K571" s="322"/>
      <c r="L571" s="322"/>
      <c r="M571" s="322"/>
      <c r="N571" s="322"/>
      <c r="O571" s="322"/>
      <c r="P571" s="322"/>
      <c r="Q571" s="322"/>
      <c r="R571" s="322"/>
      <c r="S571" s="322"/>
      <c r="T571" s="322"/>
      <c r="U571" s="322"/>
      <c r="V571" s="322"/>
      <c r="W571" s="322"/>
      <c r="X571" s="322"/>
      <c r="Y571" s="322"/>
      <c r="Z571" s="322"/>
    </row>
    <row r="572">
      <c r="A572" s="322"/>
      <c r="B572" s="322"/>
      <c r="C572" s="322"/>
      <c r="D572" s="322"/>
      <c r="E572" s="322"/>
      <c r="F572" s="322"/>
      <c r="G572" s="322"/>
      <c r="H572" s="322"/>
      <c r="I572" s="322"/>
      <c r="J572" s="322"/>
      <c r="K572" s="322"/>
      <c r="L572" s="322"/>
      <c r="M572" s="322"/>
      <c r="N572" s="322"/>
      <c r="O572" s="322"/>
      <c r="P572" s="322"/>
      <c r="Q572" s="322"/>
      <c r="R572" s="322"/>
      <c r="S572" s="322"/>
      <c r="T572" s="322"/>
      <c r="U572" s="322"/>
      <c r="V572" s="322"/>
      <c r="W572" s="322"/>
      <c r="X572" s="322"/>
      <c r="Y572" s="322"/>
      <c r="Z572" s="322"/>
    </row>
    <row r="573">
      <c r="A573" s="322"/>
      <c r="B573" s="322"/>
      <c r="C573" s="322"/>
      <c r="D573" s="322"/>
      <c r="E573" s="322"/>
      <c r="F573" s="322"/>
      <c r="G573" s="322"/>
      <c r="H573" s="322"/>
      <c r="I573" s="322"/>
      <c r="J573" s="322"/>
      <c r="K573" s="322"/>
      <c r="L573" s="322"/>
      <c r="M573" s="322"/>
      <c r="N573" s="322"/>
      <c r="O573" s="322"/>
      <c r="P573" s="322"/>
      <c r="Q573" s="322"/>
      <c r="R573" s="322"/>
      <c r="S573" s="322"/>
      <c r="T573" s="322"/>
      <c r="U573" s="322"/>
      <c r="V573" s="322"/>
      <c r="W573" s="322"/>
      <c r="X573" s="322"/>
      <c r="Y573" s="322"/>
      <c r="Z573" s="322"/>
    </row>
    <row r="574">
      <c r="A574" s="322"/>
      <c r="B574" s="322"/>
      <c r="C574" s="322"/>
      <c r="D574" s="322"/>
      <c r="E574" s="322"/>
      <c r="F574" s="322"/>
      <c r="G574" s="322"/>
      <c r="H574" s="322"/>
      <c r="I574" s="322"/>
      <c r="J574" s="322"/>
      <c r="K574" s="322"/>
      <c r="L574" s="322"/>
      <c r="M574" s="322"/>
      <c r="N574" s="322"/>
      <c r="O574" s="322"/>
      <c r="P574" s="322"/>
      <c r="Q574" s="322"/>
      <c r="R574" s="322"/>
      <c r="S574" s="322"/>
      <c r="T574" s="322"/>
      <c r="U574" s="322"/>
      <c r="V574" s="322"/>
      <c r="W574" s="322"/>
      <c r="X574" s="322"/>
      <c r="Y574" s="322"/>
      <c r="Z574" s="322"/>
    </row>
    <row r="575">
      <c r="A575" s="322"/>
      <c r="B575" s="322"/>
      <c r="C575" s="322"/>
      <c r="D575" s="322"/>
      <c r="E575" s="322"/>
      <c r="F575" s="322"/>
      <c r="G575" s="322"/>
      <c r="H575" s="322"/>
      <c r="I575" s="322"/>
      <c r="J575" s="322"/>
      <c r="K575" s="322"/>
      <c r="L575" s="322"/>
      <c r="M575" s="322"/>
      <c r="N575" s="322"/>
      <c r="O575" s="322"/>
      <c r="P575" s="322"/>
      <c r="Q575" s="322"/>
      <c r="R575" s="322"/>
      <c r="S575" s="322"/>
      <c r="T575" s="322"/>
      <c r="U575" s="322"/>
      <c r="V575" s="322"/>
      <c r="W575" s="322"/>
      <c r="X575" s="322"/>
      <c r="Y575" s="322"/>
      <c r="Z575" s="322"/>
    </row>
    <row r="576">
      <c r="A576" s="322"/>
      <c r="B576" s="322"/>
      <c r="C576" s="322"/>
      <c r="D576" s="322"/>
      <c r="E576" s="322"/>
      <c r="F576" s="322"/>
      <c r="G576" s="322"/>
      <c r="H576" s="322"/>
      <c r="I576" s="322"/>
      <c r="J576" s="322"/>
      <c r="K576" s="322"/>
      <c r="L576" s="322"/>
      <c r="M576" s="322"/>
      <c r="N576" s="322"/>
      <c r="O576" s="322"/>
      <c r="P576" s="322"/>
      <c r="Q576" s="322"/>
      <c r="R576" s="322"/>
      <c r="S576" s="322"/>
      <c r="T576" s="322"/>
      <c r="U576" s="322"/>
      <c r="V576" s="322"/>
      <c r="W576" s="322"/>
      <c r="X576" s="322"/>
      <c r="Y576" s="322"/>
      <c r="Z576" s="322"/>
    </row>
    <row r="577">
      <c r="A577" s="322"/>
      <c r="B577" s="322"/>
      <c r="C577" s="322"/>
      <c r="D577" s="322"/>
      <c r="E577" s="322"/>
      <c r="F577" s="322"/>
      <c r="G577" s="322"/>
      <c r="H577" s="322"/>
      <c r="I577" s="322"/>
      <c r="J577" s="322"/>
      <c r="K577" s="322"/>
      <c r="L577" s="322"/>
      <c r="M577" s="322"/>
      <c r="N577" s="322"/>
      <c r="O577" s="322"/>
      <c r="P577" s="322"/>
      <c r="Q577" s="322"/>
      <c r="R577" s="322"/>
      <c r="S577" s="322"/>
      <c r="T577" s="322"/>
      <c r="U577" s="322"/>
      <c r="V577" s="322"/>
      <c r="W577" s="322"/>
      <c r="X577" s="322"/>
      <c r="Y577" s="322"/>
      <c r="Z577" s="322"/>
    </row>
    <row r="578">
      <c r="A578" s="322"/>
      <c r="B578" s="322"/>
      <c r="C578" s="322"/>
      <c r="D578" s="322"/>
      <c r="E578" s="322"/>
      <c r="F578" s="322"/>
      <c r="G578" s="322"/>
      <c r="H578" s="322"/>
      <c r="I578" s="322"/>
      <c r="J578" s="322"/>
      <c r="K578" s="322"/>
      <c r="L578" s="322"/>
      <c r="M578" s="322"/>
      <c r="N578" s="322"/>
      <c r="O578" s="322"/>
      <c r="P578" s="322"/>
      <c r="Q578" s="322"/>
      <c r="R578" s="322"/>
      <c r="S578" s="322"/>
      <c r="T578" s="322"/>
      <c r="U578" s="322"/>
      <c r="V578" s="322"/>
      <c r="W578" s="322"/>
      <c r="X578" s="322"/>
      <c r="Y578" s="322"/>
      <c r="Z578" s="322"/>
    </row>
    <row r="579">
      <c r="A579" s="322"/>
      <c r="B579" s="322"/>
      <c r="C579" s="322"/>
      <c r="D579" s="322"/>
      <c r="E579" s="322"/>
      <c r="F579" s="322"/>
      <c r="G579" s="322"/>
      <c r="H579" s="322"/>
      <c r="I579" s="322"/>
      <c r="J579" s="322"/>
      <c r="K579" s="322"/>
      <c r="L579" s="322"/>
      <c r="M579" s="322"/>
      <c r="N579" s="322"/>
      <c r="O579" s="322"/>
      <c r="P579" s="322"/>
      <c r="Q579" s="322"/>
      <c r="R579" s="322"/>
      <c r="S579" s="322"/>
      <c r="T579" s="322"/>
      <c r="U579" s="322"/>
      <c r="V579" s="322"/>
      <c r="W579" s="322"/>
      <c r="X579" s="322"/>
      <c r="Y579" s="322"/>
      <c r="Z579" s="322"/>
    </row>
    <row r="580">
      <c r="A580" s="322"/>
      <c r="B580" s="322"/>
      <c r="C580" s="322"/>
      <c r="D580" s="322"/>
      <c r="E580" s="322"/>
      <c r="F580" s="322"/>
      <c r="G580" s="322"/>
      <c r="H580" s="322"/>
      <c r="I580" s="322"/>
      <c r="J580" s="322"/>
      <c r="K580" s="322"/>
      <c r="L580" s="322"/>
      <c r="M580" s="322"/>
      <c r="N580" s="322"/>
      <c r="O580" s="322"/>
      <c r="P580" s="322"/>
      <c r="Q580" s="322"/>
      <c r="R580" s="322"/>
      <c r="S580" s="322"/>
      <c r="T580" s="322"/>
      <c r="U580" s="322"/>
      <c r="V580" s="322"/>
      <c r="W580" s="322"/>
      <c r="X580" s="322"/>
      <c r="Y580" s="322"/>
      <c r="Z580" s="322"/>
    </row>
    <row r="581">
      <c r="A581" s="322"/>
      <c r="B581" s="322"/>
      <c r="C581" s="322"/>
      <c r="D581" s="322"/>
      <c r="E581" s="322"/>
      <c r="F581" s="322"/>
      <c r="G581" s="322"/>
      <c r="H581" s="322"/>
      <c r="I581" s="322"/>
      <c r="J581" s="322"/>
      <c r="K581" s="322"/>
      <c r="L581" s="322"/>
      <c r="M581" s="322"/>
      <c r="N581" s="322"/>
      <c r="O581" s="322"/>
      <c r="P581" s="322"/>
      <c r="Q581" s="322"/>
      <c r="R581" s="322"/>
      <c r="S581" s="322"/>
      <c r="T581" s="322"/>
      <c r="U581" s="322"/>
      <c r="V581" s="322"/>
      <c r="W581" s="322"/>
      <c r="X581" s="322"/>
      <c r="Y581" s="322"/>
      <c r="Z581" s="322"/>
    </row>
    <row r="582">
      <c r="A582" s="322"/>
      <c r="B582" s="322"/>
      <c r="C582" s="322"/>
      <c r="D582" s="322"/>
      <c r="E582" s="322"/>
      <c r="F582" s="322"/>
      <c r="G582" s="322"/>
      <c r="H582" s="322"/>
      <c r="I582" s="322"/>
      <c r="J582" s="322"/>
      <c r="K582" s="322"/>
      <c r="L582" s="322"/>
      <c r="M582" s="322"/>
      <c r="N582" s="322"/>
      <c r="O582" s="322"/>
      <c r="P582" s="322"/>
      <c r="Q582" s="322"/>
      <c r="R582" s="322"/>
      <c r="S582" s="322"/>
      <c r="T582" s="322"/>
      <c r="U582" s="322"/>
      <c r="V582" s="322"/>
      <c r="W582" s="322"/>
      <c r="X582" s="322"/>
      <c r="Y582" s="322"/>
      <c r="Z582" s="322"/>
    </row>
    <row r="583">
      <c r="A583" s="322"/>
      <c r="B583" s="322"/>
      <c r="C583" s="322"/>
      <c r="D583" s="322"/>
      <c r="E583" s="322"/>
      <c r="F583" s="322"/>
      <c r="G583" s="322"/>
      <c r="H583" s="322"/>
      <c r="I583" s="322"/>
      <c r="J583" s="322"/>
      <c r="K583" s="322"/>
      <c r="L583" s="322"/>
      <c r="M583" s="322"/>
      <c r="N583" s="322"/>
      <c r="O583" s="322"/>
      <c r="P583" s="322"/>
      <c r="Q583" s="322"/>
      <c r="R583" s="322"/>
      <c r="S583" s="322"/>
      <c r="T583" s="322"/>
      <c r="U583" s="322"/>
      <c r="V583" s="322"/>
      <c r="W583" s="322"/>
      <c r="X583" s="322"/>
      <c r="Y583" s="322"/>
      <c r="Z583" s="322"/>
    </row>
    <row r="584">
      <c r="A584" s="322"/>
      <c r="B584" s="322"/>
      <c r="C584" s="322"/>
      <c r="D584" s="322"/>
      <c r="E584" s="322"/>
      <c r="F584" s="322"/>
      <c r="G584" s="322"/>
      <c r="H584" s="322"/>
      <c r="I584" s="322"/>
      <c r="J584" s="322"/>
      <c r="K584" s="322"/>
      <c r="L584" s="322"/>
      <c r="M584" s="322"/>
      <c r="N584" s="322"/>
      <c r="O584" s="322"/>
      <c r="P584" s="322"/>
      <c r="Q584" s="322"/>
      <c r="R584" s="322"/>
      <c r="S584" s="322"/>
      <c r="T584" s="322"/>
      <c r="U584" s="322"/>
      <c r="V584" s="322"/>
      <c r="W584" s="322"/>
      <c r="X584" s="322"/>
      <c r="Y584" s="322"/>
      <c r="Z584" s="322"/>
    </row>
    <row r="585">
      <c r="A585" s="322"/>
      <c r="B585" s="322"/>
      <c r="C585" s="322"/>
      <c r="D585" s="322"/>
      <c r="E585" s="322"/>
      <c r="F585" s="322"/>
      <c r="G585" s="322"/>
      <c r="H585" s="322"/>
      <c r="I585" s="322"/>
      <c r="J585" s="322"/>
      <c r="K585" s="322"/>
      <c r="L585" s="322"/>
      <c r="M585" s="322"/>
      <c r="N585" s="322"/>
      <c r="O585" s="322"/>
      <c r="P585" s="322"/>
      <c r="Q585" s="322"/>
      <c r="R585" s="322"/>
      <c r="S585" s="322"/>
      <c r="T585" s="322"/>
      <c r="U585" s="322"/>
      <c r="V585" s="322"/>
      <c r="W585" s="322"/>
      <c r="X585" s="322"/>
      <c r="Y585" s="322"/>
      <c r="Z585" s="322"/>
    </row>
    <row r="586">
      <c r="A586" s="322"/>
      <c r="B586" s="322"/>
      <c r="C586" s="322"/>
      <c r="D586" s="322"/>
      <c r="E586" s="322"/>
      <c r="F586" s="322"/>
      <c r="G586" s="322"/>
      <c r="H586" s="322"/>
      <c r="I586" s="322"/>
      <c r="J586" s="322"/>
      <c r="K586" s="322"/>
      <c r="L586" s="322"/>
      <c r="M586" s="322"/>
      <c r="N586" s="322"/>
      <c r="O586" s="322"/>
      <c r="P586" s="322"/>
      <c r="Q586" s="322"/>
      <c r="R586" s="322"/>
      <c r="S586" s="322"/>
      <c r="T586" s="322"/>
      <c r="U586" s="322"/>
      <c r="V586" s="322"/>
      <c r="W586" s="322"/>
      <c r="X586" s="322"/>
      <c r="Y586" s="322"/>
      <c r="Z586" s="322"/>
    </row>
    <row r="587">
      <c r="A587" s="322"/>
      <c r="B587" s="322"/>
      <c r="C587" s="322"/>
      <c r="D587" s="322"/>
      <c r="E587" s="322"/>
      <c r="F587" s="322"/>
      <c r="G587" s="322"/>
      <c r="H587" s="322"/>
      <c r="I587" s="322"/>
      <c r="J587" s="322"/>
      <c r="K587" s="322"/>
      <c r="L587" s="322"/>
      <c r="M587" s="322"/>
      <c r="N587" s="322"/>
      <c r="O587" s="322"/>
      <c r="P587" s="322"/>
      <c r="Q587" s="322"/>
      <c r="R587" s="322"/>
      <c r="S587" s="322"/>
      <c r="T587" s="322"/>
      <c r="U587" s="322"/>
      <c r="V587" s="322"/>
      <c r="W587" s="322"/>
      <c r="X587" s="322"/>
      <c r="Y587" s="322"/>
      <c r="Z587" s="322"/>
    </row>
    <row r="588">
      <c r="A588" s="322"/>
      <c r="B588" s="322"/>
      <c r="C588" s="322"/>
      <c r="D588" s="322"/>
      <c r="E588" s="322"/>
      <c r="F588" s="322"/>
      <c r="G588" s="322"/>
      <c r="H588" s="322"/>
      <c r="I588" s="322"/>
      <c r="J588" s="322"/>
      <c r="K588" s="322"/>
      <c r="L588" s="322"/>
      <c r="M588" s="322"/>
      <c r="N588" s="322"/>
      <c r="O588" s="322"/>
      <c r="P588" s="322"/>
      <c r="Q588" s="322"/>
      <c r="R588" s="322"/>
      <c r="S588" s="322"/>
      <c r="T588" s="322"/>
      <c r="U588" s="322"/>
      <c r="V588" s="322"/>
      <c r="W588" s="322"/>
      <c r="X588" s="322"/>
      <c r="Y588" s="322"/>
      <c r="Z588" s="322"/>
    </row>
    <row r="589">
      <c r="A589" s="322"/>
      <c r="B589" s="322"/>
      <c r="C589" s="322"/>
      <c r="D589" s="322"/>
      <c r="E589" s="322"/>
      <c r="F589" s="322"/>
      <c r="G589" s="322"/>
      <c r="H589" s="322"/>
      <c r="I589" s="322"/>
      <c r="J589" s="322"/>
      <c r="K589" s="322"/>
      <c r="L589" s="322"/>
      <c r="M589" s="322"/>
      <c r="N589" s="322"/>
      <c r="O589" s="322"/>
      <c r="P589" s="322"/>
      <c r="Q589" s="322"/>
      <c r="R589" s="322"/>
      <c r="S589" s="322"/>
      <c r="T589" s="322"/>
      <c r="U589" s="322"/>
      <c r="V589" s="322"/>
      <c r="W589" s="322"/>
      <c r="X589" s="322"/>
      <c r="Y589" s="322"/>
      <c r="Z589" s="322"/>
    </row>
    <row r="590">
      <c r="A590" s="322"/>
      <c r="B590" s="322"/>
      <c r="C590" s="322"/>
      <c r="D590" s="322"/>
      <c r="E590" s="322"/>
      <c r="F590" s="322"/>
      <c r="G590" s="322"/>
      <c r="H590" s="322"/>
      <c r="I590" s="322"/>
      <c r="J590" s="322"/>
      <c r="K590" s="322"/>
      <c r="L590" s="322"/>
      <c r="M590" s="322"/>
      <c r="N590" s="322"/>
      <c r="O590" s="322"/>
      <c r="P590" s="322"/>
      <c r="Q590" s="322"/>
      <c r="R590" s="322"/>
      <c r="S590" s="322"/>
      <c r="T590" s="322"/>
      <c r="U590" s="322"/>
      <c r="V590" s="322"/>
      <c r="W590" s="322"/>
      <c r="X590" s="322"/>
      <c r="Y590" s="322"/>
      <c r="Z590" s="322"/>
    </row>
    <row r="591">
      <c r="A591" s="322"/>
      <c r="B591" s="322"/>
      <c r="C591" s="322"/>
      <c r="D591" s="322"/>
      <c r="E591" s="322"/>
      <c r="F591" s="322"/>
      <c r="G591" s="322"/>
      <c r="H591" s="322"/>
      <c r="I591" s="322"/>
      <c r="J591" s="322"/>
      <c r="K591" s="322"/>
      <c r="L591" s="322"/>
      <c r="M591" s="322"/>
      <c r="N591" s="322"/>
      <c r="O591" s="322"/>
      <c r="P591" s="322"/>
      <c r="Q591" s="322"/>
      <c r="R591" s="322"/>
      <c r="S591" s="322"/>
      <c r="T591" s="322"/>
      <c r="U591" s="322"/>
      <c r="V591" s="322"/>
      <c r="W591" s="322"/>
      <c r="X591" s="322"/>
      <c r="Y591" s="322"/>
      <c r="Z591" s="322"/>
    </row>
    <row r="592">
      <c r="A592" s="322"/>
      <c r="B592" s="322"/>
      <c r="C592" s="322"/>
      <c r="D592" s="322"/>
      <c r="E592" s="322"/>
      <c r="F592" s="322"/>
      <c r="G592" s="322"/>
      <c r="H592" s="322"/>
      <c r="I592" s="322"/>
      <c r="J592" s="322"/>
      <c r="K592" s="322"/>
      <c r="L592" s="322"/>
      <c r="M592" s="322"/>
      <c r="N592" s="322"/>
      <c r="O592" s="322"/>
      <c r="P592" s="322"/>
      <c r="Q592" s="322"/>
      <c r="R592" s="322"/>
      <c r="S592" s="322"/>
      <c r="T592" s="322"/>
      <c r="U592" s="322"/>
      <c r="V592" s="322"/>
      <c r="W592" s="322"/>
      <c r="X592" s="322"/>
      <c r="Y592" s="322"/>
      <c r="Z592" s="322"/>
    </row>
    <row r="593">
      <c r="A593" s="322"/>
      <c r="B593" s="322"/>
      <c r="C593" s="322"/>
      <c r="D593" s="322"/>
      <c r="E593" s="322"/>
      <c r="F593" s="322"/>
      <c r="G593" s="322"/>
      <c r="H593" s="322"/>
      <c r="I593" s="322"/>
      <c r="J593" s="322"/>
      <c r="K593" s="322"/>
      <c r="L593" s="322"/>
      <c r="M593" s="322"/>
      <c r="N593" s="322"/>
      <c r="O593" s="322"/>
      <c r="P593" s="322"/>
      <c r="Q593" s="322"/>
      <c r="R593" s="322"/>
      <c r="S593" s="322"/>
      <c r="T593" s="322"/>
      <c r="U593" s="322"/>
      <c r="V593" s="322"/>
      <c r="W593" s="322"/>
      <c r="X593" s="322"/>
      <c r="Y593" s="322"/>
      <c r="Z593" s="322"/>
    </row>
    <row r="594">
      <c r="A594" s="322"/>
      <c r="B594" s="322"/>
      <c r="C594" s="322"/>
      <c r="D594" s="322"/>
      <c r="E594" s="322"/>
      <c r="F594" s="322"/>
      <c r="G594" s="322"/>
      <c r="H594" s="322"/>
      <c r="I594" s="322"/>
      <c r="J594" s="322"/>
      <c r="K594" s="322"/>
      <c r="L594" s="322"/>
      <c r="M594" s="322"/>
      <c r="N594" s="322"/>
      <c r="O594" s="322"/>
      <c r="P594" s="322"/>
      <c r="Q594" s="322"/>
      <c r="R594" s="322"/>
      <c r="S594" s="322"/>
      <c r="T594" s="322"/>
      <c r="U594" s="322"/>
      <c r="V594" s="322"/>
      <c r="W594" s="322"/>
      <c r="X594" s="322"/>
      <c r="Y594" s="322"/>
      <c r="Z594" s="322"/>
    </row>
    <row r="595">
      <c r="A595" s="322"/>
      <c r="B595" s="322"/>
      <c r="C595" s="322"/>
      <c r="D595" s="322"/>
      <c r="E595" s="322"/>
      <c r="F595" s="322"/>
      <c r="G595" s="322"/>
      <c r="H595" s="322"/>
      <c r="I595" s="322"/>
      <c r="J595" s="322"/>
      <c r="K595" s="322"/>
      <c r="L595" s="322"/>
      <c r="M595" s="322"/>
      <c r="N595" s="322"/>
      <c r="O595" s="322"/>
      <c r="P595" s="322"/>
      <c r="Q595" s="322"/>
      <c r="R595" s="322"/>
      <c r="S595" s="322"/>
      <c r="T595" s="322"/>
      <c r="U595" s="322"/>
      <c r="V595" s="322"/>
      <c r="W595" s="322"/>
      <c r="X595" s="322"/>
      <c r="Y595" s="322"/>
      <c r="Z595" s="322"/>
    </row>
    <row r="596">
      <c r="A596" s="322"/>
      <c r="B596" s="322"/>
      <c r="C596" s="322"/>
      <c r="D596" s="322"/>
      <c r="E596" s="322"/>
      <c r="F596" s="322"/>
      <c r="G596" s="322"/>
      <c r="H596" s="322"/>
      <c r="I596" s="322"/>
      <c r="J596" s="322"/>
      <c r="K596" s="322"/>
      <c r="L596" s="322"/>
      <c r="M596" s="322"/>
      <c r="N596" s="322"/>
      <c r="O596" s="322"/>
      <c r="P596" s="322"/>
      <c r="Q596" s="322"/>
      <c r="R596" s="322"/>
      <c r="S596" s="322"/>
      <c r="T596" s="322"/>
      <c r="U596" s="322"/>
      <c r="V596" s="322"/>
      <c r="W596" s="322"/>
      <c r="X596" s="322"/>
      <c r="Y596" s="322"/>
      <c r="Z596" s="322"/>
    </row>
    <row r="597">
      <c r="A597" s="322"/>
      <c r="B597" s="322"/>
      <c r="C597" s="322"/>
      <c r="D597" s="322"/>
      <c r="E597" s="322"/>
      <c r="F597" s="322"/>
      <c r="G597" s="322"/>
      <c r="H597" s="322"/>
      <c r="I597" s="322"/>
      <c r="J597" s="322"/>
      <c r="K597" s="322"/>
      <c r="L597" s="322"/>
      <c r="M597" s="322"/>
      <c r="N597" s="322"/>
      <c r="O597" s="322"/>
      <c r="P597" s="322"/>
      <c r="Q597" s="322"/>
      <c r="R597" s="322"/>
      <c r="S597" s="322"/>
      <c r="T597" s="322"/>
      <c r="U597" s="322"/>
      <c r="V597" s="322"/>
      <c r="W597" s="322"/>
      <c r="X597" s="322"/>
      <c r="Y597" s="322"/>
      <c r="Z597" s="322"/>
    </row>
    <row r="598">
      <c r="A598" s="322"/>
      <c r="B598" s="322"/>
      <c r="C598" s="322"/>
      <c r="D598" s="322"/>
      <c r="E598" s="322"/>
      <c r="F598" s="322"/>
      <c r="G598" s="322"/>
      <c r="H598" s="322"/>
      <c r="I598" s="322"/>
      <c r="J598" s="322"/>
      <c r="K598" s="322"/>
      <c r="L598" s="322"/>
      <c r="M598" s="322"/>
      <c r="N598" s="322"/>
      <c r="O598" s="322"/>
      <c r="P598" s="322"/>
      <c r="Q598" s="322"/>
      <c r="R598" s="322"/>
      <c r="S598" s="322"/>
      <c r="T598" s="322"/>
      <c r="U598" s="322"/>
      <c r="V598" s="322"/>
      <c r="W598" s="322"/>
      <c r="X598" s="322"/>
      <c r="Y598" s="322"/>
      <c r="Z598" s="322"/>
    </row>
    <row r="599">
      <c r="A599" s="322"/>
      <c r="B599" s="322"/>
      <c r="C599" s="322"/>
      <c r="D599" s="322"/>
      <c r="E599" s="322"/>
      <c r="F599" s="322"/>
      <c r="G599" s="322"/>
      <c r="H599" s="322"/>
      <c r="I599" s="322"/>
      <c r="J599" s="322"/>
      <c r="K599" s="322"/>
      <c r="L599" s="322"/>
      <c r="M599" s="322"/>
      <c r="N599" s="322"/>
      <c r="O599" s="322"/>
      <c r="P599" s="322"/>
      <c r="Q599" s="322"/>
      <c r="R599" s="322"/>
      <c r="S599" s="322"/>
      <c r="T599" s="322"/>
      <c r="U599" s="322"/>
      <c r="V599" s="322"/>
      <c r="W599" s="322"/>
      <c r="X599" s="322"/>
      <c r="Y599" s="322"/>
      <c r="Z599" s="322"/>
    </row>
    <row r="600">
      <c r="A600" s="322"/>
      <c r="B600" s="322"/>
      <c r="C600" s="322"/>
      <c r="D600" s="322"/>
      <c r="E600" s="322"/>
      <c r="F600" s="322"/>
      <c r="G600" s="322"/>
      <c r="H600" s="322"/>
      <c r="I600" s="322"/>
      <c r="J600" s="322"/>
      <c r="K600" s="322"/>
      <c r="L600" s="322"/>
      <c r="M600" s="322"/>
      <c r="N600" s="322"/>
      <c r="O600" s="322"/>
      <c r="P600" s="322"/>
      <c r="Q600" s="322"/>
      <c r="R600" s="322"/>
      <c r="S600" s="322"/>
      <c r="T600" s="322"/>
      <c r="U600" s="322"/>
      <c r="V600" s="322"/>
      <c r="W600" s="322"/>
      <c r="X600" s="322"/>
      <c r="Y600" s="322"/>
      <c r="Z600" s="322"/>
    </row>
    <row r="601">
      <c r="A601" s="322"/>
      <c r="B601" s="322"/>
      <c r="C601" s="322"/>
      <c r="D601" s="322"/>
      <c r="E601" s="322"/>
      <c r="F601" s="322"/>
      <c r="G601" s="322"/>
      <c r="H601" s="322"/>
      <c r="I601" s="322"/>
      <c r="J601" s="322"/>
      <c r="K601" s="322"/>
      <c r="L601" s="322"/>
      <c r="M601" s="322"/>
      <c r="N601" s="322"/>
      <c r="O601" s="322"/>
      <c r="P601" s="322"/>
      <c r="Q601" s="322"/>
      <c r="R601" s="322"/>
      <c r="S601" s="322"/>
      <c r="T601" s="322"/>
      <c r="U601" s="322"/>
      <c r="V601" s="322"/>
      <c r="W601" s="322"/>
      <c r="X601" s="322"/>
      <c r="Y601" s="322"/>
      <c r="Z601" s="322"/>
    </row>
    <row r="602">
      <c r="A602" s="322"/>
      <c r="B602" s="322"/>
      <c r="C602" s="322"/>
      <c r="D602" s="322"/>
      <c r="E602" s="322"/>
      <c r="F602" s="322"/>
      <c r="G602" s="322"/>
      <c r="H602" s="322"/>
      <c r="I602" s="322"/>
      <c r="J602" s="322"/>
      <c r="K602" s="322"/>
      <c r="L602" s="322"/>
      <c r="M602" s="322"/>
      <c r="N602" s="322"/>
      <c r="O602" s="322"/>
      <c r="P602" s="322"/>
      <c r="Q602" s="322"/>
      <c r="R602" s="322"/>
      <c r="S602" s="322"/>
      <c r="T602" s="322"/>
      <c r="U602" s="322"/>
      <c r="V602" s="322"/>
      <c r="W602" s="322"/>
      <c r="X602" s="322"/>
      <c r="Y602" s="322"/>
      <c r="Z602" s="322"/>
    </row>
    <row r="603">
      <c r="A603" s="322"/>
      <c r="B603" s="322"/>
      <c r="C603" s="322"/>
      <c r="D603" s="322"/>
      <c r="E603" s="322"/>
      <c r="F603" s="322"/>
      <c r="G603" s="322"/>
      <c r="H603" s="322"/>
      <c r="I603" s="322"/>
      <c r="J603" s="322"/>
      <c r="K603" s="322"/>
      <c r="L603" s="322"/>
      <c r="M603" s="322"/>
      <c r="N603" s="322"/>
      <c r="O603" s="322"/>
      <c r="P603" s="322"/>
      <c r="Q603" s="322"/>
      <c r="R603" s="322"/>
      <c r="S603" s="322"/>
      <c r="T603" s="322"/>
      <c r="U603" s="322"/>
      <c r="V603" s="322"/>
      <c r="W603" s="322"/>
      <c r="X603" s="322"/>
      <c r="Y603" s="322"/>
      <c r="Z603" s="322"/>
    </row>
    <row r="604">
      <c r="A604" s="322"/>
      <c r="B604" s="322"/>
      <c r="C604" s="322"/>
      <c r="D604" s="322"/>
      <c r="E604" s="322"/>
      <c r="F604" s="322"/>
      <c r="G604" s="322"/>
      <c r="H604" s="322"/>
      <c r="I604" s="322"/>
      <c r="J604" s="322"/>
      <c r="K604" s="322"/>
      <c r="L604" s="322"/>
      <c r="M604" s="322"/>
      <c r="N604" s="322"/>
      <c r="O604" s="322"/>
      <c r="P604" s="322"/>
      <c r="Q604" s="322"/>
      <c r="R604" s="322"/>
      <c r="S604" s="322"/>
      <c r="T604" s="322"/>
      <c r="U604" s="322"/>
      <c r="V604" s="322"/>
      <c r="W604" s="322"/>
      <c r="X604" s="322"/>
      <c r="Y604" s="322"/>
      <c r="Z604" s="322"/>
    </row>
    <row r="605">
      <c r="A605" s="322"/>
      <c r="B605" s="322"/>
      <c r="C605" s="322"/>
      <c r="D605" s="322"/>
      <c r="E605" s="322"/>
      <c r="F605" s="322"/>
      <c r="G605" s="322"/>
      <c r="H605" s="322"/>
      <c r="I605" s="322"/>
      <c r="J605" s="322"/>
      <c r="K605" s="322"/>
      <c r="L605" s="322"/>
      <c r="M605" s="322"/>
      <c r="N605" s="322"/>
      <c r="O605" s="322"/>
      <c r="P605" s="322"/>
      <c r="Q605" s="322"/>
      <c r="R605" s="322"/>
      <c r="S605" s="322"/>
      <c r="T605" s="322"/>
      <c r="U605" s="322"/>
      <c r="V605" s="322"/>
      <c r="W605" s="322"/>
      <c r="X605" s="322"/>
      <c r="Y605" s="322"/>
      <c r="Z605" s="322"/>
    </row>
    <row r="606">
      <c r="A606" s="322"/>
      <c r="B606" s="322"/>
      <c r="C606" s="322"/>
      <c r="D606" s="322"/>
      <c r="E606" s="322"/>
      <c r="F606" s="322"/>
      <c r="G606" s="322"/>
      <c r="H606" s="322"/>
      <c r="I606" s="322"/>
      <c r="J606" s="322"/>
      <c r="K606" s="322"/>
      <c r="L606" s="322"/>
      <c r="M606" s="322"/>
      <c r="N606" s="322"/>
      <c r="O606" s="322"/>
      <c r="P606" s="322"/>
      <c r="Q606" s="322"/>
      <c r="R606" s="322"/>
      <c r="S606" s="322"/>
      <c r="T606" s="322"/>
      <c r="U606" s="322"/>
      <c r="V606" s="322"/>
      <c r="W606" s="322"/>
      <c r="X606" s="322"/>
      <c r="Y606" s="322"/>
      <c r="Z606" s="322"/>
    </row>
    <row r="607">
      <c r="A607" s="322"/>
      <c r="B607" s="322"/>
      <c r="C607" s="322"/>
      <c r="D607" s="322"/>
      <c r="E607" s="322"/>
      <c r="F607" s="322"/>
      <c r="G607" s="322"/>
      <c r="H607" s="322"/>
      <c r="I607" s="322"/>
      <c r="J607" s="322"/>
      <c r="K607" s="322"/>
      <c r="L607" s="322"/>
      <c r="M607" s="322"/>
      <c r="N607" s="322"/>
      <c r="O607" s="322"/>
      <c r="P607" s="322"/>
      <c r="Q607" s="322"/>
      <c r="R607" s="322"/>
      <c r="S607" s="322"/>
      <c r="T607" s="322"/>
      <c r="U607" s="322"/>
      <c r="V607" s="322"/>
      <c r="W607" s="322"/>
      <c r="X607" s="322"/>
      <c r="Y607" s="322"/>
      <c r="Z607" s="322"/>
    </row>
    <row r="608">
      <c r="A608" s="322"/>
      <c r="B608" s="322"/>
      <c r="C608" s="322"/>
      <c r="D608" s="322"/>
      <c r="E608" s="322"/>
      <c r="F608" s="322"/>
      <c r="G608" s="322"/>
      <c r="H608" s="322"/>
      <c r="I608" s="322"/>
      <c r="J608" s="322"/>
      <c r="K608" s="322"/>
      <c r="L608" s="322"/>
      <c r="M608" s="322"/>
      <c r="N608" s="322"/>
      <c r="O608" s="322"/>
      <c r="P608" s="322"/>
      <c r="Q608" s="322"/>
      <c r="R608" s="322"/>
      <c r="S608" s="322"/>
      <c r="T608" s="322"/>
      <c r="U608" s="322"/>
      <c r="V608" s="322"/>
      <c r="W608" s="322"/>
      <c r="X608" s="322"/>
      <c r="Y608" s="322"/>
      <c r="Z608" s="322"/>
    </row>
    <row r="609">
      <c r="A609" s="322"/>
      <c r="B609" s="322"/>
      <c r="C609" s="322"/>
      <c r="D609" s="322"/>
      <c r="E609" s="322"/>
      <c r="F609" s="322"/>
      <c r="G609" s="322"/>
      <c r="H609" s="322"/>
      <c r="I609" s="322"/>
      <c r="J609" s="322"/>
      <c r="K609" s="322"/>
      <c r="L609" s="322"/>
      <c r="M609" s="322"/>
      <c r="N609" s="322"/>
      <c r="O609" s="322"/>
      <c r="P609" s="322"/>
      <c r="Q609" s="322"/>
      <c r="R609" s="322"/>
      <c r="S609" s="322"/>
      <c r="T609" s="322"/>
      <c r="U609" s="322"/>
      <c r="V609" s="322"/>
      <c r="W609" s="322"/>
      <c r="X609" s="322"/>
      <c r="Y609" s="322"/>
      <c r="Z609" s="322"/>
    </row>
    <row r="610">
      <c r="A610" s="322"/>
      <c r="B610" s="322"/>
      <c r="C610" s="322"/>
      <c r="D610" s="322"/>
      <c r="E610" s="322"/>
      <c r="F610" s="322"/>
      <c r="G610" s="322"/>
      <c r="H610" s="322"/>
      <c r="I610" s="322"/>
      <c r="J610" s="322"/>
      <c r="K610" s="322"/>
      <c r="L610" s="322"/>
      <c r="M610" s="322"/>
      <c r="N610" s="322"/>
      <c r="O610" s="322"/>
      <c r="P610" s="322"/>
      <c r="Q610" s="322"/>
      <c r="R610" s="322"/>
      <c r="S610" s="322"/>
      <c r="T610" s="322"/>
      <c r="U610" s="322"/>
      <c r="V610" s="322"/>
      <c r="W610" s="322"/>
      <c r="X610" s="322"/>
      <c r="Y610" s="322"/>
      <c r="Z610" s="322"/>
    </row>
    <row r="611">
      <c r="A611" s="322"/>
      <c r="B611" s="322"/>
      <c r="C611" s="322"/>
      <c r="D611" s="322"/>
      <c r="E611" s="322"/>
      <c r="F611" s="322"/>
      <c r="G611" s="322"/>
      <c r="H611" s="322"/>
      <c r="I611" s="322"/>
      <c r="J611" s="322"/>
      <c r="K611" s="322"/>
      <c r="L611" s="322"/>
      <c r="M611" s="322"/>
      <c r="N611" s="322"/>
      <c r="O611" s="322"/>
      <c r="P611" s="322"/>
      <c r="Q611" s="322"/>
      <c r="R611" s="322"/>
      <c r="S611" s="322"/>
      <c r="T611" s="322"/>
      <c r="U611" s="322"/>
      <c r="V611" s="322"/>
      <c r="W611" s="322"/>
      <c r="X611" s="322"/>
      <c r="Y611" s="322"/>
      <c r="Z611" s="322"/>
    </row>
    <row r="612">
      <c r="A612" s="322"/>
      <c r="B612" s="322"/>
      <c r="C612" s="322"/>
      <c r="D612" s="322"/>
      <c r="E612" s="322"/>
      <c r="F612" s="322"/>
      <c r="G612" s="322"/>
      <c r="H612" s="322"/>
      <c r="I612" s="322"/>
      <c r="J612" s="322"/>
      <c r="K612" s="322"/>
      <c r="L612" s="322"/>
      <c r="M612" s="322"/>
      <c r="N612" s="322"/>
      <c r="O612" s="322"/>
      <c r="P612" s="322"/>
      <c r="Q612" s="322"/>
      <c r="R612" s="322"/>
      <c r="S612" s="322"/>
      <c r="T612" s="322"/>
      <c r="U612" s="322"/>
      <c r="V612" s="322"/>
      <c r="W612" s="322"/>
      <c r="X612" s="322"/>
      <c r="Y612" s="322"/>
      <c r="Z612" s="322"/>
    </row>
    <row r="613">
      <c r="A613" s="322"/>
      <c r="B613" s="322"/>
      <c r="C613" s="322"/>
      <c r="D613" s="322"/>
      <c r="E613" s="322"/>
      <c r="F613" s="322"/>
      <c r="G613" s="322"/>
      <c r="H613" s="322"/>
      <c r="I613" s="322"/>
      <c r="J613" s="322"/>
      <c r="K613" s="322"/>
      <c r="L613" s="322"/>
      <c r="M613" s="322"/>
      <c r="N613" s="322"/>
      <c r="O613" s="322"/>
      <c r="P613" s="322"/>
      <c r="Q613" s="322"/>
      <c r="R613" s="322"/>
      <c r="S613" s="322"/>
      <c r="T613" s="322"/>
      <c r="U613" s="322"/>
      <c r="V613" s="322"/>
      <c r="W613" s="322"/>
      <c r="X613" s="322"/>
      <c r="Y613" s="322"/>
      <c r="Z613" s="322"/>
    </row>
    <row r="614">
      <c r="A614" s="322"/>
      <c r="B614" s="322"/>
      <c r="C614" s="322"/>
      <c r="D614" s="322"/>
      <c r="E614" s="322"/>
      <c r="F614" s="322"/>
      <c r="G614" s="322"/>
      <c r="H614" s="322"/>
      <c r="I614" s="322"/>
      <c r="J614" s="322"/>
      <c r="K614" s="322"/>
      <c r="L614" s="322"/>
      <c r="M614" s="322"/>
      <c r="N614" s="322"/>
      <c r="O614" s="322"/>
      <c r="P614" s="322"/>
      <c r="Q614" s="322"/>
      <c r="R614" s="322"/>
      <c r="S614" s="322"/>
      <c r="T614" s="322"/>
      <c r="U614" s="322"/>
      <c r="V614" s="322"/>
      <c r="W614" s="322"/>
      <c r="X614" s="322"/>
      <c r="Y614" s="322"/>
      <c r="Z614" s="322"/>
    </row>
    <row r="615">
      <c r="A615" s="322"/>
      <c r="B615" s="322"/>
      <c r="C615" s="322"/>
      <c r="D615" s="322"/>
      <c r="E615" s="322"/>
      <c r="F615" s="322"/>
      <c r="G615" s="322"/>
      <c r="H615" s="322"/>
      <c r="I615" s="322"/>
      <c r="J615" s="322"/>
      <c r="K615" s="322"/>
      <c r="L615" s="322"/>
      <c r="M615" s="322"/>
      <c r="N615" s="322"/>
      <c r="O615" s="322"/>
      <c r="P615" s="322"/>
      <c r="Q615" s="322"/>
      <c r="R615" s="322"/>
      <c r="S615" s="322"/>
      <c r="T615" s="322"/>
      <c r="U615" s="322"/>
      <c r="V615" s="322"/>
      <c r="W615" s="322"/>
      <c r="X615" s="322"/>
      <c r="Y615" s="322"/>
      <c r="Z615" s="322"/>
    </row>
    <row r="616">
      <c r="A616" s="322"/>
      <c r="B616" s="322"/>
      <c r="C616" s="322"/>
      <c r="D616" s="322"/>
      <c r="E616" s="322"/>
      <c r="F616" s="322"/>
      <c r="G616" s="322"/>
      <c r="H616" s="322"/>
      <c r="I616" s="322"/>
      <c r="J616" s="322"/>
      <c r="K616" s="322"/>
      <c r="L616" s="322"/>
      <c r="M616" s="322"/>
      <c r="N616" s="322"/>
      <c r="O616" s="322"/>
      <c r="P616" s="322"/>
      <c r="Q616" s="322"/>
      <c r="R616" s="322"/>
      <c r="S616" s="322"/>
      <c r="T616" s="322"/>
      <c r="U616" s="322"/>
      <c r="V616" s="322"/>
      <c r="W616" s="322"/>
      <c r="X616" s="322"/>
      <c r="Y616" s="322"/>
      <c r="Z616" s="322"/>
    </row>
    <row r="617">
      <c r="A617" s="322"/>
      <c r="B617" s="322"/>
      <c r="C617" s="322"/>
      <c r="D617" s="322"/>
      <c r="E617" s="322"/>
      <c r="F617" s="322"/>
      <c r="G617" s="322"/>
      <c r="H617" s="322"/>
      <c r="I617" s="322"/>
      <c r="J617" s="322"/>
      <c r="K617" s="322"/>
      <c r="L617" s="322"/>
      <c r="M617" s="322"/>
      <c r="N617" s="322"/>
      <c r="O617" s="322"/>
      <c r="P617" s="322"/>
      <c r="Q617" s="322"/>
      <c r="R617" s="322"/>
      <c r="S617" s="322"/>
      <c r="T617" s="322"/>
      <c r="U617" s="322"/>
      <c r="V617" s="322"/>
      <c r="W617" s="322"/>
      <c r="X617" s="322"/>
      <c r="Y617" s="322"/>
      <c r="Z617" s="322"/>
    </row>
    <row r="618">
      <c r="A618" s="322"/>
      <c r="B618" s="322"/>
      <c r="C618" s="322"/>
      <c r="D618" s="322"/>
      <c r="E618" s="322"/>
      <c r="F618" s="322"/>
      <c r="G618" s="322"/>
      <c r="H618" s="322"/>
      <c r="I618" s="322"/>
      <c r="J618" s="322"/>
      <c r="K618" s="322"/>
      <c r="L618" s="322"/>
      <c r="M618" s="322"/>
      <c r="N618" s="322"/>
      <c r="O618" s="322"/>
      <c r="P618" s="322"/>
      <c r="Q618" s="322"/>
      <c r="R618" s="322"/>
      <c r="S618" s="322"/>
      <c r="T618" s="322"/>
      <c r="U618" s="322"/>
      <c r="V618" s="322"/>
      <c r="W618" s="322"/>
      <c r="X618" s="322"/>
      <c r="Y618" s="322"/>
      <c r="Z618" s="322"/>
    </row>
    <row r="619">
      <c r="A619" s="322"/>
      <c r="B619" s="322"/>
      <c r="C619" s="322"/>
      <c r="D619" s="322"/>
      <c r="E619" s="322"/>
      <c r="F619" s="322"/>
      <c r="G619" s="322"/>
      <c r="H619" s="322"/>
      <c r="I619" s="322"/>
      <c r="J619" s="322"/>
      <c r="K619" s="322"/>
      <c r="L619" s="322"/>
      <c r="M619" s="322"/>
      <c r="N619" s="322"/>
      <c r="O619" s="322"/>
      <c r="P619" s="322"/>
      <c r="Q619" s="322"/>
      <c r="R619" s="322"/>
      <c r="S619" s="322"/>
      <c r="T619" s="322"/>
      <c r="U619" s="322"/>
      <c r="V619" s="322"/>
      <c r="W619" s="322"/>
      <c r="X619" s="322"/>
      <c r="Y619" s="322"/>
      <c r="Z619" s="322"/>
    </row>
    <row r="620">
      <c r="A620" s="322"/>
      <c r="B620" s="322"/>
      <c r="C620" s="322"/>
      <c r="D620" s="322"/>
      <c r="E620" s="322"/>
      <c r="F620" s="322"/>
      <c r="G620" s="322"/>
      <c r="H620" s="322"/>
      <c r="I620" s="322"/>
      <c r="J620" s="322"/>
      <c r="K620" s="322"/>
      <c r="L620" s="322"/>
      <c r="M620" s="322"/>
      <c r="N620" s="322"/>
      <c r="O620" s="322"/>
      <c r="P620" s="322"/>
      <c r="Q620" s="322"/>
      <c r="R620" s="322"/>
      <c r="S620" s="322"/>
      <c r="T620" s="322"/>
      <c r="U620" s="322"/>
      <c r="V620" s="322"/>
      <c r="W620" s="322"/>
      <c r="X620" s="322"/>
      <c r="Y620" s="322"/>
      <c r="Z620" s="322"/>
    </row>
    <row r="621">
      <c r="A621" s="322"/>
      <c r="B621" s="322"/>
      <c r="C621" s="322"/>
      <c r="D621" s="322"/>
      <c r="E621" s="322"/>
      <c r="F621" s="322"/>
      <c r="G621" s="322"/>
      <c r="H621" s="322"/>
      <c r="I621" s="322"/>
      <c r="J621" s="322"/>
      <c r="K621" s="322"/>
      <c r="L621" s="322"/>
      <c r="M621" s="322"/>
      <c r="N621" s="322"/>
      <c r="O621" s="322"/>
      <c r="P621" s="322"/>
      <c r="Q621" s="322"/>
      <c r="R621" s="322"/>
      <c r="S621" s="322"/>
      <c r="T621" s="322"/>
      <c r="U621" s="322"/>
      <c r="V621" s="322"/>
      <c r="W621" s="322"/>
      <c r="X621" s="322"/>
      <c r="Y621" s="322"/>
      <c r="Z621" s="322"/>
    </row>
    <row r="622">
      <c r="A622" s="322"/>
      <c r="B622" s="322"/>
      <c r="C622" s="322"/>
      <c r="D622" s="322"/>
      <c r="E622" s="322"/>
      <c r="F622" s="322"/>
      <c r="G622" s="322"/>
      <c r="H622" s="322"/>
      <c r="I622" s="322"/>
      <c r="J622" s="322"/>
      <c r="K622" s="322"/>
      <c r="L622" s="322"/>
      <c r="M622" s="322"/>
      <c r="N622" s="322"/>
      <c r="O622" s="322"/>
      <c r="P622" s="322"/>
      <c r="Q622" s="322"/>
      <c r="R622" s="322"/>
      <c r="S622" s="322"/>
      <c r="T622" s="322"/>
      <c r="U622" s="322"/>
      <c r="V622" s="322"/>
      <c r="W622" s="322"/>
      <c r="X622" s="322"/>
      <c r="Y622" s="322"/>
      <c r="Z622" s="322"/>
    </row>
    <row r="623">
      <c r="A623" s="322"/>
      <c r="B623" s="322"/>
      <c r="C623" s="322"/>
      <c r="D623" s="322"/>
      <c r="E623" s="322"/>
      <c r="F623" s="322"/>
      <c r="G623" s="322"/>
      <c r="H623" s="322"/>
      <c r="I623" s="322"/>
      <c r="J623" s="322"/>
      <c r="K623" s="322"/>
      <c r="L623" s="322"/>
      <c r="M623" s="322"/>
      <c r="N623" s="322"/>
      <c r="O623" s="322"/>
      <c r="P623" s="322"/>
      <c r="Q623" s="322"/>
      <c r="R623" s="322"/>
      <c r="S623" s="322"/>
      <c r="T623" s="322"/>
      <c r="U623" s="322"/>
      <c r="V623" s="322"/>
      <c r="W623" s="322"/>
      <c r="X623" s="322"/>
      <c r="Y623" s="322"/>
      <c r="Z623" s="322"/>
    </row>
    <row r="624">
      <c r="A624" s="322"/>
      <c r="B624" s="322"/>
      <c r="C624" s="322"/>
      <c r="D624" s="322"/>
      <c r="E624" s="322"/>
      <c r="F624" s="322"/>
      <c r="G624" s="322"/>
      <c r="H624" s="322"/>
      <c r="I624" s="322"/>
      <c r="J624" s="322"/>
      <c r="K624" s="322"/>
      <c r="L624" s="322"/>
      <c r="M624" s="322"/>
      <c r="N624" s="322"/>
      <c r="O624" s="322"/>
      <c r="P624" s="322"/>
      <c r="Q624" s="322"/>
      <c r="R624" s="322"/>
      <c r="S624" s="322"/>
      <c r="T624" s="322"/>
      <c r="U624" s="322"/>
      <c r="V624" s="322"/>
      <c r="W624" s="322"/>
      <c r="X624" s="322"/>
      <c r="Y624" s="322"/>
      <c r="Z624" s="322"/>
    </row>
    <row r="625">
      <c r="A625" s="322"/>
      <c r="B625" s="322"/>
      <c r="C625" s="322"/>
      <c r="D625" s="322"/>
      <c r="E625" s="322"/>
      <c r="F625" s="322"/>
      <c r="G625" s="322"/>
      <c r="H625" s="322"/>
      <c r="I625" s="322"/>
      <c r="J625" s="322"/>
      <c r="K625" s="322"/>
      <c r="L625" s="322"/>
      <c r="M625" s="322"/>
      <c r="N625" s="322"/>
      <c r="O625" s="322"/>
      <c r="P625" s="322"/>
      <c r="Q625" s="322"/>
      <c r="R625" s="322"/>
      <c r="S625" s="322"/>
      <c r="T625" s="322"/>
      <c r="U625" s="322"/>
      <c r="V625" s="322"/>
      <c r="W625" s="322"/>
      <c r="X625" s="322"/>
      <c r="Y625" s="322"/>
      <c r="Z625" s="322"/>
    </row>
    <row r="626">
      <c r="A626" s="322"/>
      <c r="B626" s="322"/>
      <c r="C626" s="322"/>
      <c r="D626" s="322"/>
      <c r="E626" s="322"/>
      <c r="F626" s="322"/>
      <c r="G626" s="322"/>
      <c r="H626" s="322"/>
      <c r="I626" s="322"/>
      <c r="J626" s="322"/>
      <c r="K626" s="322"/>
      <c r="L626" s="322"/>
      <c r="M626" s="322"/>
      <c r="N626" s="322"/>
      <c r="O626" s="322"/>
      <c r="P626" s="322"/>
      <c r="Q626" s="322"/>
      <c r="R626" s="322"/>
      <c r="S626" s="322"/>
      <c r="T626" s="322"/>
      <c r="U626" s="322"/>
      <c r="V626" s="322"/>
      <c r="W626" s="322"/>
      <c r="X626" s="322"/>
      <c r="Y626" s="322"/>
      <c r="Z626" s="322"/>
    </row>
    <row r="627">
      <c r="A627" s="322"/>
      <c r="B627" s="322"/>
      <c r="C627" s="322"/>
      <c r="D627" s="322"/>
      <c r="E627" s="322"/>
      <c r="F627" s="322"/>
      <c r="G627" s="322"/>
      <c r="H627" s="322"/>
      <c r="I627" s="322"/>
      <c r="J627" s="322"/>
      <c r="K627" s="322"/>
      <c r="L627" s="322"/>
      <c r="M627" s="322"/>
      <c r="N627" s="322"/>
      <c r="O627" s="322"/>
      <c r="P627" s="322"/>
      <c r="Q627" s="322"/>
      <c r="R627" s="322"/>
      <c r="S627" s="322"/>
      <c r="T627" s="322"/>
      <c r="U627" s="322"/>
      <c r="V627" s="322"/>
      <c r="W627" s="322"/>
      <c r="X627" s="322"/>
      <c r="Y627" s="322"/>
      <c r="Z627" s="322"/>
    </row>
    <row r="628">
      <c r="A628" s="322"/>
      <c r="B628" s="322"/>
      <c r="C628" s="322"/>
      <c r="D628" s="322"/>
      <c r="E628" s="322"/>
      <c r="F628" s="322"/>
      <c r="G628" s="322"/>
      <c r="H628" s="322"/>
      <c r="I628" s="322"/>
      <c r="J628" s="322"/>
      <c r="K628" s="322"/>
      <c r="L628" s="322"/>
      <c r="M628" s="322"/>
      <c r="N628" s="322"/>
      <c r="O628" s="322"/>
      <c r="P628" s="322"/>
      <c r="Q628" s="322"/>
      <c r="R628" s="322"/>
      <c r="S628" s="322"/>
      <c r="T628" s="322"/>
      <c r="U628" s="322"/>
      <c r="V628" s="322"/>
      <c r="W628" s="322"/>
      <c r="X628" s="322"/>
      <c r="Y628" s="322"/>
      <c r="Z628" s="322"/>
    </row>
    <row r="629">
      <c r="A629" s="322"/>
      <c r="B629" s="322"/>
      <c r="C629" s="322"/>
      <c r="D629" s="322"/>
      <c r="E629" s="322"/>
      <c r="F629" s="322"/>
      <c r="G629" s="322"/>
      <c r="H629" s="322"/>
      <c r="I629" s="322"/>
      <c r="J629" s="322"/>
      <c r="K629" s="322"/>
      <c r="L629" s="322"/>
      <c r="M629" s="322"/>
      <c r="N629" s="322"/>
      <c r="O629" s="322"/>
      <c r="P629" s="322"/>
      <c r="Q629" s="322"/>
      <c r="R629" s="322"/>
      <c r="S629" s="322"/>
      <c r="T629" s="322"/>
      <c r="U629" s="322"/>
      <c r="V629" s="322"/>
      <c r="W629" s="322"/>
      <c r="X629" s="322"/>
      <c r="Y629" s="322"/>
      <c r="Z629" s="322"/>
    </row>
    <row r="630">
      <c r="A630" s="322"/>
      <c r="B630" s="322"/>
      <c r="C630" s="322"/>
      <c r="D630" s="322"/>
      <c r="E630" s="322"/>
      <c r="F630" s="322"/>
      <c r="G630" s="322"/>
      <c r="H630" s="322"/>
      <c r="I630" s="322"/>
      <c r="J630" s="322"/>
      <c r="K630" s="322"/>
      <c r="L630" s="322"/>
      <c r="M630" s="322"/>
      <c r="N630" s="322"/>
      <c r="O630" s="322"/>
      <c r="P630" s="322"/>
      <c r="Q630" s="322"/>
      <c r="R630" s="322"/>
      <c r="S630" s="322"/>
      <c r="T630" s="322"/>
      <c r="U630" s="322"/>
      <c r="V630" s="322"/>
      <c r="W630" s="322"/>
      <c r="X630" s="322"/>
      <c r="Y630" s="322"/>
      <c r="Z630" s="322"/>
    </row>
    <row r="631">
      <c r="A631" s="322"/>
      <c r="B631" s="322"/>
      <c r="C631" s="322"/>
      <c r="D631" s="322"/>
      <c r="E631" s="322"/>
      <c r="F631" s="322"/>
      <c r="G631" s="322"/>
      <c r="H631" s="322"/>
      <c r="I631" s="322"/>
      <c r="J631" s="322"/>
      <c r="K631" s="322"/>
      <c r="L631" s="322"/>
      <c r="M631" s="322"/>
      <c r="N631" s="322"/>
      <c r="O631" s="322"/>
      <c r="P631" s="322"/>
      <c r="Q631" s="322"/>
      <c r="R631" s="322"/>
      <c r="S631" s="322"/>
      <c r="T631" s="322"/>
      <c r="U631" s="322"/>
      <c r="V631" s="322"/>
      <c r="W631" s="322"/>
      <c r="X631" s="322"/>
      <c r="Y631" s="322"/>
      <c r="Z631" s="322"/>
    </row>
    <row r="632">
      <c r="A632" s="322"/>
      <c r="B632" s="322"/>
      <c r="C632" s="322"/>
      <c r="D632" s="322"/>
      <c r="E632" s="322"/>
      <c r="F632" s="322"/>
      <c r="G632" s="322"/>
      <c r="H632" s="322"/>
      <c r="I632" s="322"/>
      <c r="J632" s="322"/>
      <c r="K632" s="322"/>
      <c r="L632" s="322"/>
      <c r="M632" s="322"/>
      <c r="N632" s="322"/>
      <c r="O632" s="322"/>
      <c r="P632" s="322"/>
      <c r="Q632" s="322"/>
      <c r="R632" s="322"/>
      <c r="S632" s="322"/>
      <c r="T632" s="322"/>
      <c r="U632" s="322"/>
      <c r="V632" s="322"/>
      <c r="W632" s="322"/>
      <c r="X632" s="322"/>
      <c r="Y632" s="322"/>
      <c r="Z632" s="322"/>
    </row>
    <row r="633">
      <c r="A633" s="322"/>
      <c r="B633" s="322"/>
      <c r="C633" s="322"/>
      <c r="D633" s="322"/>
      <c r="E633" s="322"/>
      <c r="F633" s="322"/>
      <c r="G633" s="322"/>
      <c r="H633" s="322"/>
      <c r="I633" s="322"/>
      <c r="J633" s="322"/>
      <c r="K633" s="322"/>
      <c r="L633" s="322"/>
      <c r="M633" s="322"/>
      <c r="N633" s="322"/>
      <c r="O633" s="322"/>
      <c r="P633" s="322"/>
      <c r="Q633" s="322"/>
      <c r="R633" s="322"/>
      <c r="S633" s="322"/>
      <c r="T633" s="322"/>
      <c r="U633" s="322"/>
      <c r="V633" s="322"/>
      <c r="W633" s="322"/>
      <c r="X633" s="322"/>
      <c r="Y633" s="322"/>
      <c r="Z633" s="322"/>
    </row>
    <row r="634">
      <c r="A634" s="322"/>
      <c r="B634" s="322"/>
      <c r="C634" s="322"/>
      <c r="D634" s="322"/>
      <c r="E634" s="322"/>
      <c r="F634" s="322"/>
      <c r="G634" s="322"/>
      <c r="H634" s="322"/>
      <c r="I634" s="322"/>
      <c r="J634" s="322"/>
      <c r="K634" s="322"/>
      <c r="L634" s="322"/>
      <c r="M634" s="322"/>
      <c r="N634" s="322"/>
      <c r="O634" s="322"/>
      <c r="P634" s="322"/>
      <c r="Q634" s="322"/>
      <c r="R634" s="322"/>
      <c r="S634" s="322"/>
      <c r="T634" s="322"/>
      <c r="U634" s="322"/>
      <c r="V634" s="322"/>
      <c r="W634" s="322"/>
      <c r="X634" s="322"/>
      <c r="Y634" s="322"/>
      <c r="Z634" s="322"/>
    </row>
    <row r="635">
      <c r="A635" s="322"/>
      <c r="B635" s="322"/>
      <c r="C635" s="322"/>
      <c r="D635" s="322"/>
      <c r="E635" s="322"/>
      <c r="F635" s="322"/>
      <c r="G635" s="322"/>
      <c r="H635" s="322"/>
      <c r="I635" s="322"/>
      <c r="J635" s="322"/>
      <c r="K635" s="322"/>
      <c r="L635" s="322"/>
      <c r="M635" s="322"/>
      <c r="N635" s="322"/>
      <c r="O635" s="322"/>
      <c r="P635" s="322"/>
      <c r="Q635" s="322"/>
      <c r="R635" s="322"/>
      <c r="S635" s="322"/>
      <c r="T635" s="322"/>
      <c r="U635" s="322"/>
      <c r="V635" s="322"/>
      <c r="W635" s="322"/>
      <c r="X635" s="322"/>
      <c r="Y635" s="322"/>
      <c r="Z635" s="322"/>
    </row>
    <row r="636">
      <c r="A636" s="322"/>
      <c r="B636" s="322"/>
      <c r="C636" s="322"/>
      <c r="D636" s="322"/>
      <c r="E636" s="322"/>
      <c r="F636" s="322"/>
      <c r="G636" s="322"/>
      <c r="H636" s="322"/>
      <c r="I636" s="322"/>
      <c r="J636" s="322"/>
      <c r="K636" s="322"/>
      <c r="L636" s="322"/>
      <c r="M636" s="322"/>
      <c r="N636" s="322"/>
      <c r="O636" s="322"/>
      <c r="P636" s="322"/>
      <c r="Q636" s="322"/>
      <c r="R636" s="322"/>
      <c r="S636" s="322"/>
      <c r="T636" s="322"/>
      <c r="U636" s="322"/>
      <c r="V636" s="322"/>
      <c r="W636" s="322"/>
      <c r="X636" s="322"/>
      <c r="Y636" s="322"/>
      <c r="Z636" s="322"/>
    </row>
    <row r="637">
      <c r="A637" s="322"/>
      <c r="B637" s="322"/>
      <c r="C637" s="322"/>
      <c r="D637" s="322"/>
      <c r="E637" s="322"/>
      <c r="F637" s="322"/>
      <c r="G637" s="322"/>
      <c r="H637" s="322"/>
      <c r="I637" s="322"/>
      <c r="J637" s="322"/>
      <c r="K637" s="322"/>
      <c r="L637" s="322"/>
      <c r="M637" s="322"/>
      <c r="N637" s="322"/>
      <c r="O637" s="322"/>
      <c r="P637" s="322"/>
      <c r="Q637" s="322"/>
      <c r="R637" s="322"/>
      <c r="S637" s="322"/>
      <c r="T637" s="322"/>
      <c r="U637" s="322"/>
      <c r="V637" s="322"/>
      <c r="W637" s="322"/>
      <c r="X637" s="322"/>
      <c r="Y637" s="322"/>
      <c r="Z637" s="322"/>
    </row>
    <row r="638">
      <c r="A638" s="322"/>
      <c r="B638" s="322"/>
      <c r="C638" s="322"/>
      <c r="D638" s="322"/>
      <c r="E638" s="322"/>
      <c r="F638" s="322"/>
      <c r="G638" s="322"/>
      <c r="H638" s="322"/>
      <c r="I638" s="322"/>
      <c r="J638" s="322"/>
      <c r="K638" s="322"/>
      <c r="L638" s="322"/>
      <c r="M638" s="322"/>
      <c r="N638" s="322"/>
      <c r="O638" s="322"/>
      <c r="P638" s="322"/>
      <c r="Q638" s="322"/>
      <c r="R638" s="322"/>
      <c r="S638" s="322"/>
      <c r="T638" s="322"/>
      <c r="U638" s="322"/>
      <c r="V638" s="322"/>
      <c r="W638" s="322"/>
      <c r="X638" s="322"/>
      <c r="Y638" s="322"/>
      <c r="Z638" s="322"/>
    </row>
    <row r="639">
      <c r="A639" s="322"/>
      <c r="B639" s="322"/>
      <c r="C639" s="322"/>
      <c r="D639" s="322"/>
      <c r="E639" s="322"/>
      <c r="F639" s="322"/>
      <c r="G639" s="322"/>
      <c r="H639" s="322"/>
      <c r="I639" s="322"/>
      <c r="J639" s="322"/>
      <c r="K639" s="322"/>
      <c r="L639" s="322"/>
      <c r="M639" s="322"/>
      <c r="N639" s="322"/>
      <c r="O639" s="322"/>
      <c r="P639" s="322"/>
      <c r="Q639" s="322"/>
      <c r="R639" s="322"/>
      <c r="S639" s="322"/>
      <c r="T639" s="322"/>
      <c r="U639" s="322"/>
      <c r="V639" s="322"/>
      <c r="W639" s="322"/>
      <c r="X639" s="322"/>
      <c r="Y639" s="322"/>
      <c r="Z639" s="322"/>
    </row>
    <row r="640">
      <c r="A640" s="322"/>
      <c r="B640" s="322"/>
      <c r="C640" s="322"/>
      <c r="D640" s="322"/>
      <c r="E640" s="322"/>
      <c r="F640" s="322"/>
      <c r="G640" s="322"/>
      <c r="H640" s="322"/>
      <c r="I640" s="322"/>
      <c r="J640" s="322"/>
      <c r="K640" s="322"/>
      <c r="L640" s="322"/>
      <c r="M640" s="322"/>
      <c r="N640" s="322"/>
      <c r="O640" s="322"/>
      <c r="P640" s="322"/>
      <c r="Q640" s="322"/>
      <c r="R640" s="322"/>
      <c r="S640" s="322"/>
      <c r="T640" s="322"/>
      <c r="U640" s="322"/>
      <c r="V640" s="322"/>
      <c r="W640" s="322"/>
      <c r="X640" s="322"/>
      <c r="Y640" s="322"/>
      <c r="Z640" s="322"/>
    </row>
    <row r="641">
      <c r="A641" s="322"/>
      <c r="B641" s="322"/>
      <c r="C641" s="322"/>
      <c r="D641" s="322"/>
      <c r="E641" s="322"/>
      <c r="F641" s="322"/>
      <c r="G641" s="322"/>
      <c r="H641" s="322"/>
      <c r="I641" s="322"/>
      <c r="J641" s="322"/>
      <c r="K641" s="322"/>
      <c r="L641" s="322"/>
      <c r="M641" s="322"/>
      <c r="N641" s="322"/>
      <c r="O641" s="322"/>
      <c r="P641" s="322"/>
      <c r="Q641" s="322"/>
      <c r="R641" s="322"/>
      <c r="S641" s="322"/>
      <c r="T641" s="322"/>
      <c r="U641" s="322"/>
      <c r="V641" s="322"/>
      <c r="W641" s="322"/>
      <c r="X641" s="322"/>
      <c r="Y641" s="322"/>
      <c r="Z641" s="322"/>
    </row>
    <row r="642">
      <c r="A642" s="322"/>
      <c r="B642" s="322"/>
      <c r="C642" s="322"/>
      <c r="D642" s="322"/>
      <c r="E642" s="322"/>
      <c r="F642" s="322"/>
      <c r="G642" s="322"/>
      <c r="H642" s="322"/>
      <c r="I642" s="322"/>
      <c r="J642" s="322"/>
      <c r="K642" s="322"/>
      <c r="L642" s="322"/>
      <c r="M642" s="322"/>
      <c r="N642" s="322"/>
      <c r="O642" s="322"/>
      <c r="P642" s="322"/>
      <c r="Q642" s="322"/>
      <c r="R642" s="322"/>
      <c r="S642" s="322"/>
      <c r="T642" s="322"/>
      <c r="U642" s="322"/>
      <c r="V642" s="322"/>
      <c r="W642" s="322"/>
      <c r="X642" s="322"/>
      <c r="Y642" s="322"/>
      <c r="Z642" s="322"/>
    </row>
    <row r="643">
      <c r="A643" s="322"/>
      <c r="B643" s="322"/>
      <c r="C643" s="322"/>
      <c r="D643" s="322"/>
      <c r="E643" s="322"/>
      <c r="F643" s="322"/>
      <c r="G643" s="322"/>
      <c r="H643" s="322"/>
      <c r="I643" s="322"/>
      <c r="J643" s="322"/>
      <c r="K643" s="322"/>
      <c r="L643" s="322"/>
      <c r="M643" s="322"/>
      <c r="N643" s="322"/>
      <c r="O643" s="322"/>
      <c r="P643" s="322"/>
      <c r="Q643" s="322"/>
      <c r="R643" s="322"/>
      <c r="S643" s="322"/>
      <c r="T643" s="322"/>
      <c r="U643" s="322"/>
      <c r="V643" s="322"/>
      <c r="W643" s="322"/>
      <c r="X643" s="322"/>
      <c r="Y643" s="322"/>
      <c r="Z643" s="322"/>
    </row>
    <row r="644">
      <c r="A644" s="322"/>
      <c r="B644" s="322"/>
      <c r="C644" s="322"/>
      <c r="D644" s="322"/>
      <c r="E644" s="322"/>
      <c r="F644" s="322"/>
      <c r="G644" s="322"/>
      <c r="H644" s="322"/>
      <c r="I644" s="322"/>
      <c r="J644" s="322"/>
      <c r="K644" s="322"/>
      <c r="L644" s="322"/>
      <c r="M644" s="322"/>
      <c r="N644" s="322"/>
      <c r="O644" s="322"/>
      <c r="P644" s="322"/>
      <c r="Q644" s="322"/>
      <c r="R644" s="322"/>
      <c r="S644" s="322"/>
      <c r="T644" s="322"/>
      <c r="U644" s="322"/>
      <c r="V644" s="322"/>
      <c r="W644" s="322"/>
      <c r="X644" s="322"/>
      <c r="Y644" s="322"/>
      <c r="Z644" s="322"/>
    </row>
    <row r="645">
      <c r="A645" s="322"/>
      <c r="B645" s="322"/>
      <c r="C645" s="322"/>
      <c r="D645" s="322"/>
      <c r="E645" s="322"/>
      <c r="F645" s="322"/>
      <c r="G645" s="322"/>
      <c r="H645" s="322"/>
      <c r="I645" s="322"/>
      <c r="J645" s="322"/>
      <c r="K645" s="322"/>
      <c r="L645" s="322"/>
      <c r="M645" s="322"/>
      <c r="N645" s="322"/>
      <c r="O645" s="322"/>
      <c r="P645" s="322"/>
      <c r="Q645" s="322"/>
      <c r="R645" s="322"/>
      <c r="S645" s="322"/>
      <c r="T645" s="322"/>
      <c r="U645" s="322"/>
      <c r="V645" s="322"/>
      <c r="W645" s="322"/>
      <c r="X645" s="322"/>
      <c r="Y645" s="322"/>
      <c r="Z645" s="322"/>
    </row>
    <row r="646">
      <c r="A646" s="322"/>
      <c r="B646" s="322"/>
      <c r="C646" s="322"/>
      <c r="D646" s="322"/>
      <c r="E646" s="322"/>
      <c r="F646" s="322"/>
      <c r="G646" s="322"/>
      <c r="H646" s="322"/>
      <c r="I646" s="322"/>
      <c r="J646" s="322"/>
      <c r="K646" s="322"/>
      <c r="L646" s="322"/>
      <c r="M646" s="322"/>
      <c r="N646" s="322"/>
      <c r="O646" s="322"/>
      <c r="P646" s="322"/>
      <c r="Q646" s="322"/>
      <c r="R646" s="322"/>
      <c r="S646" s="322"/>
      <c r="T646" s="322"/>
      <c r="U646" s="322"/>
      <c r="V646" s="322"/>
      <c r="W646" s="322"/>
      <c r="X646" s="322"/>
      <c r="Y646" s="322"/>
      <c r="Z646" s="322"/>
    </row>
    <row r="647">
      <c r="A647" s="322"/>
      <c r="B647" s="322"/>
      <c r="C647" s="322"/>
      <c r="D647" s="322"/>
      <c r="E647" s="322"/>
      <c r="F647" s="322"/>
      <c r="G647" s="322"/>
      <c r="H647" s="322"/>
      <c r="I647" s="322"/>
      <c r="J647" s="322"/>
      <c r="K647" s="322"/>
      <c r="L647" s="322"/>
      <c r="M647" s="322"/>
      <c r="N647" s="322"/>
      <c r="O647" s="322"/>
      <c r="P647" s="322"/>
      <c r="Q647" s="322"/>
      <c r="R647" s="322"/>
      <c r="S647" s="322"/>
      <c r="T647" s="322"/>
      <c r="U647" s="322"/>
      <c r="V647" s="322"/>
      <c r="W647" s="322"/>
      <c r="X647" s="322"/>
      <c r="Y647" s="322"/>
      <c r="Z647" s="322"/>
    </row>
    <row r="648">
      <c r="A648" s="322"/>
      <c r="B648" s="322"/>
      <c r="C648" s="322"/>
      <c r="D648" s="322"/>
      <c r="E648" s="322"/>
      <c r="F648" s="322"/>
      <c r="G648" s="322"/>
      <c r="H648" s="322"/>
      <c r="I648" s="322"/>
      <c r="J648" s="322"/>
      <c r="K648" s="322"/>
      <c r="L648" s="322"/>
      <c r="M648" s="322"/>
      <c r="N648" s="322"/>
      <c r="O648" s="322"/>
      <c r="P648" s="322"/>
      <c r="Q648" s="322"/>
      <c r="R648" s="322"/>
      <c r="S648" s="322"/>
      <c r="T648" s="322"/>
      <c r="U648" s="322"/>
      <c r="V648" s="322"/>
      <c r="W648" s="322"/>
      <c r="X648" s="322"/>
      <c r="Y648" s="322"/>
      <c r="Z648" s="322"/>
    </row>
    <row r="649">
      <c r="A649" s="322"/>
      <c r="B649" s="322"/>
      <c r="C649" s="322"/>
      <c r="D649" s="322"/>
      <c r="E649" s="322"/>
      <c r="F649" s="322"/>
      <c r="G649" s="322"/>
      <c r="H649" s="322"/>
      <c r="I649" s="322"/>
      <c r="J649" s="322"/>
      <c r="K649" s="322"/>
      <c r="L649" s="322"/>
      <c r="M649" s="322"/>
      <c r="N649" s="322"/>
      <c r="O649" s="322"/>
      <c r="P649" s="322"/>
      <c r="Q649" s="322"/>
      <c r="R649" s="322"/>
      <c r="S649" s="322"/>
      <c r="T649" s="322"/>
      <c r="U649" s="322"/>
      <c r="V649" s="322"/>
      <c r="W649" s="322"/>
      <c r="X649" s="322"/>
      <c r="Y649" s="322"/>
      <c r="Z649" s="322"/>
    </row>
    <row r="650">
      <c r="A650" s="322"/>
      <c r="B650" s="322"/>
      <c r="C650" s="322"/>
      <c r="D650" s="322"/>
      <c r="E650" s="322"/>
      <c r="F650" s="322"/>
      <c r="G650" s="322"/>
      <c r="H650" s="322"/>
      <c r="I650" s="322"/>
      <c r="J650" s="322"/>
      <c r="K650" s="322"/>
      <c r="L650" s="322"/>
      <c r="M650" s="322"/>
      <c r="N650" s="322"/>
      <c r="O650" s="322"/>
      <c r="P650" s="322"/>
      <c r="Q650" s="322"/>
      <c r="R650" s="322"/>
      <c r="S650" s="322"/>
      <c r="T650" s="322"/>
      <c r="U650" s="322"/>
      <c r="V650" s="322"/>
      <c r="W650" s="322"/>
      <c r="X650" s="322"/>
      <c r="Y650" s="322"/>
      <c r="Z650" s="322"/>
    </row>
    <row r="651">
      <c r="A651" s="322"/>
      <c r="B651" s="322"/>
      <c r="C651" s="322"/>
      <c r="D651" s="322"/>
      <c r="E651" s="322"/>
      <c r="F651" s="322"/>
      <c r="G651" s="322"/>
      <c r="H651" s="322"/>
      <c r="I651" s="322"/>
      <c r="J651" s="322"/>
      <c r="K651" s="322"/>
      <c r="L651" s="322"/>
      <c r="M651" s="322"/>
      <c r="N651" s="322"/>
      <c r="O651" s="322"/>
      <c r="P651" s="322"/>
      <c r="Q651" s="322"/>
      <c r="R651" s="322"/>
      <c r="S651" s="322"/>
      <c r="T651" s="322"/>
      <c r="U651" s="322"/>
      <c r="V651" s="322"/>
      <c r="W651" s="322"/>
      <c r="X651" s="322"/>
      <c r="Y651" s="322"/>
      <c r="Z651" s="322"/>
    </row>
    <row r="652">
      <c r="A652" s="322"/>
      <c r="B652" s="322"/>
      <c r="C652" s="322"/>
      <c r="D652" s="322"/>
      <c r="E652" s="322"/>
      <c r="F652" s="322"/>
      <c r="G652" s="322"/>
      <c r="H652" s="322"/>
      <c r="I652" s="322"/>
      <c r="J652" s="322"/>
      <c r="K652" s="322"/>
      <c r="L652" s="322"/>
      <c r="M652" s="322"/>
      <c r="N652" s="322"/>
      <c r="O652" s="322"/>
      <c r="P652" s="322"/>
      <c r="Q652" s="322"/>
      <c r="R652" s="322"/>
      <c r="S652" s="322"/>
      <c r="T652" s="322"/>
      <c r="U652" s="322"/>
      <c r="V652" s="322"/>
      <c r="W652" s="322"/>
      <c r="X652" s="322"/>
      <c r="Y652" s="322"/>
      <c r="Z652" s="322"/>
    </row>
    <row r="653">
      <c r="A653" s="322"/>
      <c r="B653" s="322"/>
      <c r="C653" s="322"/>
      <c r="D653" s="322"/>
      <c r="E653" s="322"/>
      <c r="F653" s="322"/>
      <c r="G653" s="322"/>
      <c r="H653" s="322"/>
      <c r="I653" s="322"/>
      <c r="J653" s="322"/>
      <c r="K653" s="322"/>
      <c r="L653" s="322"/>
      <c r="M653" s="322"/>
      <c r="N653" s="322"/>
      <c r="O653" s="322"/>
      <c r="P653" s="322"/>
      <c r="Q653" s="322"/>
      <c r="R653" s="322"/>
      <c r="S653" s="322"/>
      <c r="T653" s="322"/>
      <c r="U653" s="322"/>
      <c r="V653" s="322"/>
      <c r="W653" s="322"/>
      <c r="X653" s="322"/>
      <c r="Y653" s="322"/>
      <c r="Z653" s="322"/>
    </row>
    <row r="654">
      <c r="A654" s="322"/>
      <c r="B654" s="322"/>
      <c r="C654" s="322"/>
      <c r="D654" s="322"/>
      <c r="E654" s="322"/>
      <c r="F654" s="322"/>
      <c r="G654" s="322"/>
      <c r="H654" s="322"/>
      <c r="I654" s="322"/>
      <c r="J654" s="322"/>
      <c r="K654" s="322"/>
      <c r="L654" s="322"/>
      <c r="M654" s="322"/>
      <c r="N654" s="322"/>
      <c r="O654" s="322"/>
      <c r="P654" s="322"/>
      <c r="Q654" s="322"/>
      <c r="R654" s="322"/>
      <c r="S654" s="322"/>
      <c r="T654" s="322"/>
      <c r="U654" s="322"/>
      <c r="V654" s="322"/>
      <c r="W654" s="322"/>
      <c r="X654" s="322"/>
      <c r="Y654" s="322"/>
      <c r="Z654" s="322"/>
    </row>
    <row r="655">
      <c r="A655" s="322"/>
      <c r="B655" s="322"/>
      <c r="C655" s="322"/>
      <c r="D655" s="322"/>
      <c r="E655" s="322"/>
      <c r="F655" s="322"/>
      <c r="G655" s="322"/>
      <c r="H655" s="322"/>
      <c r="I655" s="322"/>
      <c r="J655" s="322"/>
      <c r="K655" s="322"/>
      <c r="L655" s="322"/>
      <c r="M655" s="322"/>
      <c r="N655" s="322"/>
      <c r="O655" s="322"/>
      <c r="P655" s="322"/>
      <c r="Q655" s="322"/>
      <c r="R655" s="322"/>
      <c r="S655" s="322"/>
      <c r="T655" s="322"/>
      <c r="U655" s="322"/>
      <c r="V655" s="322"/>
      <c r="W655" s="322"/>
      <c r="X655" s="322"/>
      <c r="Y655" s="322"/>
      <c r="Z655" s="322"/>
    </row>
    <row r="656">
      <c r="A656" s="322"/>
      <c r="B656" s="322"/>
      <c r="C656" s="322"/>
      <c r="D656" s="322"/>
      <c r="E656" s="322"/>
      <c r="F656" s="322"/>
      <c r="G656" s="322"/>
      <c r="H656" s="322"/>
      <c r="I656" s="322"/>
      <c r="J656" s="322"/>
      <c r="K656" s="322"/>
      <c r="L656" s="322"/>
      <c r="M656" s="322"/>
      <c r="N656" s="322"/>
      <c r="O656" s="322"/>
      <c r="P656" s="322"/>
      <c r="Q656" s="322"/>
      <c r="R656" s="322"/>
      <c r="S656" s="322"/>
      <c r="T656" s="322"/>
      <c r="U656" s="322"/>
      <c r="V656" s="322"/>
      <c r="W656" s="322"/>
      <c r="X656" s="322"/>
      <c r="Y656" s="322"/>
      <c r="Z656" s="322"/>
    </row>
    <row r="657">
      <c r="A657" s="322"/>
      <c r="B657" s="322"/>
      <c r="C657" s="322"/>
      <c r="D657" s="322"/>
      <c r="E657" s="322"/>
      <c r="F657" s="322"/>
      <c r="G657" s="322"/>
      <c r="H657" s="322"/>
      <c r="I657" s="322"/>
      <c r="J657" s="322"/>
      <c r="K657" s="322"/>
      <c r="L657" s="322"/>
      <c r="M657" s="322"/>
      <c r="N657" s="322"/>
      <c r="O657" s="322"/>
      <c r="P657" s="322"/>
      <c r="Q657" s="322"/>
      <c r="R657" s="322"/>
      <c r="S657" s="322"/>
      <c r="T657" s="322"/>
      <c r="U657" s="322"/>
      <c r="V657" s="322"/>
      <c r="W657" s="322"/>
      <c r="X657" s="322"/>
      <c r="Y657" s="322"/>
      <c r="Z657" s="322"/>
    </row>
    <row r="658">
      <c r="A658" s="322"/>
      <c r="B658" s="322"/>
      <c r="C658" s="322"/>
      <c r="D658" s="322"/>
      <c r="E658" s="322"/>
      <c r="F658" s="322"/>
      <c r="G658" s="322"/>
      <c r="H658" s="322"/>
      <c r="I658" s="322"/>
      <c r="J658" s="322"/>
      <c r="K658" s="322"/>
      <c r="L658" s="322"/>
      <c r="M658" s="322"/>
      <c r="N658" s="322"/>
      <c r="O658" s="322"/>
      <c r="P658" s="322"/>
      <c r="Q658" s="322"/>
      <c r="R658" s="322"/>
      <c r="S658" s="322"/>
      <c r="T658" s="322"/>
      <c r="U658" s="322"/>
      <c r="V658" s="322"/>
      <c r="W658" s="322"/>
      <c r="X658" s="322"/>
      <c r="Y658" s="322"/>
      <c r="Z658" s="322"/>
    </row>
    <row r="659">
      <c r="A659" s="322"/>
      <c r="B659" s="322"/>
      <c r="C659" s="322"/>
      <c r="D659" s="322"/>
      <c r="E659" s="322"/>
      <c r="F659" s="322"/>
      <c r="G659" s="322"/>
      <c r="H659" s="322"/>
      <c r="I659" s="322"/>
      <c r="J659" s="322"/>
      <c r="K659" s="322"/>
      <c r="L659" s="322"/>
      <c r="M659" s="322"/>
      <c r="N659" s="322"/>
      <c r="O659" s="322"/>
      <c r="P659" s="322"/>
      <c r="Q659" s="322"/>
      <c r="R659" s="322"/>
      <c r="S659" s="322"/>
      <c r="T659" s="322"/>
      <c r="U659" s="322"/>
      <c r="V659" s="322"/>
      <c r="W659" s="322"/>
      <c r="X659" s="322"/>
      <c r="Y659" s="322"/>
      <c r="Z659" s="322"/>
    </row>
    <row r="660">
      <c r="A660" s="322"/>
      <c r="B660" s="322"/>
      <c r="C660" s="322"/>
      <c r="D660" s="322"/>
      <c r="E660" s="322"/>
      <c r="F660" s="322"/>
      <c r="G660" s="322"/>
      <c r="H660" s="322"/>
      <c r="I660" s="322"/>
      <c r="J660" s="322"/>
      <c r="K660" s="322"/>
      <c r="L660" s="322"/>
      <c r="M660" s="322"/>
      <c r="N660" s="322"/>
      <c r="O660" s="322"/>
      <c r="P660" s="322"/>
      <c r="Q660" s="322"/>
      <c r="R660" s="322"/>
      <c r="S660" s="322"/>
      <c r="T660" s="322"/>
      <c r="U660" s="322"/>
      <c r="V660" s="322"/>
      <c r="W660" s="322"/>
      <c r="X660" s="322"/>
      <c r="Y660" s="322"/>
      <c r="Z660" s="322"/>
    </row>
    <row r="661">
      <c r="A661" s="322"/>
      <c r="B661" s="322"/>
      <c r="C661" s="322"/>
      <c r="D661" s="322"/>
      <c r="E661" s="322"/>
      <c r="F661" s="322"/>
      <c r="G661" s="322"/>
      <c r="H661" s="322"/>
      <c r="I661" s="322"/>
      <c r="J661" s="322"/>
      <c r="K661" s="322"/>
      <c r="L661" s="322"/>
      <c r="M661" s="322"/>
      <c r="N661" s="322"/>
      <c r="O661" s="322"/>
      <c r="P661" s="322"/>
      <c r="Q661" s="322"/>
      <c r="R661" s="322"/>
      <c r="S661" s="322"/>
      <c r="T661" s="322"/>
      <c r="U661" s="322"/>
      <c r="V661" s="322"/>
      <c r="W661" s="322"/>
      <c r="X661" s="322"/>
      <c r="Y661" s="322"/>
      <c r="Z661" s="322"/>
    </row>
    <row r="662">
      <c r="A662" s="322"/>
      <c r="B662" s="322"/>
      <c r="C662" s="322"/>
      <c r="D662" s="322"/>
      <c r="E662" s="322"/>
      <c r="F662" s="322"/>
      <c r="G662" s="322"/>
      <c r="H662" s="322"/>
      <c r="I662" s="322"/>
      <c r="J662" s="322"/>
      <c r="K662" s="322"/>
      <c r="L662" s="322"/>
      <c r="M662" s="322"/>
      <c r="N662" s="322"/>
      <c r="O662" s="322"/>
      <c r="P662" s="322"/>
      <c r="Q662" s="322"/>
      <c r="R662" s="322"/>
      <c r="S662" s="322"/>
      <c r="T662" s="322"/>
      <c r="U662" s="322"/>
      <c r="V662" s="322"/>
      <c r="W662" s="322"/>
      <c r="X662" s="322"/>
      <c r="Y662" s="322"/>
      <c r="Z662" s="322"/>
    </row>
    <row r="663">
      <c r="A663" s="322"/>
      <c r="B663" s="322"/>
      <c r="C663" s="322"/>
      <c r="D663" s="322"/>
      <c r="E663" s="322"/>
      <c r="F663" s="322"/>
      <c r="G663" s="322"/>
      <c r="H663" s="322"/>
      <c r="I663" s="322"/>
      <c r="J663" s="322"/>
      <c r="K663" s="322"/>
      <c r="L663" s="322"/>
      <c r="M663" s="322"/>
      <c r="N663" s="322"/>
      <c r="O663" s="322"/>
      <c r="P663" s="322"/>
      <c r="Q663" s="322"/>
      <c r="R663" s="322"/>
      <c r="S663" s="322"/>
      <c r="T663" s="322"/>
      <c r="U663" s="322"/>
      <c r="V663" s="322"/>
      <c r="W663" s="322"/>
      <c r="X663" s="322"/>
      <c r="Y663" s="322"/>
      <c r="Z663" s="322"/>
    </row>
    <row r="664">
      <c r="A664" s="322"/>
      <c r="B664" s="322"/>
      <c r="C664" s="322"/>
      <c r="D664" s="322"/>
      <c r="E664" s="322"/>
      <c r="F664" s="322"/>
      <c r="G664" s="322"/>
      <c r="H664" s="322"/>
      <c r="I664" s="322"/>
      <c r="J664" s="322"/>
      <c r="K664" s="322"/>
      <c r="L664" s="322"/>
      <c r="M664" s="322"/>
      <c r="N664" s="322"/>
      <c r="O664" s="322"/>
      <c r="P664" s="322"/>
      <c r="Q664" s="322"/>
      <c r="R664" s="322"/>
      <c r="S664" s="322"/>
      <c r="T664" s="322"/>
      <c r="U664" s="322"/>
      <c r="V664" s="322"/>
      <c r="W664" s="322"/>
      <c r="X664" s="322"/>
      <c r="Y664" s="322"/>
      <c r="Z664" s="322"/>
    </row>
    <row r="665">
      <c r="A665" s="322"/>
      <c r="B665" s="322"/>
      <c r="C665" s="322"/>
      <c r="D665" s="322"/>
      <c r="E665" s="322"/>
      <c r="F665" s="322"/>
      <c r="G665" s="322"/>
      <c r="H665" s="322"/>
      <c r="I665" s="322"/>
      <c r="J665" s="322"/>
      <c r="K665" s="322"/>
      <c r="L665" s="322"/>
      <c r="M665" s="322"/>
      <c r="N665" s="322"/>
      <c r="O665" s="322"/>
      <c r="P665" s="322"/>
      <c r="Q665" s="322"/>
      <c r="R665" s="322"/>
      <c r="S665" s="322"/>
      <c r="T665" s="322"/>
      <c r="U665" s="322"/>
      <c r="V665" s="322"/>
      <c r="W665" s="322"/>
      <c r="X665" s="322"/>
      <c r="Y665" s="322"/>
      <c r="Z665" s="322"/>
    </row>
    <row r="666">
      <c r="A666" s="322"/>
      <c r="B666" s="322"/>
      <c r="C666" s="322"/>
      <c r="D666" s="322"/>
      <c r="E666" s="322"/>
      <c r="F666" s="322"/>
      <c r="G666" s="322"/>
      <c r="H666" s="322"/>
      <c r="I666" s="322"/>
      <c r="J666" s="322"/>
      <c r="K666" s="322"/>
      <c r="L666" s="322"/>
      <c r="M666" s="322"/>
      <c r="N666" s="322"/>
      <c r="O666" s="322"/>
      <c r="P666" s="322"/>
      <c r="Q666" s="322"/>
      <c r="R666" s="322"/>
      <c r="S666" s="322"/>
      <c r="T666" s="322"/>
      <c r="U666" s="322"/>
      <c r="V666" s="322"/>
      <c r="W666" s="322"/>
      <c r="X666" s="322"/>
      <c r="Y666" s="322"/>
      <c r="Z666" s="322"/>
    </row>
    <row r="667">
      <c r="A667" s="322"/>
      <c r="B667" s="322"/>
      <c r="C667" s="322"/>
      <c r="D667" s="322"/>
      <c r="E667" s="322"/>
      <c r="F667" s="322"/>
      <c r="G667" s="322"/>
      <c r="H667" s="322"/>
      <c r="I667" s="322"/>
      <c r="J667" s="322"/>
      <c r="K667" s="322"/>
      <c r="L667" s="322"/>
      <c r="M667" s="322"/>
      <c r="N667" s="322"/>
      <c r="O667" s="322"/>
      <c r="P667" s="322"/>
      <c r="Q667" s="322"/>
      <c r="R667" s="322"/>
      <c r="S667" s="322"/>
      <c r="T667" s="322"/>
      <c r="U667" s="322"/>
      <c r="V667" s="322"/>
      <c r="W667" s="322"/>
      <c r="X667" s="322"/>
      <c r="Y667" s="322"/>
      <c r="Z667" s="322"/>
    </row>
    <row r="668">
      <c r="A668" s="322"/>
      <c r="B668" s="322"/>
      <c r="C668" s="322"/>
      <c r="D668" s="322"/>
      <c r="E668" s="322"/>
      <c r="F668" s="322"/>
      <c r="G668" s="322"/>
      <c r="H668" s="322"/>
      <c r="I668" s="322"/>
      <c r="J668" s="322"/>
      <c r="K668" s="322"/>
      <c r="L668" s="322"/>
      <c r="M668" s="322"/>
      <c r="N668" s="322"/>
      <c r="O668" s="322"/>
      <c r="P668" s="322"/>
      <c r="Q668" s="322"/>
      <c r="R668" s="322"/>
      <c r="S668" s="322"/>
      <c r="T668" s="322"/>
      <c r="U668" s="322"/>
      <c r="V668" s="322"/>
      <c r="W668" s="322"/>
      <c r="X668" s="322"/>
      <c r="Y668" s="322"/>
      <c r="Z668" s="322"/>
    </row>
    <row r="669">
      <c r="A669" s="322"/>
      <c r="B669" s="322"/>
      <c r="C669" s="322"/>
      <c r="D669" s="322"/>
      <c r="E669" s="322"/>
      <c r="F669" s="322"/>
      <c r="G669" s="322"/>
      <c r="H669" s="322"/>
      <c r="I669" s="322"/>
      <c r="J669" s="322"/>
      <c r="K669" s="322"/>
      <c r="L669" s="322"/>
      <c r="M669" s="322"/>
      <c r="N669" s="322"/>
      <c r="O669" s="322"/>
      <c r="P669" s="322"/>
      <c r="Q669" s="322"/>
      <c r="R669" s="322"/>
      <c r="S669" s="322"/>
      <c r="T669" s="322"/>
      <c r="U669" s="322"/>
      <c r="V669" s="322"/>
      <c r="W669" s="322"/>
      <c r="X669" s="322"/>
      <c r="Y669" s="322"/>
      <c r="Z669" s="322"/>
    </row>
    <row r="670">
      <c r="A670" s="322"/>
      <c r="B670" s="322"/>
      <c r="C670" s="322"/>
      <c r="D670" s="322"/>
      <c r="E670" s="322"/>
      <c r="F670" s="322"/>
      <c r="G670" s="322"/>
      <c r="H670" s="322"/>
      <c r="I670" s="322"/>
      <c r="J670" s="322"/>
      <c r="K670" s="322"/>
      <c r="L670" s="322"/>
      <c r="M670" s="322"/>
      <c r="N670" s="322"/>
      <c r="O670" s="322"/>
      <c r="P670" s="322"/>
      <c r="Q670" s="322"/>
      <c r="R670" s="322"/>
      <c r="S670" s="322"/>
      <c r="T670" s="322"/>
      <c r="U670" s="322"/>
      <c r="V670" s="322"/>
      <c r="W670" s="322"/>
      <c r="X670" s="322"/>
      <c r="Y670" s="322"/>
      <c r="Z670" s="322"/>
    </row>
    <row r="671">
      <c r="A671" s="322"/>
      <c r="B671" s="322"/>
      <c r="C671" s="322"/>
      <c r="D671" s="322"/>
      <c r="E671" s="322"/>
      <c r="F671" s="322"/>
      <c r="G671" s="322"/>
      <c r="H671" s="322"/>
      <c r="I671" s="322"/>
      <c r="J671" s="322"/>
      <c r="K671" s="322"/>
      <c r="L671" s="322"/>
      <c r="M671" s="322"/>
      <c r="N671" s="322"/>
      <c r="O671" s="322"/>
      <c r="P671" s="322"/>
      <c r="Q671" s="322"/>
      <c r="R671" s="322"/>
      <c r="S671" s="322"/>
      <c r="T671" s="322"/>
      <c r="U671" s="322"/>
      <c r="V671" s="322"/>
      <c r="W671" s="322"/>
      <c r="X671" s="322"/>
      <c r="Y671" s="322"/>
      <c r="Z671" s="322"/>
    </row>
    <row r="672">
      <c r="A672" s="322"/>
      <c r="B672" s="322"/>
      <c r="C672" s="322"/>
      <c r="D672" s="322"/>
      <c r="E672" s="322"/>
      <c r="F672" s="322"/>
      <c r="G672" s="322"/>
      <c r="H672" s="322"/>
      <c r="I672" s="322"/>
      <c r="J672" s="322"/>
      <c r="K672" s="322"/>
      <c r="L672" s="322"/>
      <c r="M672" s="322"/>
      <c r="N672" s="322"/>
      <c r="O672" s="322"/>
      <c r="P672" s="322"/>
      <c r="Q672" s="322"/>
      <c r="R672" s="322"/>
      <c r="S672" s="322"/>
      <c r="T672" s="322"/>
      <c r="U672" s="322"/>
      <c r="V672" s="322"/>
      <c r="W672" s="322"/>
      <c r="X672" s="322"/>
      <c r="Y672" s="322"/>
      <c r="Z672" s="322"/>
    </row>
    <row r="673">
      <c r="A673" s="322"/>
      <c r="B673" s="322"/>
      <c r="C673" s="322"/>
      <c r="D673" s="322"/>
      <c r="E673" s="322"/>
      <c r="F673" s="322"/>
      <c r="G673" s="322"/>
      <c r="H673" s="322"/>
      <c r="I673" s="322"/>
      <c r="J673" s="322"/>
      <c r="K673" s="322"/>
      <c r="L673" s="322"/>
      <c r="M673" s="322"/>
      <c r="N673" s="322"/>
      <c r="O673" s="322"/>
      <c r="P673" s="322"/>
      <c r="Q673" s="322"/>
      <c r="R673" s="322"/>
      <c r="S673" s="322"/>
      <c r="T673" s="322"/>
      <c r="U673" s="322"/>
      <c r="V673" s="322"/>
      <c r="W673" s="322"/>
      <c r="X673" s="322"/>
      <c r="Y673" s="322"/>
      <c r="Z673" s="322"/>
    </row>
    <row r="674">
      <c r="A674" s="322"/>
      <c r="B674" s="322"/>
      <c r="C674" s="322"/>
      <c r="D674" s="322"/>
      <c r="E674" s="322"/>
      <c r="F674" s="322"/>
      <c r="G674" s="322"/>
      <c r="H674" s="322"/>
      <c r="I674" s="322"/>
      <c r="J674" s="322"/>
      <c r="K674" s="322"/>
      <c r="L674" s="322"/>
      <c r="M674" s="322"/>
      <c r="N674" s="322"/>
      <c r="O674" s="322"/>
      <c r="P674" s="322"/>
      <c r="Q674" s="322"/>
      <c r="R674" s="322"/>
      <c r="S674" s="322"/>
      <c r="T674" s="322"/>
      <c r="U674" s="322"/>
      <c r="V674" s="322"/>
      <c r="W674" s="322"/>
      <c r="X674" s="322"/>
      <c r="Y674" s="322"/>
      <c r="Z674" s="322"/>
    </row>
    <row r="675">
      <c r="A675" s="322"/>
      <c r="B675" s="322"/>
      <c r="C675" s="322"/>
      <c r="D675" s="322"/>
      <c r="E675" s="322"/>
      <c r="F675" s="322"/>
      <c r="G675" s="322"/>
      <c r="H675" s="322"/>
      <c r="I675" s="322"/>
      <c r="J675" s="322"/>
      <c r="K675" s="322"/>
      <c r="L675" s="322"/>
      <c r="M675" s="322"/>
      <c r="N675" s="322"/>
      <c r="O675" s="322"/>
      <c r="P675" s="322"/>
      <c r="Q675" s="322"/>
      <c r="R675" s="322"/>
      <c r="S675" s="322"/>
      <c r="T675" s="322"/>
      <c r="U675" s="322"/>
      <c r="V675" s="322"/>
      <c r="W675" s="322"/>
      <c r="X675" s="322"/>
      <c r="Y675" s="322"/>
      <c r="Z675" s="322"/>
    </row>
    <row r="676">
      <c r="A676" s="322"/>
      <c r="B676" s="322"/>
      <c r="C676" s="322"/>
      <c r="D676" s="322"/>
      <c r="E676" s="322"/>
      <c r="F676" s="322"/>
      <c r="G676" s="322"/>
      <c r="H676" s="322"/>
      <c r="I676" s="322"/>
      <c r="J676" s="322"/>
      <c r="K676" s="322"/>
      <c r="L676" s="322"/>
      <c r="M676" s="322"/>
      <c r="N676" s="322"/>
      <c r="O676" s="322"/>
      <c r="P676" s="322"/>
      <c r="Q676" s="322"/>
      <c r="R676" s="322"/>
      <c r="S676" s="322"/>
      <c r="T676" s="322"/>
      <c r="U676" s="322"/>
      <c r="V676" s="322"/>
      <c r="W676" s="322"/>
      <c r="X676" s="322"/>
      <c r="Y676" s="322"/>
      <c r="Z676" s="322"/>
    </row>
    <row r="677">
      <c r="A677" s="322"/>
      <c r="B677" s="322"/>
      <c r="C677" s="322"/>
      <c r="D677" s="322"/>
      <c r="E677" s="322"/>
      <c r="F677" s="322"/>
      <c r="G677" s="322"/>
      <c r="H677" s="322"/>
      <c r="I677" s="322"/>
      <c r="J677" s="322"/>
      <c r="K677" s="322"/>
      <c r="L677" s="322"/>
      <c r="M677" s="322"/>
      <c r="N677" s="322"/>
      <c r="O677" s="322"/>
      <c r="P677" s="322"/>
      <c r="Q677" s="322"/>
      <c r="R677" s="322"/>
      <c r="S677" s="322"/>
      <c r="T677" s="322"/>
      <c r="U677" s="322"/>
      <c r="V677" s="322"/>
      <c r="W677" s="322"/>
      <c r="X677" s="322"/>
      <c r="Y677" s="322"/>
      <c r="Z677" s="322"/>
    </row>
    <row r="678">
      <c r="A678" s="322"/>
      <c r="B678" s="322"/>
      <c r="C678" s="322"/>
      <c r="D678" s="322"/>
      <c r="E678" s="322"/>
      <c r="F678" s="322"/>
      <c r="G678" s="322"/>
      <c r="H678" s="322"/>
      <c r="I678" s="322"/>
      <c r="J678" s="322"/>
      <c r="K678" s="322"/>
      <c r="L678" s="322"/>
      <c r="M678" s="322"/>
      <c r="N678" s="322"/>
      <c r="O678" s="322"/>
      <c r="P678" s="322"/>
      <c r="Q678" s="322"/>
      <c r="R678" s="322"/>
      <c r="S678" s="322"/>
      <c r="T678" s="322"/>
      <c r="U678" s="322"/>
      <c r="V678" s="322"/>
      <c r="W678" s="322"/>
      <c r="X678" s="322"/>
      <c r="Y678" s="322"/>
      <c r="Z678" s="322"/>
    </row>
    <row r="679">
      <c r="A679" s="322"/>
      <c r="B679" s="322"/>
      <c r="C679" s="322"/>
      <c r="D679" s="322"/>
      <c r="E679" s="322"/>
      <c r="F679" s="322"/>
      <c r="G679" s="322"/>
      <c r="H679" s="322"/>
      <c r="I679" s="322"/>
      <c r="J679" s="322"/>
      <c r="K679" s="322"/>
      <c r="L679" s="322"/>
      <c r="M679" s="322"/>
      <c r="N679" s="322"/>
      <c r="O679" s="322"/>
      <c r="P679" s="322"/>
      <c r="Q679" s="322"/>
      <c r="R679" s="322"/>
      <c r="S679" s="322"/>
      <c r="T679" s="322"/>
      <c r="U679" s="322"/>
      <c r="V679" s="322"/>
      <c r="W679" s="322"/>
      <c r="X679" s="322"/>
      <c r="Y679" s="322"/>
      <c r="Z679" s="322"/>
    </row>
    <row r="680">
      <c r="A680" s="322"/>
      <c r="B680" s="322"/>
      <c r="C680" s="322"/>
      <c r="D680" s="322"/>
      <c r="E680" s="322"/>
      <c r="F680" s="322"/>
      <c r="G680" s="322"/>
      <c r="H680" s="322"/>
      <c r="I680" s="322"/>
      <c r="J680" s="322"/>
      <c r="K680" s="322"/>
      <c r="L680" s="322"/>
      <c r="M680" s="322"/>
      <c r="N680" s="322"/>
      <c r="O680" s="322"/>
      <c r="P680" s="322"/>
      <c r="Q680" s="322"/>
      <c r="R680" s="322"/>
      <c r="S680" s="322"/>
      <c r="T680" s="322"/>
      <c r="U680" s="322"/>
      <c r="V680" s="322"/>
      <c r="W680" s="322"/>
      <c r="X680" s="322"/>
      <c r="Y680" s="322"/>
      <c r="Z680" s="322"/>
    </row>
    <row r="681">
      <c r="A681" s="322"/>
      <c r="B681" s="322"/>
      <c r="C681" s="322"/>
      <c r="D681" s="322"/>
      <c r="E681" s="322"/>
      <c r="F681" s="322"/>
      <c r="G681" s="322"/>
      <c r="H681" s="322"/>
      <c r="I681" s="322"/>
      <c r="J681" s="322"/>
      <c r="K681" s="322"/>
      <c r="L681" s="322"/>
      <c r="M681" s="322"/>
      <c r="N681" s="322"/>
      <c r="O681" s="322"/>
      <c r="P681" s="322"/>
      <c r="Q681" s="322"/>
      <c r="R681" s="322"/>
      <c r="S681" s="322"/>
      <c r="T681" s="322"/>
      <c r="U681" s="322"/>
      <c r="V681" s="322"/>
      <c r="W681" s="322"/>
      <c r="X681" s="322"/>
      <c r="Y681" s="322"/>
      <c r="Z681" s="322"/>
    </row>
    <row r="682">
      <c r="A682" s="322"/>
      <c r="B682" s="322"/>
      <c r="C682" s="322"/>
      <c r="D682" s="322"/>
      <c r="E682" s="322"/>
      <c r="F682" s="322"/>
      <c r="G682" s="322"/>
      <c r="H682" s="322"/>
      <c r="I682" s="322"/>
      <c r="J682" s="322"/>
      <c r="K682" s="322"/>
      <c r="L682" s="322"/>
      <c r="M682" s="322"/>
      <c r="N682" s="322"/>
      <c r="O682" s="322"/>
      <c r="P682" s="322"/>
      <c r="Q682" s="322"/>
      <c r="R682" s="322"/>
      <c r="S682" s="322"/>
      <c r="T682" s="322"/>
      <c r="U682" s="322"/>
      <c r="V682" s="322"/>
      <c r="W682" s="322"/>
      <c r="X682" s="322"/>
      <c r="Y682" s="322"/>
      <c r="Z682" s="322"/>
    </row>
    <row r="683">
      <c r="A683" s="322"/>
      <c r="B683" s="322"/>
      <c r="C683" s="322"/>
      <c r="D683" s="322"/>
      <c r="E683" s="322"/>
      <c r="F683" s="322"/>
      <c r="G683" s="322"/>
      <c r="H683" s="322"/>
      <c r="I683" s="322"/>
      <c r="J683" s="322"/>
      <c r="K683" s="322"/>
      <c r="L683" s="322"/>
      <c r="M683" s="322"/>
      <c r="N683" s="322"/>
      <c r="O683" s="322"/>
      <c r="P683" s="322"/>
      <c r="Q683" s="322"/>
      <c r="R683" s="322"/>
      <c r="S683" s="322"/>
      <c r="T683" s="322"/>
      <c r="U683" s="322"/>
      <c r="V683" s="322"/>
      <c r="W683" s="322"/>
      <c r="X683" s="322"/>
      <c r="Y683" s="322"/>
      <c r="Z683" s="322"/>
    </row>
    <row r="684">
      <c r="A684" s="322"/>
      <c r="B684" s="322"/>
      <c r="C684" s="322"/>
      <c r="D684" s="322"/>
      <c r="E684" s="322"/>
      <c r="F684" s="322"/>
      <c r="G684" s="322"/>
      <c r="H684" s="322"/>
      <c r="I684" s="322"/>
      <c r="J684" s="322"/>
      <c r="K684" s="322"/>
      <c r="L684" s="322"/>
      <c r="M684" s="322"/>
      <c r="N684" s="322"/>
      <c r="O684" s="322"/>
      <c r="P684" s="322"/>
      <c r="Q684" s="322"/>
      <c r="R684" s="322"/>
      <c r="S684" s="322"/>
      <c r="T684" s="322"/>
      <c r="U684" s="322"/>
      <c r="V684" s="322"/>
      <c r="W684" s="322"/>
      <c r="X684" s="322"/>
      <c r="Y684" s="322"/>
      <c r="Z684" s="322"/>
    </row>
    <row r="685">
      <c r="A685" s="322"/>
      <c r="B685" s="322"/>
      <c r="C685" s="322"/>
      <c r="D685" s="322"/>
      <c r="E685" s="322"/>
      <c r="F685" s="322"/>
      <c r="G685" s="322"/>
      <c r="H685" s="322"/>
      <c r="I685" s="322"/>
      <c r="J685" s="322"/>
      <c r="K685" s="322"/>
      <c r="L685" s="322"/>
      <c r="M685" s="322"/>
      <c r="N685" s="322"/>
      <c r="O685" s="322"/>
      <c r="P685" s="322"/>
      <c r="Q685" s="322"/>
      <c r="R685" s="322"/>
      <c r="S685" s="322"/>
      <c r="T685" s="322"/>
      <c r="U685" s="322"/>
      <c r="V685" s="322"/>
      <c r="W685" s="322"/>
      <c r="X685" s="322"/>
      <c r="Y685" s="322"/>
      <c r="Z685" s="322"/>
    </row>
    <row r="686">
      <c r="A686" s="322"/>
      <c r="B686" s="322"/>
      <c r="C686" s="322"/>
      <c r="D686" s="322"/>
      <c r="E686" s="322"/>
      <c r="F686" s="322"/>
      <c r="G686" s="322"/>
      <c r="H686" s="322"/>
      <c r="I686" s="322"/>
      <c r="J686" s="322"/>
      <c r="K686" s="322"/>
      <c r="L686" s="322"/>
      <c r="M686" s="322"/>
      <c r="N686" s="322"/>
      <c r="O686" s="322"/>
      <c r="P686" s="322"/>
      <c r="Q686" s="322"/>
      <c r="R686" s="322"/>
      <c r="S686" s="322"/>
      <c r="T686" s="322"/>
      <c r="U686" s="322"/>
      <c r="V686" s="322"/>
      <c r="W686" s="322"/>
      <c r="X686" s="322"/>
      <c r="Y686" s="322"/>
      <c r="Z686" s="322"/>
    </row>
    <row r="687">
      <c r="A687" s="322"/>
      <c r="B687" s="322"/>
      <c r="C687" s="322"/>
      <c r="D687" s="322"/>
      <c r="E687" s="322"/>
      <c r="F687" s="322"/>
      <c r="G687" s="322"/>
      <c r="H687" s="322"/>
      <c r="I687" s="322"/>
      <c r="J687" s="322"/>
      <c r="K687" s="322"/>
      <c r="L687" s="322"/>
      <c r="M687" s="322"/>
      <c r="N687" s="322"/>
      <c r="O687" s="322"/>
      <c r="P687" s="322"/>
      <c r="Q687" s="322"/>
      <c r="R687" s="322"/>
      <c r="S687" s="322"/>
      <c r="T687" s="322"/>
      <c r="U687" s="322"/>
      <c r="V687" s="322"/>
      <c r="W687" s="322"/>
      <c r="X687" s="322"/>
      <c r="Y687" s="322"/>
      <c r="Z687" s="322"/>
    </row>
    <row r="688">
      <c r="A688" s="322"/>
      <c r="B688" s="322"/>
      <c r="C688" s="322"/>
      <c r="D688" s="322"/>
      <c r="E688" s="322"/>
      <c r="F688" s="322"/>
      <c r="G688" s="322"/>
      <c r="H688" s="322"/>
      <c r="I688" s="322"/>
      <c r="J688" s="322"/>
      <c r="K688" s="322"/>
      <c r="L688" s="322"/>
      <c r="M688" s="322"/>
      <c r="N688" s="322"/>
      <c r="O688" s="322"/>
      <c r="P688" s="322"/>
      <c r="Q688" s="322"/>
      <c r="R688" s="322"/>
      <c r="S688" s="322"/>
      <c r="T688" s="322"/>
      <c r="U688" s="322"/>
      <c r="V688" s="322"/>
      <c r="W688" s="322"/>
      <c r="X688" s="322"/>
      <c r="Y688" s="322"/>
      <c r="Z688" s="322"/>
    </row>
    <row r="689">
      <c r="A689" s="322"/>
      <c r="B689" s="322"/>
      <c r="C689" s="322"/>
      <c r="D689" s="322"/>
      <c r="E689" s="322"/>
      <c r="F689" s="322"/>
      <c r="G689" s="322"/>
      <c r="H689" s="322"/>
      <c r="I689" s="322"/>
      <c r="J689" s="322"/>
      <c r="K689" s="322"/>
      <c r="L689" s="322"/>
      <c r="M689" s="322"/>
      <c r="N689" s="322"/>
      <c r="O689" s="322"/>
      <c r="P689" s="322"/>
      <c r="Q689" s="322"/>
      <c r="R689" s="322"/>
      <c r="S689" s="322"/>
      <c r="T689" s="322"/>
      <c r="U689" s="322"/>
      <c r="V689" s="322"/>
      <c r="W689" s="322"/>
      <c r="X689" s="322"/>
      <c r="Y689" s="322"/>
      <c r="Z689" s="322"/>
    </row>
    <row r="690">
      <c r="A690" s="322"/>
      <c r="B690" s="322"/>
      <c r="C690" s="322"/>
      <c r="D690" s="322"/>
      <c r="E690" s="322"/>
      <c r="F690" s="322"/>
      <c r="G690" s="322"/>
      <c r="H690" s="322"/>
      <c r="I690" s="322"/>
      <c r="J690" s="322"/>
      <c r="K690" s="322"/>
      <c r="L690" s="322"/>
      <c r="M690" s="322"/>
      <c r="N690" s="322"/>
      <c r="O690" s="322"/>
      <c r="P690" s="322"/>
      <c r="Q690" s="322"/>
      <c r="R690" s="322"/>
      <c r="S690" s="322"/>
      <c r="T690" s="322"/>
      <c r="U690" s="322"/>
      <c r="V690" s="322"/>
      <c r="W690" s="322"/>
      <c r="X690" s="322"/>
      <c r="Y690" s="322"/>
      <c r="Z690" s="322"/>
    </row>
    <row r="691">
      <c r="A691" s="322"/>
      <c r="B691" s="322"/>
      <c r="C691" s="322"/>
      <c r="D691" s="322"/>
      <c r="E691" s="322"/>
      <c r="F691" s="322"/>
      <c r="G691" s="322"/>
      <c r="H691" s="322"/>
      <c r="I691" s="322"/>
      <c r="J691" s="322"/>
      <c r="K691" s="322"/>
      <c r="L691" s="322"/>
      <c r="M691" s="322"/>
      <c r="N691" s="322"/>
      <c r="O691" s="322"/>
      <c r="P691" s="322"/>
      <c r="Q691" s="322"/>
      <c r="R691" s="322"/>
      <c r="S691" s="322"/>
      <c r="T691" s="322"/>
      <c r="U691" s="322"/>
      <c r="V691" s="322"/>
      <c r="W691" s="322"/>
      <c r="X691" s="322"/>
      <c r="Y691" s="322"/>
      <c r="Z691" s="322"/>
    </row>
    <row r="692">
      <c r="A692" s="322"/>
      <c r="B692" s="322"/>
      <c r="C692" s="322"/>
      <c r="D692" s="322"/>
      <c r="E692" s="322"/>
      <c r="F692" s="322"/>
      <c r="G692" s="322"/>
      <c r="H692" s="322"/>
      <c r="I692" s="322"/>
      <c r="J692" s="322"/>
      <c r="K692" s="322"/>
      <c r="L692" s="322"/>
      <c r="M692" s="322"/>
      <c r="N692" s="322"/>
      <c r="O692" s="322"/>
      <c r="P692" s="322"/>
      <c r="Q692" s="322"/>
      <c r="R692" s="322"/>
      <c r="S692" s="322"/>
      <c r="T692" s="322"/>
      <c r="U692" s="322"/>
      <c r="V692" s="322"/>
      <c r="W692" s="322"/>
      <c r="X692" s="322"/>
      <c r="Y692" s="322"/>
      <c r="Z692" s="322"/>
    </row>
    <row r="693">
      <c r="A693" s="322"/>
      <c r="B693" s="322"/>
      <c r="C693" s="322"/>
      <c r="D693" s="322"/>
      <c r="E693" s="322"/>
      <c r="F693" s="322"/>
      <c r="G693" s="322"/>
      <c r="H693" s="322"/>
      <c r="I693" s="322"/>
      <c r="J693" s="322"/>
      <c r="K693" s="322"/>
      <c r="L693" s="322"/>
      <c r="M693" s="322"/>
      <c r="N693" s="322"/>
      <c r="O693" s="322"/>
      <c r="P693" s="322"/>
      <c r="Q693" s="322"/>
      <c r="R693" s="322"/>
      <c r="S693" s="322"/>
      <c r="T693" s="322"/>
      <c r="U693" s="322"/>
      <c r="V693" s="322"/>
      <c r="W693" s="322"/>
      <c r="X693" s="322"/>
      <c r="Y693" s="322"/>
      <c r="Z693" s="322"/>
    </row>
    <row r="694">
      <c r="A694" s="322"/>
      <c r="B694" s="322"/>
      <c r="C694" s="322"/>
      <c r="D694" s="322"/>
      <c r="E694" s="322"/>
      <c r="F694" s="322"/>
      <c r="G694" s="322"/>
      <c r="H694" s="322"/>
      <c r="I694" s="322"/>
      <c r="J694" s="322"/>
      <c r="K694" s="322"/>
      <c r="L694" s="322"/>
      <c r="M694" s="322"/>
      <c r="N694" s="322"/>
      <c r="O694" s="322"/>
      <c r="P694" s="322"/>
      <c r="Q694" s="322"/>
      <c r="R694" s="322"/>
      <c r="S694" s="322"/>
      <c r="T694" s="322"/>
      <c r="U694" s="322"/>
      <c r="V694" s="322"/>
      <c r="W694" s="322"/>
      <c r="X694" s="322"/>
      <c r="Y694" s="322"/>
      <c r="Z694" s="322"/>
    </row>
    <row r="695">
      <c r="A695" s="322"/>
      <c r="B695" s="322"/>
      <c r="C695" s="322"/>
      <c r="D695" s="322"/>
      <c r="E695" s="322"/>
      <c r="F695" s="322"/>
      <c r="G695" s="322"/>
      <c r="H695" s="322"/>
      <c r="I695" s="322"/>
      <c r="J695" s="322"/>
      <c r="K695" s="322"/>
      <c r="L695" s="322"/>
      <c r="M695" s="322"/>
      <c r="N695" s="322"/>
      <c r="O695" s="322"/>
      <c r="P695" s="322"/>
      <c r="Q695" s="322"/>
      <c r="R695" s="322"/>
      <c r="S695" s="322"/>
      <c r="T695" s="322"/>
      <c r="U695" s="322"/>
      <c r="V695" s="322"/>
      <c r="W695" s="322"/>
      <c r="X695" s="322"/>
      <c r="Y695" s="322"/>
      <c r="Z695" s="322"/>
    </row>
    <row r="696">
      <c r="A696" s="322"/>
      <c r="B696" s="322"/>
      <c r="C696" s="322"/>
      <c r="D696" s="322"/>
      <c r="E696" s="322"/>
      <c r="F696" s="322"/>
      <c r="G696" s="322"/>
      <c r="H696" s="322"/>
      <c r="I696" s="322"/>
      <c r="J696" s="322"/>
      <c r="K696" s="322"/>
      <c r="L696" s="322"/>
      <c r="M696" s="322"/>
      <c r="N696" s="322"/>
      <c r="O696" s="322"/>
      <c r="P696" s="322"/>
      <c r="Q696" s="322"/>
      <c r="R696" s="322"/>
      <c r="S696" s="322"/>
      <c r="T696" s="322"/>
      <c r="U696" s="322"/>
      <c r="V696" s="322"/>
      <c r="W696" s="322"/>
      <c r="X696" s="322"/>
      <c r="Y696" s="322"/>
      <c r="Z696" s="322"/>
    </row>
    <row r="697">
      <c r="A697" s="322"/>
      <c r="B697" s="322"/>
      <c r="C697" s="322"/>
      <c r="D697" s="322"/>
      <c r="E697" s="322"/>
      <c r="F697" s="322"/>
      <c r="G697" s="322"/>
      <c r="H697" s="322"/>
      <c r="I697" s="322"/>
      <c r="J697" s="322"/>
      <c r="K697" s="322"/>
      <c r="L697" s="322"/>
      <c r="M697" s="322"/>
      <c r="N697" s="322"/>
      <c r="O697" s="322"/>
      <c r="P697" s="322"/>
      <c r="Q697" s="322"/>
      <c r="R697" s="322"/>
      <c r="S697" s="322"/>
      <c r="T697" s="322"/>
      <c r="U697" s="322"/>
      <c r="V697" s="322"/>
      <c r="W697" s="322"/>
      <c r="X697" s="322"/>
      <c r="Y697" s="322"/>
      <c r="Z697" s="322"/>
    </row>
    <row r="698">
      <c r="A698" s="322"/>
      <c r="B698" s="322"/>
      <c r="C698" s="322"/>
      <c r="D698" s="322"/>
      <c r="E698" s="322"/>
      <c r="F698" s="322"/>
      <c r="G698" s="322"/>
      <c r="H698" s="322"/>
      <c r="I698" s="322"/>
      <c r="J698" s="322"/>
      <c r="K698" s="322"/>
      <c r="L698" s="322"/>
      <c r="M698" s="322"/>
      <c r="N698" s="322"/>
      <c r="O698" s="322"/>
      <c r="P698" s="322"/>
      <c r="Q698" s="322"/>
      <c r="R698" s="322"/>
      <c r="S698" s="322"/>
      <c r="T698" s="322"/>
      <c r="U698" s="322"/>
      <c r="V698" s="322"/>
      <c r="W698" s="322"/>
      <c r="X698" s="322"/>
      <c r="Y698" s="322"/>
      <c r="Z698" s="322"/>
    </row>
    <row r="699">
      <c r="A699" s="322"/>
      <c r="B699" s="322"/>
      <c r="C699" s="322"/>
      <c r="D699" s="322"/>
      <c r="E699" s="322"/>
      <c r="F699" s="322"/>
      <c r="G699" s="322"/>
      <c r="H699" s="322"/>
      <c r="I699" s="322"/>
      <c r="J699" s="322"/>
      <c r="K699" s="322"/>
      <c r="L699" s="322"/>
      <c r="M699" s="322"/>
      <c r="N699" s="322"/>
      <c r="O699" s="322"/>
      <c r="P699" s="322"/>
      <c r="Q699" s="322"/>
      <c r="R699" s="322"/>
      <c r="S699" s="322"/>
      <c r="T699" s="322"/>
      <c r="U699" s="322"/>
      <c r="V699" s="322"/>
      <c r="W699" s="322"/>
      <c r="X699" s="322"/>
      <c r="Y699" s="322"/>
      <c r="Z699" s="322"/>
    </row>
    <row r="700">
      <c r="A700" s="322"/>
      <c r="B700" s="322"/>
      <c r="C700" s="322"/>
      <c r="D700" s="322"/>
      <c r="E700" s="322"/>
      <c r="F700" s="322"/>
      <c r="G700" s="322"/>
      <c r="H700" s="322"/>
      <c r="I700" s="322"/>
      <c r="J700" s="322"/>
      <c r="K700" s="322"/>
      <c r="L700" s="322"/>
      <c r="M700" s="322"/>
      <c r="N700" s="322"/>
      <c r="O700" s="322"/>
      <c r="P700" s="322"/>
      <c r="Q700" s="322"/>
      <c r="R700" s="322"/>
      <c r="S700" s="322"/>
      <c r="T700" s="322"/>
      <c r="U700" s="322"/>
      <c r="V700" s="322"/>
      <c r="W700" s="322"/>
      <c r="X700" s="322"/>
      <c r="Y700" s="322"/>
      <c r="Z700" s="322"/>
    </row>
    <row r="701">
      <c r="A701" s="322"/>
      <c r="B701" s="322"/>
      <c r="C701" s="322"/>
      <c r="D701" s="322"/>
      <c r="E701" s="322"/>
      <c r="F701" s="322"/>
      <c r="G701" s="322"/>
      <c r="H701" s="322"/>
      <c r="I701" s="322"/>
      <c r="J701" s="322"/>
      <c r="K701" s="322"/>
      <c r="L701" s="322"/>
      <c r="M701" s="322"/>
      <c r="N701" s="322"/>
      <c r="O701" s="322"/>
      <c r="P701" s="322"/>
      <c r="Q701" s="322"/>
      <c r="R701" s="322"/>
      <c r="S701" s="322"/>
      <c r="T701" s="322"/>
      <c r="U701" s="322"/>
      <c r="V701" s="322"/>
      <c r="W701" s="322"/>
      <c r="X701" s="322"/>
      <c r="Y701" s="322"/>
      <c r="Z701" s="322"/>
    </row>
    <row r="702">
      <c r="A702" s="322"/>
      <c r="B702" s="322"/>
      <c r="C702" s="322"/>
      <c r="D702" s="322"/>
      <c r="E702" s="322"/>
      <c r="F702" s="322"/>
      <c r="G702" s="322"/>
      <c r="H702" s="322"/>
      <c r="I702" s="322"/>
      <c r="J702" s="322"/>
      <c r="K702" s="322"/>
      <c r="L702" s="322"/>
      <c r="M702" s="322"/>
      <c r="N702" s="322"/>
      <c r="O702" s="322"/>
      <c r="P702" s="322"/>
      <c r="Q702" s="322"/>
      <c r="R702" s="322"/>
      <c r="S702" s="322"/>
      <c r="T702" s="322"/>
      <c r="U702" s="322"/>
      <c r="V702" s="322"/>
      <c r="W702" s="322"/>
      <c r="X702" s="322"/>
      <c r="Y702" s="322"/>
      <c r="Z702" s="322"/>
    </row>
    <row r="703">
      <c r="A703" s="322"/>
      <c r="B703" s="322"/>
      <c r="C703" s="322"/>
      <c r="D703" s="322"/>
      <c r="E703" s="322"/>
      <c r="F703" s="322"/>
      <c r="G703" s="322"/>
      <c r="H703" s="322"/>
      <c r="I703" s="322"/>
      <c r="J703" s="322"/>
      <c r="K703" s="322"/>
      <c r="L703" s="322"/>
      <c r="M703" s="322"/>
      <c r="N703" s="322"/>
      <c r="O703" s="322"/>
      <c r="P703" s="322"/>
      <c r="Q703" s="322"/>
      <c r="R703" s="322"/>
      <c r="S703" s="322"/>
      <c r="T703" s="322"/>
      <c r="U703" s="322"/>
      <c r="V703" s="322"/>
      <c r="W703" s="322"/>
      <c r="X703" s="322"/>
      <c r="Y703" s="322"/>
      <c r="Z703" s="322"/>
    </row>
    <row r="704">
      <c r="A704" s="322"/>
      <c r="B704" s="322"/>
      <c r="C704" s="322"/>
      <c r="D704" s="322"/>
      <c r="E704" s="322"/>
      <c r="F704" s="322"/>
      <c r="G704" s="322"/>
      <c r="H704" s="322"/>
      <c r="I704" s="322"/>
      <c r="J704" s="322"/>
      <c r="K704" s="322"/>
      <c r="L704" s="322"/>
      <c r="M704" s="322"/>
      <c r="N704" s="322"/>
      <c r="O704" s="322"/>
      <c r="P704" s="322"/>
      <c r="Q704" s="322"/>
      <c r="R704" s="322"/>
      <c r="S704" s="322"/>
      <c r="T704" s="322"/>
      <c r="U704" s="322"/>
      <c r="V704" s="322"/>
      <c r="W704" s="322"/>
      <c r="X704" s="322"/>
      <c r="Y704" s="322"/>
      <c r="Z704" s="322"/>
    </row>
    <row r="705">
      <c r="A705" s="322"/>
      <c r="B705" s="322"/>
      <c r="C705" s="322"/>
      <c r="D705" s="322"/>
      <c r="E705" s="322"/>
      <c r="F705" s="322"/>
      <c r="G705" s="322"/>
      <c r="H705" s="322"/>
      <c r="I705" s="322"/>
      <c r="J705" s="322"/>
      <c r="K705" s="322"/>
      <c r="L705" s="322"/>
      <c r="M705" s="322"/>
      <c r="N705" s="322"/>
      <c r="O705" s="322"/>
      <c r="P705" s="322"/>
      <c r="Q705" s="322"/>
      <c r="R705" s="322"/>
      <c r="S705" s="322"/>
      <c r="T705" s="322"/>
      <c r="U705" s="322"/>
      <c r="V705" s="322"/>
      <c r="W705" s="322"/>
      <c r="X705" s="322"/>
      <c r="Y705" s="322"/>
      <c r="Z705" s="322"/>
    </row>
    <row r="706">
      <c r="A706" s="322"/>
      <c r="B706" s="322"/>
      <c r="C706" s="322"/>
      <c r="D706" s="322"/>
      <c r="E706" s="322"/>
      <c r="F706" s="322"/>
      <c r="G706" s="322"/>
      <c r="H706" s="322"/>
      <c r="I706" s="322"/>
      <c r="J706" s="322"/>
      <c r="K706" s="322"/>
      <c r="L706" s="322"/>
      <c r="M706" s="322"/>
      <c r="N706" s="322"/>
      <c r="O706" s="322"/>
      <c r="P706" s="322"/>
      <c r="Q706" s="322"/>
      <c r="R706" s="322"/>
      <c r="S706" s="322"/>
      <c r="T706" s="322"/>
      <c r="U706" s="322"/>
      <c r="V706" s="322"/>
      <c r="W706" s="322"/>
      <c r="X706" s="322"/>
      <c r="Y706" s="322"/>
      <c r="Z706" s="322"/>
    </row>
    <row r="707">
      <c r="A707" s="322"/>
      <c r="B707" s="322"/>
      <c r="C707" s="322"/>
      <c r="D707" s="322"/>
      <c r="E707" s="322"/>
      <c r="F707" s="322"/>
      <c r="G707" s="322"/>
      <c r="H707" s="322"/>
      <c r="I707" s="322"/>
      <c r="J707" s="322"/>
      <c r="K707" s="322"/>
      <c r="L707" s="322"/>
      <c r="M707" s="322"/>
      <c r="N707" s="322"/>
      <c r="O707" s="322"/>
      <c r="P707" s="322"/>
      <c r="Q707" s="322"/>
      <c r="R707" s="322"/>
      <c r="S707" s="322"/>
      <c r="T707" s="322"/>
      <c r="U707" s="322"/>
      <c r="V707" s="322"/>
      <c r="W707" s="322"/>
      <c r="X707" s="322"/>
      <c r="Y707" s="322"/>
      <c r="Z707" s="322"/>
    </row>
    <row r="708">
      <c r="A708" s="322"/>
      <c r="B708" s="322"/>
      <c r="C708" s="322"/>
      <c r="D708" s="322"/>
      <c r="E708" s="322"/>
      <c r="F708" s="322"/>
      <c r="G708" s="322"/>
      <c r="H708" s="322"/>
      <c r="I708" s="322"/>
      <c r="J708" s="322"/>
      <c r="K708" s="322"/>
      <c r="L708" s="322"/>
      <c r="M708" s="322"/>
      <c r="N708" s="322"/>
      <c r="O708" s="322"/>
      <c r="P708" s="322"/>
      <c r="Q708" s="322"/>
      <c r="R708" s="322"/>
      <c r="S708" s="322"/>
      <c r="T708" s="322"/>
      <c r="U708" s="322"/>
      <c r="V708" s="322"/>
      <c r="W708" s="322"/>
      <c r="X708" s="322"/>
      <c r="Y708" s="322"/>
      <c r="Z708" s="322"/>
    </row>
    <row r="709">
      <c r="A709" s="322"/>
      <c r="B709" s="322"/>
      <c r="C709" s="322"/>
      <c r="D709" s="322"/>
      <c r="E709" s="322"/>
      <c r="F709" s="322"/>
      <c r="G709" s="322"/>
      <c r="H709" s="322"/>
      <c r="I709" s="322"/>
      <c r="J709" s="322"/>
      <c r="K709" s="322"/>
      <c r="L709" s="322"/>
      <c r="M709" s="322"/>
      <c r="N709" s="322"/>
      <c r="O709" s="322"/>
      <c r="P709" s="322"/>
      <c r="Q709" s="322"/>
      <c r="R709" s="322"/>
      <c r="S709" s="322"/>
      <c r="T709" s="322"/>
      <c r="U709" s="322"/>
      <c r="V709" s="322"/>
      <c r="W709" s="322"/>
      <c r="X709" s="322"/>
      <c r="Y709" s="322"/>
      <c r="Z709" s="322"/>
    </row>
    <row r="710">
      <c r="A710" s="322"/>
      <c r="B710" s="322"/>
      <c r="C710" s="322"/>
      <c r="D710" s="322"/>
      <c r="E710" s="322"/>
      <c r="F710" s="322"/>
      <c r="G710" s="322"/>
      <c r="H710" s="322"/>
      <c r="I710" s="322"/>
      <c r="J710" s="322"/>
      <c r="K710" s="322"/>
      <c r="L710" s="322"/>
      <c r="M710" s="322"/>
      <c r="N710" s="322"/>
      <c r="O710" s="322"/>
      <c r="P710" s="322"/>
      <c r="Q710" s="322"/>
      <c r="R710" s="322"/>
      <c r="S710" s="322"/>
      <c r="T710" s="322"/>
      <c r="U710" s="322"/>
      <c r="V710" s="322"/>
      <c r="W710" s="322"/>
      <c r="X710" s="322"/>
      <c r="Y710" s="322"/>
      <c r="Z710" s="322"/>
    </row>
    <row r="711">
      <c r="A711" s="322"/>
      <c r="B711" s="322"/>
      <c r="C711" s="322"/>
      <c r="D711" s="322"/>
      <c r="E711" s="322"/>
      <c r="F711" s="322"/>
      <c r="G711" s="322"/>
      <c r="H711" s="322"/>
      <c r="I711" s="322"/>
      <c r="J711" s="322"/>
      <c r="K711" s="322"/>
      <c r="L711" s="322"/>
      <c r="M711" s="322"/>
      <c r="N711" s="322"/>
      <c r="O711" s="322"/>
      <c r="P711" s="322"/>
      <c r="Q711" s="322"/>
      <c r="R711" s="322"/>
      <c r="S711" s="322"/>
      <c r="T711" s="322"/>
      <c r="U711" s="322"/>
      <c r="V711" s="322"/>
      <c r="W711" s="322"/>
      <c r="X711" s="322"/>
      <c r="Y711" s="322"/>
      <c r="Z711" s="322"/>
    </row>
    <row r="712">
      <c r="A712" s="322"/>
      <c r="B712" s="322"/>
      <c r="C712" s="322"/>
      <c r="D712" s="322"/>
      <c r="E712" s="322"/>
      <c r="F712" s="322"/>
      <c r="G712" s="322"/>
      <c r="H712" s="322"/>
      <c r="I712" s="322"/>
      <c r="J712" s="322"/>
      <c r="K712" s="322"/>
      <c r="L712" s="322"/>
      <c r="M712" s="322"/>
      <c r="N712" s="322"/>
      <c r="O712" s="322"/>
      <c r="P712" s="322"/>
      <c r="Q712" s="322"/>
      <c r="R712" s="322"/>
      <c r="S712" s="322"/>
      <c r="T712" s="322"/>
      <c r="U712" s="322"/>
      <c r="V712" s="322"/>
      <c r="W712" s="322"/>
      <c r="X712" s="322"/>
      <c r="Y712" s="322"/>
      <c r="Z712" s="322"/>
    </row>
    <row r="713">
      <c r="A713" s="322"/>
      <c r="B713" s="322"/>
      <c r="C713" s="322"/>
      <c r="D713" s="322"/>
      <c r="E713" s="322"/>
      <c r="F713" s="322"/>
      <c r="G713" s="322"/>
      <c r="H713" s="322"/>
      <c r="I713" s="322"/>
      <c r="J713" s="322"/>
      <c r="K713" s="322"/>
      <c r="L713" s="322"/>
      <c r="M713" s="322"/>
      <c r="N713" s="322"/>
      <c r="O713" s="322"/>
      <c r="P713" s="322"/>
      <c r="Q713" s="322"/>
      <c r="R713" s="322"/>
      <c r="S713" s="322"/>
      <c r="T713" s="322"/>
      <c r="U713" s="322"/>
      <c r="V713" s="322"/>
      <c r="W713" s="322"/>
      <c r="X713" s="322"/>
      <c r="Y713" s="322"/>
      <c r="Z713" s="322"/>
    </row>
    <row r="714">
      <c r="A714" s="322"/>
      <c r="B714" s="322"/>
      <c r="C714" s="322"/>
      <c r="D714" s="322"/>
      <c r="E714" s="322"/>
      <c r="F714" s="322"/>
      <c r="G714" s="322"/>
      <c r="H714" s="322"/>
      <c r="I714" s="322"/>
      <c r="J714" s="322"/>
      <c r="K714" s="322"/>
      <c r="L714" s="322"/>
      <c r="M714" s="322"/>
      <c r="N714" s="322"/>
      <c r="O714" s="322"/>
      <c r="P714" s="322"/>
      <c r="Q714" s="322"/>
      <c r="R714" s="322"/>
      <c r="S714" s="322"/>
      <c r="T714" s="322"/>
      <c r="U714" s="322"/>
      <c r="V714" s="322"/>
      <c r="W714" s="322"/>
      <c r="X714" s="322"/>
      <c r="Y714" s="322"/>
      <c r="Z714" s="322"/>
    </row>
    <row r="715">
      <c r="A715" s="322"/>
      <c r="B715" s="322"/>
      <c r="C715" s="322"/>
      <c r="D715" s="322"/>
      <c r="E715" s="322"/>
      <c r="F715" s="322"/>
      <c r="G715" s="322"/>
      <c r="H715" s="322"/>
      <c r="I715" s="322"/>
      <c r="J715" s="322"/>
      <c r="K715" s="322"/>
      <c r="L715" s="322"/>
      <c r="M715" s="322"/>
      <c r="N715" s="322"/>
      <c r="O715" s="322"/>
      <c r="P715" s="322"/>
      <c r="Q715" s="322"/>
      <c r="R715" s="322"/>
      <c r="S715" s="322"/>
      <c r="T715" s="322"/>
      <c r="U715" s="322"/>
      <c r="V715" s="322"/>
      <c r="W715" s="322"/>
      <c r="X715" s="322"/>
      <c r="Y715" s="322"/>
      <c r="Z715" s="322"/>
    </row>
    <row r="716">
      <c r="A716" s="322"/>
      <c r="B716" s="322"/>
      <c r="C716" s="322"/>
      <c r="D716" s="322"/>
      <c r="E716" s="322"/>
      <c r="F716" s="322"/>
      <c r="G716" s="322"/>
      <c r="H716" s="322"/>
      <c r="I716" s="322"/>
      <c r="J716" s="322"/>
      <c r="K716" s="322"/>
      <c r="L716" s="322"/>
      <c r="M716" s="322"/>
      <c r="N716" s="322"/>
      <c r="O716" s="322"/>
      <c r="P716" s="322"/>
      <c r="Q716" s="322"/>
      <c r="R716" s="322"/>
      <c r="S716" s="322"/>
      <c r="T716" s="322"/>
      <c r="U716" s="322"/>
      <c r="V716" s="322"/>
      <c r="W716" s="322"/>
      <c r="X716" s="322"/>
      <c r="Y716" s="322"/>
      <c r="Z716" s="322"/>
    </row>
    <row r="717">
      <c r="A717" s="322"/>
      <c r="B717" s="322"/>
      <c r="C717" s="322"/>
      <c r="D717" s="322"/>
      <c r="E717" s="322"/>
      <c r="F717" s="322"/>
      <c r="G717" s="322"/>
      <c r="H717" s="322"/>
      <c r="I717" s="322"/>
      <c r="J717" s="322"/>
      <c r="K717" s="322"/>
      <c r="L717" s="322"/>
      <c r="M717" s="322"/>
      <c r="N717" s="322"/>
      <c r="O717" s="322"/>
      <c r="P717" s="322"/>
      <c r="Q717" s="322"/>
      <c r="R717" s="322"/>
      <c r="S717" s="322"/>
      <c r="T717" s="322"/>
      <c r="U717" s="322"/>
      <c r="V717" s="322"/>
      <c r="W717" s="322"/>
      <c r="X717" s="322"/>
      <c r="Y717" s="322"/>
      <c r="Z717" s="322"/>
    </row>
    <row r="718">
      <c r="A718" s="322"/>
      <c r="B718" s="322"/>
      <c r="C718" s="322"/>
      <c r="D718" s="322"/>
      <c r="E718" s="322"/>
      <c r="F718" s="322"/>
      <c r="G718" s="322"/>
      <c r="H718" s="322"/>
      <c r="I718" s="322"/>
      <c r="J718" s="322"/>
      <c r="K718" s="322"/>
      <c r="L718" s="322"/>
      <c r="M718" s="322"/>
      <c r="N718" s="322"/>
      <c r="O718" s="322"/>
      <c r="P718" s="322"/>
      <c r="Q718" s="322"/>
      <c r="R718" s="322"/>
      <c r="S718" s="322"/>
      <c r="T718" s="322"/>
      <c r="U718" s="322"/>
      <c r="V718" s="322"/>
      <c r="W718" s="322"/>
      <c r="X718" s="322"/>
      <c r="Y718" s="322"/>
      <c r="Z718" s="322"/>
    </row>
    <row r="719">
      <c r="A719" s="322"/>
      <c r="B719" s="322"/>
      <c r="C719" s="322"/>
      <c r="D719" s="322"/>
      <c r="E719" s="322"/>
      <c r="F719" s="322"/>
      <c r="G719" s="322"/>
      <c r="H719" s="322"/>
      <c r="I719" s="322"/>
      <c r="J719" s="322"/>
      <c r="K719" s="322"/>
      <c r="L719" s="322"/>
      <c r="M719" s="322"/>
      <c r="N719" s="322"/>
      <c r="O719" s="322"/>
      <c r="P719" s="322"/>
      <c r="Q719" s="322"/>
      <c r="R719" s="322"/>
      <c r="S719" s="322"/>
      <c r="T719" s="322"/>
      <c r="U719" s="322"/>
      <c r="V719" s="322"/>
      <c r="W719" s="322"/>
      <c r="X719" s="322"/>
      <c r="Y719" s="322"/>
      <c r="Z719" s="322"/>
    </row>
    <row r="720">
      <c r="A720" s="322"/>
      <c r="B720" s="322"/>
      <c r="C720" s="322"/>
      <c r="D720" s="322"/>
      <c r="E720" s="322"/>
      <c r="F720" s="322"/>
      <c r="G720" s="322"/>
      <c r="H720" s="322"/>
      <c r="I720" s="322"/>
      <c r="J720" s="322"/>
      <c r="K720" s="322"/>
      <c r="L720" s="322"/>
      <c r="M720" s="322"/>
      <c r="N720" s="322"/>
      <c r="O720" s="322"/>
      <c r="P720" s="322"/>
      <c r="Q720" s="322"/>
      <c r="R720" s="322"/>
      <c r="S720" s="322"/>
      <c r="T720" s="322"/>
      <c r="U720" s="322"/>
      <c r="V720" s="322"/>
      <c r="W720" s="322"/>
      <c r="X720" s="322"/>
      <c r="Y720" s="322"/>
      <c r="Z720" s="322"/>
    </row>
    <row r="721">
      <c r="A721" s="322"/>
      <c r="B721" s="322"/>
      <c r="C721" s="322"/>
      <c r="D721" s="322"/>
      <c r="E721" s="322"/>
      <c r="F721" s="322"/>
      <c r="G721" s="322"/>
      <c r="H721" s="322"/>
      <c r="I721" s="322"/>
      <c r="J721" s="322"/>
      <c r="K721" s="322"/>
      <c r="L721" s="322"/>
      <c r="M721" s="322"/>
      <c r="N721" s="322"/>
      <c r="O721" s="322"/>
      <c r="P721" s="322"/>
      <c r="Q721" s="322"/>
      <c r="R721" s="322"/>
      <c r="S721" s="322"/>
      <c r="T721" s="322"/>
      <c r="U721" s="322"/>
      <c r="V721" s="322"/>
      <c r="W721" s="322"/>
      <c r="X721" s="322"/>
      <c r="Y721" s="322"/>
      <c r="Z721" s="322"/>
    </row>
    <row r="722">
      <c r="A722" s="322"/>
      <c r="B722" s="322"/>
      <c r="C722" s="322"/>
      <c r="D722" s="322"/>
      <c r="E722" s="322"/>
      <c r="F722" s="322"/>
      <c r="G722" s="322"/>
      <c r="H722" s="322"/>
      <c r="I722" s="322"/>
      <c r="J722" s="322"/>
      <c r="K722" s="322"/>
      <c r="L722" s="322"/>
      <c r="M722" s="322"/>
      <c r="N722" s="322"/>
      <c r="O722" s="322"/>
      <c r="P722" s="322"/>
      <c r="Q722" s="322"/>
      <c r="R722" s="322"/>
      <c r="S722" s="322"/>
      <c r="T722" s="322"/>
      <c r="U722" s="322"/>
      <c r="V722" s="322"/>
      <c r="W722" s="322"/>
      <c r="X722" s="322"/>
      <c r="Y722" s="322"/>
      <c r="Z722" s="322"/>
    </row>
    <row r="723">
      <c r="A723" s="322"/>
      <c r="B723" s="322"/>
      <c r="C723" s="322"/>
      <c r="D723" s="322"/>
      <c r="E723" s="322"/>
      <c r="F723" s="322"/>
      <c r="G723" s="322"/>
      <c r="H723" s="322"/>
      <c r="I723" s="322"/>
      <c r="J723" s="322"/>
      <c r="K723" s="322"/>
      <c r="L723" s="322"/>
      <c r="M723" s="322"/>
      <c r="N723" s="322"/>
      <c r="O723" s="322"/>
      <c r="P723" s="322"/>
      <c r="Q723" s="322"/>
      <c r="R723" s="322"/>
      <c r="S723" s="322"/>
      <c r="T723" s="322"/>
      <c r="U723" s="322"/>
      <c r="V723" s="322"/>
      <c r="W723" s="322"/>
      <c r="X723" s="322"/>
      <c r="Y723" s="322"/>
      <c r="Z723" s="322"/>
    </row>
    <row r="724">
      <c r="A724" s="322"/>
      <c r="B724" s="322"/>
      <c r="C724" s="322"/>
      <c r="D724" s="322"/>
      <c r="E724" s="322"/>
      <c r="F724" s="322"/>
      <c r="G724" s="322"/>
      <c r="H724" s="322"/>
      <c r="I724" s="322"/>
      <c r="J724" s="322"/>
      <c r="K724" s="322"/>
      <c r="L724" s="322"/>
      <c r="M724" s="322"/>
      <c r="N724" s="322"/>
      <c r="O724" s="322"/>
      <c r="P724" s="322"/>
      <c r="Q724" s="322"/>
      <c r="R724" s="322"/>
      <c r="S724" s="322"/>
      <c r="T724" s="322"/>
      <c r="U724" s="322"/>
      <c r="V724" s="322"/>
      <c r="W724" s="322"/>
      <c r="X724" s="322"/>
      <c r="Y724" s="322"/>
      <c r="Z724" s="322"/>
    </row>
    <row r="725">
      <c r="A725" s="322"/>
      <c r="B725" s="322"/>
      <c r="C725" s="322"/>
      <c r="D725" s="322"/>
      <c r="E725" s="322"/>
      <c r="F725" s="322"/>
      <c r="G725" s="322"/>
      <c r="H725" s="322"/>
      <c r="I725" s="322"/>
      <c r="J725" s="322"/>
      <c r="K725" s="322"/>
      <c r="L725" s="322"/>
      <c r="M725" s="322"/>
      <c r="N725" s="322"/>
      <c r="O725" s="322"/>
      <c r="P725" s="322"/>
      <c r="Q725" s="322"/>
      <c r="R725" s="322"/>
      <c r="S725" s="322"/>
      <c r="T725" s="322"/>
      <c r="U725" s="322"/>
      <c r="V725" s="322"/>
      <c r="W725" s="322"/>
      <c r="X725" s="322"/>
      <c r="Y725" s="322"/>
      <c r="Z725" s="322"/>
    </row>
    <row r="726">
      <c r="A726" s="322"/>
      <c r="B726" s="322"/>
      <c r="C726" s="322"/>
      <c r="D726" s="322"/>
      <c r="E726" s="322"/>
      <c r="F726" s="322"/>
      <c r="G726" s="322"/>
      <c r="H726" s="322"/>
      <c r="I726" s="322"/>
      <c r="J726" s="322"/>
      <c r="K726" s="322"/>
      <c r="L726" s="322"/>
      <c r="M726" s="322"/>
      <c r="N726" s="322"/>
      <c r="O726" s="322"/>
      <c r="P726" s="322"/>
      <c r="Q726" s="322"/>
      <c r="R726" s="322"/>
      <c r="S726" s="322"/>
      <c r="T726" s="322"/>
      <c r="U726" s="322"/>
      <c r="V726" s="322"/>
      <c r="W726" s="322"/>
      <c r="X726" s="322"/>
      <c r="Y726" s="322"/>
      <c r="Z726" s="322"/>
    </row>
    <row r="727">
      <c r="A727" s="322"/>
      <c r="B727" s="322"/>
      <c r="C727" s="322"/>
      <c r="D727" s="322"/>
      <c r="E727" s="322"/>
      <c r="F727" s="322"/>
      <c r="G727" s="322"/>
      <c r="H727" s="322"/>
      <c r="I727" s="322"/>
      <c r="J727" s="322"/>
      <c r="K727" s="322"/>
      <c r="L727" s="322"/>
      <c r="M727" s="322"/>
      <c r="N727" s="322"/>
      <c r="O727" s="322"/>
      <c r="P727" s="322"/>
      <c r="Q727" s="322"/>
      <c r="R727" s="322"/>
      <c r="S727" s="322"/>
      <c r="T727" s="322"/>
      <c r="U727" s="322"/>
      <c r="V727" s="322"/>
      <c r="W727" s="322"/>
      <c r="X727" s="322"/>
      <c r="Y727" s="322"/>
      <c r="Z727" s="322"/>
    </row>
    <row r="728">
      <c r="A728" s="322"/>
      <c r="B728" s="322"/>
      <c r="C728" s="322"/>
      <c r="D728" s="322"/>
      <c r="E728" s="322"/>
      <c r="F728" s="322"/>
      <c r="G728" s="322"/>
      <c r="H728" s="322"/>
      <c r="I728" s="322"/>
      <c r="J728" s="322"/>
      <c r="K728" s="322"/>
      <c r="L728" s="322"/>
      <c r="M728" s="322"/>
      <c r="N728" s="322"/>
      <c r="O728" s="322"/>
      <c r="P728" s="322"/>
      <c r="Q728" s="322"/>
      <c r="R728" s="322"/>
      <c r="S728" s="322"/>
      <c r="T728" s="322"/>
      <c r="U728" s="322"/>
      <c r="V728" s="322"/>
      <c r="W728" s="322"/>
      <c r="X728" s="322"/>
      <c r="Y728" s="322"/>
      <c r="Z728" s="322"/>
    </row>
    <row r="729">
      <c r="A729" s="322"/>
      <c r="B729" s="322"/>
      <c r="C729" s="322"/>
      <c r="D729" s="322"/>
      <c r="E729" s="322"/>
      <c r="F729" s="322"/>
      <c r="G729" s="322"/>
      <c r="H729" s="322"/>
      <c r="I729" s="322"/>
      <c r="J729" s="322"/>
      <c r="K729" s="322"/>
      <c r="L729" s="322"/>
      <c r="M729" s="322"/>
      <c r="N729" s="322"/>
      <c r="O729" s="322"/>
      <c r="P729" s="322"/>
      <c r="Q729" s="322"/>
      <c r="R729" s="322"/>
      <c r="S729" s="322"/>
      <c r="T729" s="322"/>
      <c r="U729" s="322"/>
      <c r="V729" s="322"/>
      <c r="W729" s="322"/>
      <c r="X729" s="322"/>
      <c r="Y729" s="322"/>
      <c r="Z729" s="322"/>
    </row>
    <row r="730">
      <c r="A730" s="322"/>
      <c r="B730" s="322"/>
      <c r="C730" s="322"/>
      <c r="D730" s="322"/>
      <c r="E730" s="322"/>
      <c r="F730" s="322"/>
      <c r="G730" s="322"/>
      <c r="H730" s="322"/>
      <c r="I730" s="322"/>
      <c r="J730" s="322"/>
      <c r="K730" s="322"/>
      <c r="L730" s="322"/>
      <c r="M730" s="322"/>
      <c r="N730" s="322"/>
      <c r="O730" s="322"/>
      <c r="P730" s="322"/>
      <c r="Q730" s="322"/>
      <c r="R730" s="322"/>
      <c r="S730" s="322"/>
      <c r="T730" s="322"/>
      <c r="U730" s="322"/>
      <c r="V730" s="322"/>
      <c r="W730" s="322"/>
      <c r="X730" s="322"/>
      <c r="Y730" s="322"/>
      <c r="Z730" s="322"/>
    </row>
    <row r="731">
      <c r="A731" s="322"/>
      <c r="B731" s="322"/>
      <c r="C731" s="322"/>
      <c r="D731" s="322"/>
      <c r="E731" s="322"/>
      <c r="F731" s="322"/>
      <c r="G731" s="322"/>
      <c r="H731" s="322"/>
      <c r="I731" s="322"/>
      <c r="J731" s="322"/>
      <c r="K731" s="322"/>
      <c r="L731" s="322"/>
      <c r="M731" s="322"/>
      <c r="N731" s="322"/>
      <c r="O731" s="322"/>
      <c r="P731" s="322"/>
      <c r="Q731" s="322"/>
      <c r="R731" s="322"/>
      <c r="S731" s="322"/>
      <c r="T731" s="322"/>
      <c r="U731" s="322"/>
      <c r="V731" s="322"/>
      <c r="W731" s="322"/>
      <c r="X731" s="322"/>
      <c r="Y731" s="322"/>
      <c r="Z731" s="322"/>
    </row>
    <row r="732">
      <c r="A732" s="322"/>
      <c r="B732" s="322"/>
      <c r="C732" s="322"/>
      <c r="D732" s="322"/>
      <c r="E732" s="322"/>
      <c r="F732" s="322"/>
      <c r="G732" s="322"/>
      <c r="H732" s="322"/>
      <c r="I732" s="322"/>
      <c r="J732" s="322"/>
      <c r="K732" s="322"/>
      <c r="L732" s="322"/>
      <c r="M732" s="322"/>
      <c r="N732" s="322"/>
      <c r="O732" s="322"/>
      <c r="P732" s="322"/>
      <c r="Q732" s="322"/>
      <c r="R732" s="322"/>
      <c r="S732" s="322"/>
      <c r="T732" s="322"/>
      <c r="U732" s="322"/>
      <c r="V732" s="322"/>
      <c r="W732" s="322"/>
      <c r="X732" s="322"/>
      <c r="Y732" s="322"/>
      <c r="Z732" s="322"/>
    </row>
    <row r="733">
      <c r="A733" s="322"/>
      <c r="B733" s="322"/>
      <c r="C733" s="322"/>
      <c r="D733" s="322"/>
      <c r="E733" s="322"/>
      <c r="F733" s="322"/>
      <c r="G733" s="322"/>
      <c r="H733" s="322"/>
      <c r="I733" s="322"/>
      <c r="J733" s="322"/>
      <c r="K733" s="322"/>
      <c r="L733" s="322"/>
      <c r="M733" s="322"/>
      <c r="N733" s="322"/>
      <c r="O733" s="322"/>
      <c r="P733" s="322"/>
      <c r="Q733" s="322"/>
      <c r="R733" s="322"/>
      <c r="S733" s="322"/>
      <c r="T733" s="322"/>
      <c r="U733" s="322"/>
      <c r="V733" s="322"/>
      <c r="W733" s="322"/>
      <c r="X733" s="322"/>
      <c r="Y733" s="322"/>
      <c r="Z733" s="322"/>
    </row>
    <row r="734">
      <c r="A734" s="322"/>
      <c r="B734" s="322"/>
      <c r="C734" s="322"/>
      <c r="D734" s="322"/>
      <c r="E734" s="322"/>
      <c r="F734" s="322"/>
      <c r="G734" s="322"/>
      <c r="H734" s="322"/>
      <c r="I734" s="322"/>
      <c r="J734" s="322"/>
      <c r="K734" s="322"/>
      <c r="L734" s="322"/>
      <c r="M734" s="322"/>
      <c r="N734" s="322"/>
      <c r="O734" s="322"/>
      <c r="P734" s="322"/>
      <c r="Q734" s="322"/>
      <c r="R734" s="322"/>
      <c r="S734" s="322"/>
      <c r="T734" s="322"/>
      <c r="U734" s="322"/>
      <c r="V734" s="322"/>
      <c r="W734" s="322"/>
      <c r="X734" s="322"/>
      <c r="Y734" s="322"/>
      <c r="Z734" s="322"/>
    </row>
    <row r="735">
      <c r="A735" s="322"/>
      <c r="B735" s="322"/>
      <c r="C735" s="322"/>
      <c r="D735" s="322"/>
      <c r="E735" s="322"/>
      <c r="F735" s="322"/>
      <c r="G735" s="322"/>
      <c r="H735" s="322"/>
      <c r="I735" s="322"/>
      <c r="J735" s="322"/>
      <c r="K735" s="322"/>
      <c r="L735" s="322"/>
      <c r="M735" s="322"/>
      <c r="N735" s="322"/>
      <c r="O735" s="322"/>
      <c r="P735" s="322"/>
      <c r="Q735" s="322"/>
      <c r="R735" s="322"/>
      <c r="S735" s="322"/>
      <c r="T735" s="322"/>
      <c r="U735" s="322"/>
      <c r="V735" s="322"/>
      <c r="W735" s="322"/>
      <c r="X735" s="322"/>
      <c r="Y735" s="322"/>
      <c r="Z735" s="322"/>
    </row>
    <row r="736">
      <c r="A736" s="322"/>
      <c r="B736" s="322"/>
      <c r="C736" s="322"/>
      <c r="D736" s="322"/>
      <c r="E736" s="322"/>
      <c r="F736" s="322"/>
      <c r="G736" s="322"/>
      <c r="H736" s="322"/>
      <c r="I736" s="322"/>
      <c r="J736" s="322"/>
      <c r="K736" s="322"/>
      <c r="L736" s="322"/>
      <c r="M736" s="322"/>
      <c r="N736" s="322"/>
      <c r="O736" s="322"/>
      <c r="P736" s="322"/>
      <c r="Q736" s="322"/>
      <c r="R736" s="322"/>
      <c r="S736" s="322"/>
      <c r="T736" s="322"/>
      <c r="U736" s="322"/>
      <c r="V736" s="322"/>
      <c r="W736" s="322"/>
      <c r="X736" s="322"/>
      <c r="Y736" s="322"/>
      <c r="Z736" s="322"/>
    </row>
    <row r="737">
      <c r="A737" s="322"/>
      <c r="B737" s="322"/>
      <c r="C737" s="322"/>
      <c r="D737" s="322"/>
      <c r="E737" s="322"/>
      <c r="F737" s="322"/>
      <c r="G737" s="322"/>
      <c r="H737" s="322"/>
      <c r="I737" s="322"/>
      <c r="J737" s="322"/>
      <c r="K737" s="322"/>
      <c r="L737" s="322"/>
      <c r="M737" s="322"/>
      <c r="N737" s="322"/>
      <c r="O737" s="322"/>
      <c r="P737" s="322"/>
      <c r="Q737" s="322"/>
      <c r="R737" s="322"/>
      <c r="S737" s="322"/>
      <c r="T737" s="322"/>
      <c r="U737" s="322"/>
      <c r="V737" s="322"/>
      <c r="W737" s="322"/>
      <c r="X737" s="322"/>
      <c r="Y737" s="322"/>
      <c r="Z737" s="322"/>
    </row>
    <row r="738">
      <c r="A738" s="322"/>
      <c r="B738" s="322"/>
      <c r="C738" s="322"/>
      <c r="D738" s="322"/>
      <c r="E738" s="322"/>
      <c r="F738" s="322"/>
      <c r="G738" s="322"/>
      <c r="H738" s="322"/>
      <c r="I738" s="322"/>
      <c r="J738" s="322"/>
      <c r="K738" s="322"/>
      <c r="L738" s="322"/>
      <c r="M738" s="322"/>
      <c r="N738" s="322"/>
      <c r="O738" s="322"/>
      <c r="P738" s="322"/>
      <c r="Q738" s="322"/>
      <c r="R738" s="322"/>
      <c r="S738" s="322"/>
      <c r="T738" s="322"/>
      <c r="U738" s="322"/>
      <c r="V738" s="322"/>
      <c r="W738" s="322"/>
      <c r="X738" s="322"/>
      <c r="Y738" s="322"/>
      <c r="Z738" s="322"/>
    </row>
    <row r="739">
      <c r="A739" s="322"/>
      <c r="B739" s="322"/>
      <c r="C739" s="322"/>
      <c r="D739" s="322"/>
      <c r="E739" s="322"/>
      <c r="F739" s="322"/>
      <c r="G739" s="322"/>
      <c r="H739" s="322"/>
      <c r="I739" s="322"/>
      <c r="J739" s="322"/>
      <c r="K739" s="322"/>
      <c r="L739" s="322"/>
      <c r="M739" s="322"/>
      <c r="N739" s="322"/>
      <c r="O739" s="322"/>
      <c r="P739" s="322"/>
      <c r="Q739" s="322"/>
      <c r="R739" s="322"/>
      <c r="S739" s="322"/>
      <c r="T739" s="322"/>
      <c r="U739" s="322"/>
      <c r="V739" s="322"/>
      <c r="W739" s="322"/>
      <c r="X739" s="322"/>
      <c r="Y739" s="322"/>
      <c r="Z739" s="322"/>
    </row>
    <row r="740">
      <c r="A740" s="322"/>
      <c r="B740" s="322"/>
      <c r="C740" s="322"/>
      <c r="D740" s="322"/>
      <c r="E740" s="322"/>
      <c r="F740" s="322"/>
      <c r="G740" s="322"/>
      <c r="H740" s="322"/>
      <c r="I740" s="322"/>
      <c r="J740" s="322"/>
      <c r="K740" s="322"/>
      <c r="L740" s="322"/>
      <c r="M740" s="322"/>
      <c r="N740" s="322"/>
      <c r="O740" s="322"/>
      <c r="P740" s="322"/>
      <c r="Q740" s="322"/>
      <c r="R740" s="322"/>
      <c r="S740" s="322"/>
      <c r="T740" s="322"/>
      <c r="U740" s="322"/>
      <c r="V740" s="322"/>
      <c r="W740" s="322"/>
      <c r="X740" s="322"/>
      <c r="Y740" s="322"/>
      <c r="Z740" s="322"/>
    </row>
    <row r="741">
      <c r="A741" s="322"/>
      <c r="B741" s="322"/>
      <c r="C741" s="322"/>
      <c r="D741" s="322"/>
      <c r="E741" s="322"/>
      <c r="F741" s="322"/>
      <c r="G741" s="322"/>
      <c r="H741" s="322"/>
      <c r="I741" s="322"/>
      <c r="J741" s="322"/>
      <c r="K741" s="322"/>
      <c r="L741" s="322"/>
      <c r="M741" s="322"/>
      <c r="N741" s="322"/>
      <c r="O741" s="322"/>
      <c r="P741" s="322"/>
      <c r="Q741" s="322"/>
      <c r="R741" s="322"/>
      <c r="S741" s="322"/>
      <c r="T741" s="322"/>
      <c r="U741" s="322"/>
      <c r="V741" s="322"/>
      <c r="W741" s="322"/>
      <c r="X741" s="322"/>
      <c r="Y741" s="322"/>
      <c r="Z741" s="322"/>
    </row>
    <row r="742">
      <c r="A742" s="322"/>
      <c r="B742" s="322"/>
      <c r="C742" s="322"/>
      <c r="D742" s="322"/>
      <c r="E742" s="322"/>
      <c r="F742" s="322"/>
      <c r="G742" s="322"/>
      <c r="H742" s="322"/>
      <c r="I742" s="322"/>
      <c r="J742" s="322"/>
      <c r="K742" s="322"/>
      <c r="L742" s="322"/>
      <c r="M742" s="322"/>
      <c r="N742" s="322"/>
      <c r="O742" s="322"/>
      <c r="P742" s="322"/>
      <c r="Q742" s="322"/>
      <c r="R742" s="322"/>
      <c r="S742" s="322"/>
      <c r="T742" s="322"/>
      <c r="U742" s="322"/>
      <c r="V742" s="322"/>
      <c r="W742" s="322"/>
      <c r="X742" s="322"/>
      <c r="Y742" s="322"/>
      <c r="Z742" s="322"/>
    </row>
    <row r="743">
      <c r="A743" s="322"/>
      <c r="B743" s="322"/>
      <c r="C743" s="322"/>
      <c r="D743" s="322"/>
      <c r="E743" s="322"/>
      <c r="F743" s="322"/>
      <c r="G743" s="322"/>
      <c r="H743" s="322"/>
      <c r="I743" s="322"/>
      <c r="J743" s="322"/>
      <c r="K743" s="322"/>
      <c r="L743" s="322"/>
      <c r="M743" s="322"/>
      <c r="N743" s="322"/>
      <c r="O743" s="322"/>
      <c r="P743" s="322"/>
      <c r="Q743" s="322"/>
      <c r="R743" s="322"/>
      <c r="S743" s="322"/>
      <c r="T743" s="322"/>
      <c r="U743" s="322"/>
      <c r="V743" s="322"/>
      <c r="W743" s="322"/>
      <c r="X743" s="322"/>
      <c r="Y743" s="322"/>
      <c r="Z743" s="322"/>
    </row>
    <row r="744">
      <c r="A744" s="322"/>
      <c r="B744" s="322"/>
      <c r="C744" s="322"/>
      <c r="D744" s="322"/>
      <c r="E744" s="322"/>
      <c r="F744" s="322"/>
      <c r="G744" s="322"/>
      <c r="H744" s="322"/>
      <c r="I744" s="322"/>
      <c r="J744" s="322"/>
      <c r="K744" s="322"/>
      <c r="L744" s="322"/>
      <c r="M744" s="322"/>
      <c r="N744" s="322"/>
      <c r="O744" s="322"/>
      <c r="P744" s="322"/>
      <c r="Q744" s="322"/>
      <c r="R744" s="322"/>
      <c r="S744" s="322"/>
      <c r="T744" s="322"/>
      <c r="U744" s="322"/>
      <c r="V744" s="322"/>
      <c r="W744" s="322"/>
      <c r="X744" s="322"/>
      <c r="Y744" s="322"/>
      <c r="Z744" s="322"/>
    </row>
    <row r="745">
      <c r="A745" s="322"/>
      <c r="B745" s="322"/>
      <c r="C745" s="322"/>
      <c r="D745" s="322"/>
      <c r="E745" s="322"/>
      <c r="F745" s="322"/>
      <c r="G745" s="322"/>
      <c r="H745" s="322"/>
      <c r="I745" s="322"/>
      <c r="J745" s="322"/>
      <c r="K745" s="322"/>
      <c r="L745" s="322"/>
      <c r="M745" s="322"/>
      <c r="N745" s="322"/>
      <c r="O745" s="322"/>
      <c r="P745" s="322"/>
      <c r="Q745" s="322"/>
      <c r="R745" s="322"/>
      <c r="S745" s="322"/>
      <c r="T745" s="322"/>
      <c r="U745" s="322"/>
      <c r="V745" s="322"/>
      <c r="W745" s="322"/>
      <c r="X745" s="322"/>
      <c r="Y745" s="322"/>
      <c r="Z745" s="322"/>
    </row>
    <row r="746">
      <c r="A746" s="322"/>
      <c r="B746" s="322"/>
      <c r="C746" s="322"/>
      <c r="D746" s="322"/>
      <c r="E746" s="322"/>
      <c r="F746" s="322"/>
      <c r="G746" s="322"/>
      <c r="H746" s="322"/>
      <c r="I746" s="322"/>
      <c r="J746" s="322"/>
      <c r="K746" s="322"/>
      <c r="L746" s="322"/>
      <c r="M746" s="322"/>
      <c r="N746" s="322"/>
      <c r="O746" s="322"/>
      <c r="P746" s="322"/>
      <c r="Q746" s="322"/>
      <c r="R746" s="322"/>
      <c r="S746" s="322"/>
      <c r="T746" s="322"/>
      <c r="U746" s="322"/>
      <c r="V746" s="322"/>
      <c r="W746" s="322"/>
      <c r="X746" s="322"/>
      <c r="Y746" s="322"/>
      <c r="Z746" s="322"/>
    </row>
    <row r="747">
      <c r="A747" s="322"/>
      <c r="B747" s="322"/>
      <c r="C747" s="322"/>
      <c r="D747" s="322"/>
      <c r="E747" s="322"/>
      <c r="F747" s="322"/>
      <c r="G747" s="322"/>
      <c r="H747" s="322"/>
      <c r="I747" s="322"/>
      <c r="J747" s="322"/>
      <c r="K747" s="322"/>
      <c r="L747" s="322"/>
      <c r="M747" s="322"/>
      <c r="N747" s="322"/>
      <c r="O747" s="322"/>
      <c r="P747" s="322"/>
      <c r="Q747" s="322"/>
      <c r="R747" s="322"/>
      <c r="S747" s="322"/>
      <c r="T747" s="322"/>
      <c r="U747" s="322"/>
      <c r="V747" s="322"/>
      <c r="W747" s="322"/>
      <c r="X747" s="322"/>
      <c r="Y747" s="322"/>
      <c r="Z747" s="322"/>
    </row>
    <row r="748">
      <c r="A748" s="322"/>
      <c r="B748" s="322"/>
      <c r="C748" s="322"/>
      <c r="D748" s="322"/>
      <c r="E748" s="322"/>
      <c r="F748" s="322"/>
      <c r="G748" s="322"/>
      <c r="H748" s="322"/>
      <c r="I748" s="322"/>
      <c r="J748" s="322"/>
      <c r="K748" s="322"/>
      <c r="L748" s="322"/>
      <c r="M748" s="322"/>
      <c r="N748" s="322"/>
      <c r="O748" s="322"/>
      <c r="P748" s="322"/>
      <c r="Q748" s="322"/>
      <c r="R748" s="322"/>
      <c r="S748" s="322"/>
      <c r="T748" s="322"/>
      <c r="U748" s="322"/>
      <c r="V748" s="322"/>
      <c r="W748" s="322"/>
      <c r="X748" s="322"/>
      <c r="Y748" s="322"/>
      <c r="Z748" s="322"/>
    </row>
    <row r="749">
      <c r="A749" s="322"/>
      <c r="B749" s="322"/>
      <c r="C749" s="322"/>
      <c r="D749" s="322"/>
      <c r="E749" s="322"/>
      <c r="F749" s="322"/>
      <c r="G749" s="322"/>
      <c r="H749" s="322"/>
      <c r="I749" s="322"/>
      <c r="J749" s="322"/>
      <c r="K749" s="322"/>
      <c r="L749" s="322"/>
      <c r="M749" s="322"/>
      <c r="N749" s="322"/>
      <c r="O749" s="322"/>
      <c r="P749" s="322"/>
      <c r="Q749" s="322"/>
      <c r="R749" s="322"/>
      <c r="S749" s="322"/>
      <c r="T749" s="322"/>
      <c r="U749" s="322"/>
      <c r="V749" s="322"/>
      <c r="W749" s="322"/>
      <c r="X749" s="322"/>
      <c r="Y749" s="322"/>
      <c r="Z749" s="322"/>
    </row>
    <row r="750">
      <c r="A750" s="322"/>
      <c r="B750" s="322"/>
      <c r="C750" s="322"/>
      <c r="D750" s="322"/>
      <c r="E750" s="322"/>
      <c r="F750" s="322"/>
      <c r="G750" s="322"/>
      <c r="H750" s="322"/>
      <c r="I750" s="322"/>
      <c r="J750" s="322"/>
      <c r="K750" s="322"/>
      <c r="L750" s="322"/>
      <c r="M750" s="322"/>
      <c r="N750" s="322"/>
      <c r="O750" s="322"/>
      <c r="P750" s="322"/>
      <c r="Q750" s="322"/>
      <c r="R750" s="322"/>
      <c r="S750" s="322"/>
      <c r="T750" s="322"/>
      <c r="U750" s="322"/>
      <c r="V750" s="322"/>
      <c r="W750" s="322"/>
      <c r="X750" s="322"/>
      <c r="Y750" s="322"/>
      <c r="Z750" s="322"/>
    </row>
    <row r="751">
      <c r="A751" s="322"/>
      <c r="B751" s="322"/>
      <c r="C751" s="322"/>
      <c r="D751" s="322"/>
      <c r="E751" s="322"/>
      <c r="F751" s="322"/>
      <c r="G751" s="322"/>
      <c r="H751" s="322"/>
      <c r="I751" s="322"/>
      <c r="J751" s="322"/>
      <c r="K751" s="322"/>
      <c r="L751" s="322"/>
      <c r="M751" s="322"/>
      <c r="N751" s="322"/>
      <c r="O751" s="322"/>
      <c r="P751" s="322"/>
      <c r="Q751" s="322"/>
      <c r="R751" s="322"/>
      <c r="S751" s="322"/>
      <c r="T751" s="322"/>
      <c r="U751" s="322"/>
      <c r="V751" s="322"/>
      <c r="W751" s="322"/>
      <c r="X751" s="322"/>
      <c r="Y751" s="322"/>
      <c r="Z751" s="322"/>
    </row>
    <row r="752">
      <c r="A752" s="322"/>
      <c r="B752" s="322"/>
      <c r="C752" s="322"/>
      <c r="D752" s="322"/>
      <c r="E752" s="322"/>
      <c r="F752" s="322"/>
      <c r="G752" s="322"/>
      <c r="H752" s="322"/>
      <c r="I752" s="322"/>
      <c r="J752" s="322"/>
      <c r="K752" s="322"/>
      <c r="L752" s="322"/>
      <c r="M752" s="322"/>
      <c r="N752" s="322"/>
      <c r="O752" s="322"/>
      <c r="P752" s="322"/>
      <c r="Q752" s="322"/>
      <c r="R752" s="322"/>
      <c r="S752" s="322"/>
      <c r="T752" s="322"/>
      <c r="U752" s="322"/>
      <c r="V752" s="322"/>
      <c r="W752" s="322"/>
      <c r="X752" s="322"/>
      <c r="Y752" s="322"/>
      <c r="Z752" s="322"/>
    </row>
    <row r="753">
      <c r="A753" s="322"/>
      <c r="B753" s="322"/>
      <c r="C753" s="322"/>
      <c r="D753" s="322"/>
      <c r="E753" s="322"/>
      <c r="F753" s="322"/>
      <c r="G753" s="322"/>
      <c r="H753" s="322"/>
      <c r="I753" s="322"/>
      <c r="J753" s="322"/>
      <c r="K753" s="322"/>
      <c r="L753" s="322"/>
      <c r="M753" s="322"/>
      <c r="N753" s="322"/>
      <c r="O753" s="322"/>
      <c r="P753" s="322"/>
      <c r="Q753" s="322"/>
      <c r="R753" s="322"/>
      <c r="S753" s="322"/>
      <c r="T753" s="322"/>
      <c r="U753" s="322"/>
      <c r="V753" s="322"/>
      <c r="W753" s="322"/>
      <c r="X753" s="322"/>
      <c r="Y753" s="322"/>
      <c r="Z753" s="322"/>
    </row>
    <row r="754">
      <c r="A754" s="322"/>
      <c r="B754" s="322"/>
      <c r="C754" s="322"/>
      <c r="D754" s="322"/>
      <c r="E754" s="322"/>
      <c r="F754" s="322"/>
      <c r="G754" s="322"/>
      <c r="H754" s="322"/>
      <c r="I754" s="322"/>
      <c r="J754" s="322"/>
      <c r="K754" s="322"/>
      <c r="L754" s="322"/>
      <c r="M754" s="322"/>
      <c r="N754" s="322"/>
      <c r="O754" s="322"/>
      <c r="P754" s="322"/>
      <c r="Q754" s="322"/>
      <c r="R754" s="322"/>
      <c r="S754" s="322"/>
      <c r="T754" s="322"/>
      <c r="U754" s="322"/>
      <c r="V754" s="322"/>
      <c r="W754" s="322"/>
      <c r="X754" s="322"/>
      <c r="Y754" s="322"/>
      <c r="Z754" s="322"/>
    </row>
    <row r="755">
      <c r="A755" s="322"/>
      <c r="B755" s="322"/>
      <c r="C755" s="322"/>
      <c r="D755" s="322"/>
      <c r="E755" s="322"/>
      <c r="F755" s="322"/>
      <c r="G755" s="322"/>
      <c r="H755" s="322"/>
      <c r="I755" s="322"/>
      <c r="J755" s="322"/>
      <c r="K755" s="322"/>
      <c r="L755" s="322"/>
      <c r="M755" s="322"/>
      <c r="N755" s="322"/>
      <c r="O755" s="322"/>
      <c r="P755" s="322"/>
      <c r="Q755" s="322"/>
      <c r="R755" s="322"/>
      <c r="S755" s="322"/>
      <c r="T755" s="322"/>
      <c r="U755" s="322"/>
      <c r="V755" s="322"/>
      <c r="W755" s="322"/>
      <c r="X755" s="322"/>
      <c r="Y755" s="322"/>
      <c r="Z755" s="322"/>
    </row>
    <row r="756">
      <c r="A756" s="322"/>
      <c r="B756" s="322"/>
      <c r="C756" s="322"/>
      <c r="D756" s="322"/>
      <c r="E756" s="322"/>
      <c r="F756" s="322"/>
      <c r="G756" s="322"/>
      <c r="H756" s="322"/>
      <c r="I756" s="322"/>
      <c r="J756" s="322"/>
      <c r="K756" s="322"/>
      <c r="L756" s="322"/>
      <c r="M756" s="322"/>
      <c r="N756" s="322"/>
      <c r="O756" s="322"/>
      <c r="P756" s="322"/>
      <c r="Q756" s="322"/>
      <c r="R756" s="322"/>
      <c r="S756" s="322"/>
      <c r="T756" s="322"/>
      <c r="U756" s="322"/>
      <c r="V756" s="322"/>
      <c r="W756" s="322"/>
      <c r="X756" s="322"/>
      <c r="Y756" s="322"/>
      <c r="Z756" s="322"/>
    </row>
    <row r="757">
      <c r="A757" s="322"/>
      <c r="B757" s="322"/>
      <c r="C757" s="322"/>
      <c r="D757" s="322"/>
      <c r="E757" s="322"/>
      <c r="F757" s="322"/>
      <c r="G757" s="322"/>
      <c r="H757" s="322"/>
      <c r="I757" s="322"/>
      <c r="J757" s="322"/>
      <c r="K757" s="322"/>
      <c r="L757" s="322"/>
      <c r="M757" s="322"/>
      <c r="N757" s="322"/>
      <c r="O757" s="322"/>
      <c r="P757" s="322"/>
      <c r="Q757" s="322"/>
      <c r="R757" s="322"/>
      <c r="S757" s="322"/>
      <c r="T757" s="322"/>
      <c r="U757" s="322"/>
      <c r="V757" s="322"/>
      <c r="W757" s="322"/>
      <c r="X757" s="322"/>
      <c r="Y757" s="322"/>
      <c r="Z757" s="322"/>
    </row>
    <row r="758">
      <c r="A758" s="322"/>
      <c r="B758" s="322"/>
      <c r="C758" s="322"/>
      <c r="D758" s="322"/>
      <c r="E758" s="322"/>
      <c r="F758" s="322"/>
      <c r="G758" s="322"/>
      <c r="H758" s="322"/>
      <c r="I758" s="322"/>
      <c r="J758" s="322"/>
      <c r="K758" s="322"/>
      <c r="L758" s="322"/>
      <c r="M758" s="322"/>
      <c r="N758" s="322"/>
      <c r="O758" s="322"/>
      <c r="P758" s="322"/>
      <c r="Q758" s="322"/>
      <c r="R758" s="322"/>
      <c r="S758" s="322"/>
      <c r="T758" s="322"/>
      <c r="U758" s="322"/>
      <c r="V758" s="322"/>
      <c r="W758" s="322"/>
      <c r="X758" s="322"/>
      <c r="Y758" s="322"/>
      <c r="Z758" s="322"/>
    </row>
    <row r="759">
      <c r="A759" s="322"/>
      <c r="B759" s="322"/>
      <c r="C759" s="322"/>
      <c r="D759" s="322"/>
      <c r="E759" s="322"/>
      <c r="F759" s="322"/>
      <c r="G759" s="322"/>
      <c r="H759" s="322"/>
      <c r="I759" s="322"/>
      <c r="J759" s="322"/>
      <c r="K759" s="322"/>
      <c r="L759" s="322"/>
      <c r="M759" s="322"/>
      <c r="N759" s="322"/>
      <c r="O759" s="322"/>
      <c r="P759" s="322"/>
      <c r="Q759" s="322"/>
      <c r="R759" s="322"/>
      <c r="S759" s="322"/>
      <c r="T759" s="322"/>
      <c r="U759" s="322"/>
      <c r="V759" s="322"/>
      <c r="W759" s="322"/>
      <c r="X759" s="322"/>
      <c r="Y759" s="322"/>
      <c r="Z759" s="322"/>
    </row>
    <row r="760">
      <c r="A760" s="322"/>
      <c r="B760" s="322"/>
      <c r="C760" s="322"/>
      <c r="D760" s="322"/>
      <c r="E760" s="322"/>
      <c r="F760" s="322"/>
      <c r="G760" s="322"/>
      <c r="H760" s="322"/>
      <c r="I760" s="322"/>
      <c r="J760" s="322"/>
      <c r="K760" s="322"/>
      <c r="L760" s="322"/>
      <c r="M760" s="322"/>
      <c r="N760" s="322"/>
      <c r="O760" s="322"/>
      <c r="P760" s="322"/>
      <c r="Q760" s="322"/>
      <c r="R760" s="322"/>
      <c r="S760" s="322"/>
      <c r="T760" s="322"/>
      <c r="U760" s="322"/>
      <c r="V760" s="322"/>
      <c r="W760" s="322"/>
      <c r="X760" s="322"/>
      <c r="Y760" s="322"/>
      <c r="Z760" s="322"/>
    </row>
    <row r="761">
      <c r="A761" s="322"/>
      <c r="B761" s="322"/>
      <c r="C761" s="322"/>
      <c r="D761" s="322"/>
      <c r="E761" s="322"/>
      <c r="F761" s="322"/>
      <c r="G761" s="322"/>
      <c r="H761" s="322"/>
      <c r="I761" s="322"/>
      <c r="J761" s="322"/>
      <c r="K761" s="322"/>
      <c r="L761" s="322"/>
      <c r="M761" s="322"/>
      <c r="N761" s="322"/>
      <c r="O761" s="322"/>
      <c r="P761" s="322"/>
      <c r="Q761" s="322"/>
      <c r="R761" s="322"/>
      <c r="S761" s="322"/>
      <c r="T761" s="322"/>
      <c r="U761" s="322"/>
      <c r="V761" s="322"/>
      <c r="W761" s="322"/>
      <c r="X761" s="322"/>
      <c r="Y761" s="322"/>
      <c r="Z761" s="322"/>
    </row>
    <row r="762">
      <c r="A762" s="322"/>
      <c r="B762" s="322"/>
      <c r="C762" s="322"/>
      <c r="D762" s="322"/>
      <c r="E762" s="322"/>
      <c r="F762" s="322"/>
      <c r="G762" s="322"/>
      <c r="H762" s="322"/>
      <c r="I762" s="322"/>
      <c r="J762" s="322"/>
      <c r="K762" s="322"/>
      <c r="L762" s="322"/>
      <c r="M762" s="322"/>
      <c r="N762" s="322"/>
      <c r="O762" s="322"/>
      <c r="P762" s="322"/>
      <c r="Q762" s="322"/>
      <c r="R762" s="322"/>
      <c r="S762" s="322"/>
      <c r="T762" s="322"/>
      <c r="U762" s="322"/>
      <c r="V762" s="322"/>
      <c r="W762" s="322"/>
      <c r="X762" s="322"/>
      <c r="Y762" s="322"/>
      <c r="Z762" s="322"/>
    </row>
    <row r="763">
      <c r="A763" s="322"/>
      <c r="B763" s="322"/>
      <c r="C763" s="322"/>
      <c r="D763" s="322"/>
      <c r="E763" s="322"/>
      <c r="F763" s="322"/>
      <c r="G763" s="322"/>
      <c r="H763" s="322"/>
      <c r="I763" s="322"/>
      <c r="J763" s="322"/>
      <c r="K763" s="322"/>
      <c r="L763" s="322"/>
      <c r="M763" s="322"/>
      <c r="N763" s="322"/>
      <c r="O763" s="322"/>
      <c r="P763" s="322"/>
      <c r="Q763" s="322"/>
      <c r="R763" s="322"/>
      <c r="S763" s="322"/>
      <c r="T763" s="322"/>
      <c r="U763" s="322"/>
      <c r="V763" s="322"/>
      <c r="W763" s="322"/>
      <c r="X763" s="322"/>
      <c r="Y763" s="322"/>
      <c r="Z763" s="322"/>
    </row>
    <row r="764">
      <c r="A764" s="322"/>
      <c r="B764" s="322"/>
      <c r="C764" s="322"/>
      <c r="D764" s="322"/>
      <c r="E764" s="322"/>
      <c r="F764" s="322"/>
      <c r="G764" s="322"/>
      <c r="H764" s="322"/>
      <c r="I764" s="322"/>
      <c r="J764" s="322"/>
      <c r="K764" s="322"/>
      <c r="L764" s="322"/>
      <c r="M764" s="322"/>
      <c r="N764" s="322"/>
      <c r="O764" s="322"/>
      <c r="P764" s="322"/>
      <c r="Q764" s="322"/>
      <c r="R764" s="322"/>
      <c r="S764" s="322"/>
      <c r="T764" s="322"/>
      <c r="U764" s="322"/>
      <c r="V764" s="322"/>
      <c r="W764" s="322"/>
      <c r="X764" s="322"/>
      <c r="Y764" s="322"/>
      <c r="Z764" s="322"/>
    </row>
    <row r="765">
      <c r="A765" s="322"/>
      <c r="B765" s="322"/>
      <c r="C765" s="322"/>
      <c r="D765" s="322"/>
      <c r="E765" s="322"/>
      <c r="F765" s="322"/>
      <c r="G765" s="322"/>
      <c r="H765" s="322"/>
      <c r="I765" s="322"/>
      <c r="J765" s="322"/>
      <c r="K765" s="322"/>
      <c r="L765" s="322"/>
      <c r="M765" s="322"/>
      <c r="N765" s="322"/>
      <c r="O765" s="322"/>
      <c r="P765" s="322"/>
      <c r="Q765" s="322"/>
      <c r="R765" s="322"/>
      <c r="S765" s="322"/>
      <c r="T765" s="322"/>
      <c r="U765" s="322"/>
      <c r="V765" s="322"/>
      <c r="W765" s="322"/>
      <c r="X765" s="322"/>
      <c r="Y765" s="322"/>
      <c r="Z765" s="322"/>
    </row>
    <row r="766">
      <c r="A766" s="322"/>
      <c r="B766" s="322"/>
      <c r="C766" s="322"/>
      <c r="D766" s="322"/>
      <c r="E766" s="322"/>
      <c r="F766" s="322"/>
      <c r="G766" s="322"/>
      <c r="H766" s="322"/>
      <c r="I766" s="322"/>
      <c r="J766" s="322"/>
      <c r="K766" s="322"/>
      <c r="L766" s="322"/>
      <c r="M766" s="322"/>
      <c r="N766" s="322"/>
      <c r="O766" s="322"/>
      <c r="P766" s="322"/>
      <c r="Q766" s="322"/>
      <c r="R766" s="322"/>
      <c r="S766" s="322"/>
      <c r="T766" s="322"/>
      <c r="U766" s="322"/>
      <c r="V766" s="322"/>
      <c r="W766" s="322"/>
      <c r="X766" s="322"/>
      <c r="Y766" s="322"/>
      <c r="Z766" s="322"/>
    </row>
    <row r="767">
      <c r="A767" s="322"/>
      <c r="B767" s="322"/>
      <c r="C767" s="322"/>
      <c r="D767" s="322"/>
      <c r="E767" s="322"/>
      <c r="F767" s="322"/>
      <c r="G767" s="322"/>
      <c r="H767" s="322"/>
      <c r="I767" s="322"/>
      <c r="J767" s="322"/>
      <c r="K767" s="322"/>
      <c r="L767" s="322"/>
      <c r="M767" s="322"/>
      <c r="N767" s="322"/>
      <c r="O767" s="322"/>
      <c r="P767" s="322"/>
      <c r="Q767" s="322"/>
      <c r="R767" s="322"/>
      <c r="S767" s="322"/>
      <c r="T767" s="322"/>
      <c r="U767" s="322"/>
      <c r="V767" s="322"/>
      <c r="W767" s="322"/>
      <c r="X767" s="322"/>
      <c r="Y767" s="322"/>
      <c r="Z767" s="322"/>
    </row>
    <row r="768">
      <c r="A768" s="322"/>
      <c r="B768" s="322"/>
      <c r="C768" s="322"/>
      <c r="D768" s="322"/>
      <c r="E768" s="322"/>
      <c r="F768" s="322"/>
      <c r="G768" s="322"/>
      <c r="H768" s="322"/>
      <c r="I768" s="322"/>
      <c r="J768" s="322"/>
      <c r="K768" s="322"/>
      <c r="L768" s="322"/>
      <c r="M768" s="322"/>
      <c r="N768" s="322"/>
      <c r="O768" s="322"/>
      <c r="P768" s="322"/>
      <c r="Q768" s="322"/>
      <c r="R768" s="322"/>
      <c r="S768" s="322"/>
      <c r="T768" s="322"/>
      <c r="U768" s="322"/>
      <c r="V768" s="322"/>
      <c r="W768" s="322"/>
      <c r="X768" s="322"/>
      <c r="Y768" s="322"/>
      <c r="Z768" s="322"/>
    </row>
    <row r="769">
      <c r="A769" s="322"/>
      <c r="B769" s="322"/>
      <c r="C769" s="322"/>
      <c r="D769" s="322"/>
      <c r="E769" s="322"/>
      <c r="F769" s="322"/>
      <c r="G769" s="322"/>
      <c r="H769" s="322"/>
      <c r="I769" s="322"/>
      <c r="J769" s="322"/>
      <c r="K769" s="322"/>
      <c r="L769" s="322"/>
      <c r="M769" s="322"/>
      <c r="N769" s="322"/>
      <c r="O769" s="322"/>
      <c r="P769" s="322"/>
      <c r="Q769" s="322"/>
      <c r="R769" s="322"/>
      <c r="S769" s="322"/>
      <c r="T769" s="322"/>
      <c r="U769" s="322"/>
      <c r="V769" s="322"/>
      <c r="W769" s="322"/>
      <c r="X769" s="322"/>
      <c r="Y769" s="322"/>
      <c r="Z769" s="322"/>
    </row>
    <row r="770">
      <c r="A770" s="322"/>
      <c r="B770" s="322"/>
      <c r="C770" s="322"/>
      <c r="D770" s="322"/>
      <c r="E770" s="322"/>
      <c r="F770" s="322"/>
      <c r="G770" s="322"/>
      <c r="H770" s="322"/>
      <c r="I770" s="322"/>
      <c r="J770" s="322"/>
      <c r="K770" s="322"/>
      <c r="L770" s="322"/>
      <c r="M770" s="322"/>
      <c r="N770" s="322"/>
      <c r="O770" s="322"/>
      <c r="P770" s="322"/>
      <c r="Q770" s="322"/>
      <c r="R770" s="322"/>
      <c r="S770" s="322"/>
      <c r="T770" s="322"/>
      <c r="U770" s="322"/>
      <c r="V770" s="322"/>
      <c r="W770" s="322"/>
      <c r="X770" s="322"/>
      <c r="Y770" s="322"/>
      <c r="Z770" s="322"/>
    </row>
    <row r="771">
      <c r="A771" s="322"/>
      <c r="B771" s="322"/>
      <c r="C771" s="322"/>
      <c r="D771" s="322"/>
      <c r="E771" s="322"/>
      <c r="F771" s="322"/>
      <c r="G771" s="322"/>
      <c r="H771" s="322"/>
      <c r="I771" s="322"/>
      <c r="J771" s="322"/>
      <c r="K771" s="322"/>
      <c r="L771" s="322"/>
      <c r="M771" s="322"/>
      <c r="N771" s="322"/>
      <c r="O771" s="322"/>
      <c r="P771" s="322"/>
      <c r="Q771" s="322"/>
      <c r="R771" s="322"/>
      <c r="S771" s="322"/>
      <c r="T771" s="322"/>
      <c r="U771" s="322"/>
      <c r="V771" s="322"/>
      <c r="W771" s="322"/>
      <c r="X771" s="322"/>
      <c r="Y771" s="322"/>
      <c r="Z771" s="322"/>
    </row>
    <row r="772">
      <c r="A772" s="322"/>
      <c r="B772" s="322"/>
      <c r="C772" s="322"/>
      <c r="D772" s="322"/>
      <c r="E772" s="322"/>
      <c r="F772" s="322"/>
      <c r="G772" s="322"/>
      <c r="H772" s="322"/>
      <c r="I772" s="322"/>
      <c r="J772" s="322"/>
      <c r="K772" s="322"/>
      <c r="L772" s="322"/>
      <c r="M772" s="322"/>
      <c r="N772" s="322"/>
      <c r="O772" s="322"/>
      <c r="P772" s="322"/>
      <c r="Q772" s="322"/>
      <c r="R772" s="322"/>
      <c r="S772" s="322"/>
      <c r="T772" s="322"/>
      <c r="U772" s="322"/>
      <c r="V772" s="322"/>
      <c r="W772" s="322"/>
      <c r="X772" s="322"/>
      <c r="Y772" s="322"/>
      <c r="Z772" s="322"/>
    </row>
    <row r="773">
      <c r="A773" s="322"/>
      <c r="B773" s="322"/>
      <c r="C773" s="322"/>
      <c r="D773" s="322"/>
      <c r="E773" s="322"/>
      <c r="F773" s="322"/>
      <c r="G773" s="322"/>
      <c r="H773" s="322"/>
      <c r="I773" s="322"/>
      <c r="J773" s="322"/>
      <c r="K773" s="322"/>
      <c r="L773" s="322"/>
      <c r="M773" s="322"/>
      <c r="N773" s="322"/>
      <c r="O773" s="322"/>
      <c r="P773" s="322"/>
      <c r="Q773" s="322"/>
      <c r="R773" s="322"/>
      <c r="S773" s="322"/>
      <c r="T773" s="322"/>
      <c r="U773" s="322"/>
      <c r="V773" s="322"/>
      <c r="W773" s="322"/>
      <c r="X773" s="322"/>
      <c r="Y773" s="322"/>
      <c r="Z773" s="322"/>
    </row>
    <row r="774">
      <c r="A774" s="322"/>
      <c r="B774" s="322"/>
      <c r="C774" s="322"/>
      <c r="D774" s="322"/>
      <c r="E774" s="322"/>
      <c r="F774" s="322"/>
      <c r="G774" s="322"/>
      <c r="H774" s="322"/>
      <c r="I774" s="322"/>
      <c r="J774" s="322"/>
      <c r="K774" s="322"/>
      <c r="L774" s="322"/>
      <c r="M774" s="322"/>
      <c r="N774" s="322"/>
      <c r="O774" s="322"/>
      <c r="P774" s="322"/>
      <c r="Q774" s="322"/>
      <c r="R774" s="322"/>
      <c r="S774" s="322"/>
      <c r="T774" s="322"/>
      <c r="U774" s="322"/>
      <c r="V774" s="322"/>
      <c r="W774" s="322"/>
      <c r="X774" s="322"/>
      <c r="Y774" s="322"/>
      <c r="Z774" s="322"/>
    </row>
    <row r="775">
      <c r="A775" s="322"/>
      <c r="B775" s="322"/>
      <c r="C775" s="322"/>
      <c r="D775" s="322"/>
      <c r="E775" s="322"/>
      <c r="F775" s="322"/>
      <c r="G775" s="322"/>
      <c r="H775" s="322"/>
      <c r="I775" s="322"/>
      <c r="J775" s="322"/>
      <c r="K775" s="322"/>
      <c r="L775" s="322"/>
      <c r="M775" s="322"/>
      <c r="N775" s="322"/>
      <c r="O775" s="322"/>
      <c r="P775" s="322"/>
      <c r="Q775" s="322"/>
      <c r="R775" s="322"/>
      <c r="S775" s="322"/>
      <c r="T775" s="322"/>
      <c r="U775" s="322"/>
      <c r="V775" s="322"/>
      <c r="W775" s="322"/>
      <c r="X775" s="322"/>
      <c r="Y775" s="322"/>
      <c r="Z775" s="322"/>
    </row>
    <row r="776">
      <c r="A776" s="322"/>
      <c r="B776" s="322"/>
      <c r="C776" s="322"/>
      <c r="D776" s="322"/>
      <c r="E776" s="322"/>
      <c r="F776" s="322"/>
      <c r="G776" s="322"/>
      <c r="H776" s="322"/>
      <c r="I776" s="322"/>
      <c r="J776" s="322"/>
      <c r="K776" s="322"/>
      <c r="L776" s="322"/>
      <c r="M776" s="322"/>
      <c r="N776" s="322"/>
      <c r="O776" s="322"/>
      <c r="P776" s="322"/>
      <c r="Q776" s="322"/>
      <c r="R776" s="322"/>
      <c r="S776" s="322"/>
      <c r="T776" s="322"/>
      <c r="U776" s="322"/>
      <c r="V776" s="322"/>
      <c r="W776" s="322"/>
      <c r="X776" s="322"/>
      <c r="Y776" s="322"/>
      <c r="Z776" s="322"/>
    </row>
    <row r="777">
      <c r="A777" s="322"/>
      <c r="B777" s="322"/>
      <c r="C777" s="322"/>
      <c r="D777" s="322"/>
      <c r="E777" s="322"/>
      <c r="F777" s="322"/>
      <c r="G777" s="322"/>
      <c r="H777" s="322"/>
      <c r="I777" s="322"/>
      <c r="J777" s="322"/>
      <c r="K777" s="322"/>
      <c r="L777" s="322"/>
      <c r="M777" s="322"/>
      <c r="N777" s="322"/>
      <c r="O777" s="322"/>
      <c r="P777" s="322"/>
      <c r="Q777" s="322"/>
      <c r="R777" s="322"/>
      <c r="S777" s="322"/>
      <c r="T777" s="322"/>
      <c r="U777" s="322"/>
      <c r="V777" s="322"/>
      <c r="W777" s="322"/>
      <c r="X777" s="322"/>
      <c r="Y777" s="322"/>
      <c r="Z777" s="322"/>
    </row>
    <row r="778">
      <c r="A778" s="322"/>
      <c r="B778" s="322"/>
      <c r="C778" s="322"/>
      <c r="D778" s="322"/>
      <c r="E778" s="322"/>
      <c r="F778" s="322"/>
      <c r="G778" s="322"/>
      <c r="H778" s="322"/>
      <c r="I778" s="322"/>
      <c r="J778" s="322"/>
      <c r="K778" s="322"/>
      <c r="L778" s="322"/>
      <c r="M778" s="322"/>
      <c r="N778" s="322"/>
      <c r="O778" s="322"/>
      <c r="P778" s="322"/>
      <c r="Q778" s="322"/>
      <c r="R778" s="322"/>
      <c r="S778" s="322"/>
      <c r="T778" s="322"/>
      <c r="U778" s="322"/>
      <c r="V778" s="322"/>
      <c r="W778" s="322"/>
      <c r="X778" s="322"/>
      <c r="Y778" s="322"/>
      <c r="Z778" s="322"/>
    </row>
    <row r="779">
      <c r="A779" s="322"/>
      <c r="B779" s="322"/>
      <c r="C779" s="322"/>
      <c r="D779" s="322"/>
      <c r="E779" s="322"/>
      <c r="F779" s="322"/>
      <c r="G779" s="322"/>
      <c r="H779" s="322"/>
      <c r="I779" s="322"/>
      <c r="J779" s="322"/>
      <c r="K779" s="322"/>
      <c r="L779" s="322"/>
      <c r="M779" s="322"/>
      <c r="N779" s="322"/>
      <c r="O779" s="322"/>
      <c r="P779" s="322"/>
      <c r="Q779" s="322"/>
      <c r="R779" s="322"/>
      <c r="S779" s="322"/>
      <c r="T779" s="322"/>
      <c r="U779" s="322"/>
      <c r="V779" s="322"/>
      <c r="W779" s="322"/>
      <c r="X779" s="322"/>
      <c r="Y779" s="322"/>
      <c r="Z779" s="322"/>
    </row>
    <row r="780">
      <c r="A780" s="322"/>
      <c r="B780" s="322"/>
      <c r="C780" s="322"/>
      <c r="D780" s="322"/>
      <c r="E780" s="322"/>
      <c r="F780" s="322"/>
      <c r="G780" s="322"/>
      <c r="H780" s="322"/>
      <c r="I780" s="322"/>
      <c r="J780" s="322"/>
      <c r="K780" s="322"/>
      <c r="L780" s="322"/>
      <c r="M780" s="322"/>
      <c r="N780" s="322"/>
      <c r="O780" s="322"/>
      <c r="P780" s="322"/>
      <c r="Q780" s="322"/>
      <c r="R780" s="322"/>
      <c r="S780" s="322"/>
      <c r="T780" s="322"/>
      <c r="U780" s="322"/>
      <c r="V780" s="322"/>
      <c r="W780" s="322"/>
      <c r="X780" s="322"/>
      <c r="Y780" s="322"/>
      <c r="Z780" s="322"/>
    </row>
    <row r="781">
      <c r="A781" s="322"/>
      <c r="B781" s="322"/>
      <c r="C781" s="322"/>
      <c r="D781" s="322"/>
      <c r="E781" s="322"/>
      <c r="F781" s="322"/>
      <c r="G781" s="322"/>
      <c r="H781" s="322"/>
      <c r="I781" s="322"/>
      <c r="J781" s="322"/>
      <c r="K781" s="322"/>
      <c r="L781" s="322"/>
      <c r="M781" s="322"/>
      <c r="N781" s="322"/>
      <c r="O781" s="322"/>
      <c r="P781" s="322"/>
      <c r="Q781" s="322"/>
      <c r="R781" s="322"/>
      <c r="S781" s="322"/>
      <c r="T781" s="322"/>
      <c r="U781" s="322"/>
      <c r="V781" s="322"/>
      <c r="W781" s="322"/>
      <c r="X781" s="322"/>
      <c r="Y781" s="322"/>
      <c r="Z781" s="322"/>
    </row>
    <row r="782">
      <c r="A782" s="322"/>
      <c r="B782" s="322"/>
      <c r="C782" s="322"/>
      <c r="D782" s="322"/>
      <c r="E782" s="322"/>
      <c r="F782" s="322"/>
      <c r="G782" s="322"/>
      <c r="H782" s="322"/>
      <c r="I782" s="322"/>
      <c r="J782" s="322"/>
      <c r="K782" s="322"/>
      <c r="L782" s="322"/>
      <c r="M782" s="322"/>
      <c r="N782" s="322"/>
      <c r="O782" s="322"/>
      <c r="P782" s="322"/>
      <c r="Q782" s="322"/>
      <c r="R782" s="322"/>
      <c r="S782" s="322"/>
      <c r="T782" s="322"/>
      <c r="U782" s="322"/>
      <c r="V782" s="322"/>
      <c r="W782" s="322"/>
      <c r="X782" s="322"/>
      <c r="Y782" s="322"/>
      <c r="Z782" s="322"/>
    </row>
    <row r="783">
      <c r="A783" s="322"/>
      <c r="B783" s="322"/>
      <c r="C783" s="322"/>
      <c r="D783" s="322"/>
      <c r="E783" s="322"/>
      <c r="F783" s="322"/>
      <c r="G783" s="322"/>
      <c r="H783" s="322"/>
      <c r="I783" s="322"/>
      <c r="J783" s="322"/>
      <c r="K783" s="322"/>
      <c r="L783" s="322"/>
      <c r="M783" s="322"/>
      <c r="N783" s="322"/>
      <c r="O783" s="322"/>
      <c r="P783" s="322"/>
      <c r="Q783" s="322"/>
      <c r="R783" s="322"/>
      <c r="S783" s="322"/>
      <c r="T783" s="322"/>
      <c r="U783" s="322"/>
      <c r="V783" s="322"/>
      <c r="W783" s="322"/>
      <c r="X783" s="322"/>
      <c r="Y783" s="322"/>
      <c r="Z783" s="322"/>
    </row>
    <row r="784">
      <c r="A784" s="322"/>
      <c r="B784" s="322"/>
      <c r="C784" s="322"/>
      <c r="D784" s="322"/>
      <c r="E784" s="322"/>
      <c r="F784" s="322"/>
      <c r="G784" s="322"/>
      <c r="H784" s="322"/>
      <c r="I784" s="322"/>
      <c r="J784" s="322"/>
      <c r="K784" s="322"/>
      <c r="L784" s="322"/>
      <c r="M784" s="322"/>
      <c r="N784" s="322"/>
      <c r="O784" s="322"/>
      <c r="P784" s="322"/>
      <c r="Q784" s="322"/>
      <c r="R784" s="322"/>
      <c r="S784" s="322"/>
      <c r="T784" s="322"/>
      <c r="U784" s="322"/>
      <c r="V784" s="322"/>
      <c r="W784" s="322"/>
      <c r="X784" s="322"/>
      <c r="Y784" s="322"/>
      <c r="Z784" s="322"/>
    </row>
    <row r="785">
      <c r="A785" s="322"/>
      <c r="B785" s="322"/>
      <c r="C785" s="322"/>
      <c r="D785" s="322"/>
      <c r="E785" s="322"/>
      <c r="F785" s="322"/>
      <c r="G785" s="322"/>
      <c r="H785" s="322"/>
      <c r="I785" s="322"/>
      <c r="J785" s="322"/>
      <c r="K785" s="322"/>
      <c r="L785" s="322"/>
      <c r="M785" s="322"/>
      <c r="N785" s="322"/>
      <c r="O785" s="322"/>
      <c r="P785" s="322"/>
      <c r="Q785" s="322"/>
      <c r="R785" s="322"/>
      <c r="S785" s="322"/>
      <c r="T785" s="322"/>
      <c r="U785" s="322"/>
      <c r="V785" s="322"/>
      <c r="W785" s="322"/>
      <c r="X785" s="322"/>
      <c r="Y785" s="322"/>
      <c r="Z785" s="322"/>
    </row>
    <row r="786">
      <c r="A786" s="322"/>
      <c r="B786" s="322"/>
      <c r="C786" s="322"/>
      <c r="D786" s="322"/>
      <c r="E786" s="322"/>
      <c r="F786" s="322"/>
      <c r="G786" s="322"/>
      <c r="H786" s="322"/>
      <c r="I786" s="322"/>
      <c r="J786" s="322"/>
      <c r="K786" s="322"/>
      <c r="L786" s="322"/>
      <c r="M786" s="322"/>
      <c r="N786" s="322"/>
      <c r="O786" s="322"/>
      <c r="P786" s="322"/>
      <c r="Q786" s="322"/>
      <c r="R786" s="322"/>
      <c r="S786" s="322"/>
      <c r="T786" s="322"/>
      <c r="U786" s="322"/>
      <c r="V786" s="322"/>
      <c r="W786" s="322"/>
      <c r="X786" s="322"/>
      <c r="Y786" s="322"/>
      <c r="Z786" s="322"/>
    </row>
    <row r="787">
      <c r="A787" s="322"/>
      <c r="B787" s="322"/>
      <c r="C787" s="322"/>
      <c r="D787" s="322"/>
      <c r="E787" s="322"/>
      <c r="F787" s="322"/>
      <c r="G787" s="322"/>
      <c r="H787" s="322"/>
      <c r="I787" s="322"/>
      <c r="J787" s="322"/>
      <c r="K787" s="322"/>
      <c r="L787" s="322"/>
      <c r="M787" s="322"/>
      <c r="N787" s="322"/>
      <c r="O787" s="322"/>
      <c r="P787" s="322"/>
      <c r="Q787" s="322"/>
      <c r="R787" s="322"/>
      <c r="S787" s="322"/>
      <c r="T787" s="322"/>
      <c r="U787" s="322"/>
      <c r="V787" s="322"/>
      <c r="W787" s="322"/>
      <c r="X787" s="322"/>
      <c r="Y787" s="322"/>
      <c r="Z787" s="322"/>
    </row>
    <row r="788">
      <c r="A788" s="322"/>
      <c r="B788" s="322"/>
      <c r="C788" s="322"/>
      <c r="D788" s="322"/>
      <c r="E788" s="322"/>
      <c r="F788" s="322"/>
      <c r="G788" s="322"/>
      <c r="H788" s="322"/>
      <c r="I788" s="322"/>
      <c r="J788" s="322"/>
      <c r="K788" s="322"/>
      <c r="L788" s="322"/>
      <c r="M788" s="322"/>
      <c r="N788" s="322"/>
      <c r="O788" s="322"/>
      <c r="P788" s="322"/>
      <c r="Q788" s="322"/>
      <c r="R788" s="322"/>
      <c r="S788" s="322"/>
      <c r="T788" s="322"/>
      <c r="U788" s="322"/>
      <c r="V788" s="322"/>
      <c r="W788" s="322"/>
      <c r="X788" s="322"/>
      <c r="Y788" s="322"/>
      <c r="Z788" s="322"/>
    </row>
    <row r="789">
      <c r="A789" s="322"/>
      <c r="B789" s="322"/>
      <c r="C789" s="322"/>
      <c r="D789" s="322"/>
      <c r="E789" s="322"/>
      <c r="F789" s="322"/>
      <c r="G789" s="322"/>
      <c r="H789" s="322"/>
      <c r="I789" s="322"/>
      <c r="J789" s="322"/>
      <c r="K789" s="322"/>
      <c r="L789" s="322"/>
      <c r="M789" s="322"/>
      <c r="N789" s="322"/>
      <c r="O789" s="322"/>
      <c r="P789" s="322"/>
      <c r="Q789" s="322"/>
      <c r="R789" s="322"/>
      <c r="S789" s="322"/>
      <c r="T789" s="322"/>
      <c r="U789" s="322"/>
      <c r="V789" s="322"/>
      <c r="W789" s="322"/>
      <c r="X789" s="322"/>
      <c r="Y789" s="322"/>
      <c r="Z789" s="322"/>
    </row>
    <row r="790">
      <c r="A790" s="322"/>
      <c r="B790" s="322"/>
      <c r="C790" s="322"/>
      <c r="D790" s="322"/>
      <c r="E790" s="322"/>
      <c r="F790" s="322"/>
      <c r="G790" s="322"/>
      <c r="H790" s="322"/>
      <c r="I790" s="322"/>
      <c r="J790" s="322"/>
      <c r="K790" s="322"/>
      <c r="L790" s="322"/>
      <c r="M790" s="322"/>
      <c r="N790" s="322"/>
      <c r="O790" s="322"/>
      <c r="P790" s="322"/>
      <c r="Q790" s="322"/>
      <c r="R790" s="322"/>
      <c r="S790" s="322"/>
      <c r="T790" s="322"/>
      <c r="U790" s="322"/>
      <c r="V790" s="322"/>
      <c r="W790" s="322"/>
      <c r="X790" s="322"/>
      <c r="Y790" s="322"/>
      <c r="Z790" s="322"/>
    </row>
    <row r="791">
      <c r="A791" s="322"/>
      <c r="B791" s="322"/>
      <c r="C791" s="322"/>
      <c r="D791" s="322"/>
      <c r="E791" s="322"/>
      <c r="F791" s="322"/>
      <c r="G791" s="322"/>
      <c r="H791" s="322"/>
      <c r="I791" s="322"/>
      <c r="J791" s="322"/>
      <c r="K791" s="322"/>
      <c r="L791" s="322"/>
      <c r="M791" s="322"/>
      <c r="N791" s="322"/>
      <c r="O791" s="322"/>
      <c r="P791" s="322"/>
      <c r="Q791" s="322"/>
      <c r="R791" s="322"/>
      <c r="S791" s="322"/>
      <c r="T791" s="322"/>
      <c r="U791" s="322"/>
      <c r="V791" s="322"/>
      <c r="W791" s="322"/>
      <c r="X791" s="322"/>
      <c r="Y791" s="322"/>
      <c r="Z791" s="322"/>
    </row>
    <row r="792">
      <c r="A792" s="322"/>
      <c r="B792" s="322"/>
      <c r="C792" s="322"/>
      <c r="D792" s="322"/>
      <c r="E792" s="322"/>
      <c r="F792" s="322"/>
      <c r="G792" s="322"/>
      <c r="H792" s="322"/>
      <c r="I792" s="322"/>
      <c r="J792" s="322"/>
      <c r="K792" s="322"/>
      <c r="L792" s="322"/>
      <c r="M792" s="322"/>
      <c r="N792" s="322"/>
      <c r="O792" s="322"/>
      <c r="P792" s="322"/>
      <c r="Q792" s="322"/>
      <c r="R792" s="322"/>
      <c r="S792" s="322"/>
      <c r="T792" s="322"/>
      <c r="U792" s="322"/>
      <c r="V792" s="322"/>
      <c r="W792" s="322"/>
      <c r="X792" s="322"/>
      <c r="Y792" s="322"/>
      <c r="Z792" s="322"/>
    </row>
    <row r="793">
      <c r="A793" s="322"/>
      <c r="B793" s="322"/>
      <c r="C793" s="322"/>
      <c r="D793" s="322"/>
      <c r="E793" s="322"/>
      <c r="F793" s="322"/>
      <c r="G793" s="322"/>
      <c r="H793" s="322"/>
      <c r="I793" s="322"/>
      <c r="J793" s="322"/>
      <c r="K793" s="322"/>
      <c r="L793" s="322"/>
      <c r="M793" s="322"/>
      <c r="N793" s="322"/>
      <c r="O793" s="322"/>
      <c r="P793" s="322"/>
      <c r="Q793" s="322"/>
      <c r="R793" s="322"/>
      <c r="S793" s="322"/>
      <c r="T793" s="322"/>
      <c r="U793" s="322"/>
      <c r="V793" s="322"/>
      <c r="W793" s="322"/>
      <c r="X793" s="322"/>
      <c r="Y793" s="322"/>
      <c r="Z793" s="322"/>
    </row>
    <row r="794">
      <c r="A794" s="322"/>
      <c r="B794" s="322"/>
      <c r="C794" s="322"/>
      <c r="D794" s="322"/>
      <c r="E794" s="322"/>
      <c r="F794" s="322"/>
      <c r="G794" s="322"/>
      <c r="H794" s="322"/>
      <c r="I794" s="322"/>
      <c r="J794" s="322"/>
      <c r="K794" s="322"/>
      <c r="L794" s="322"/>
      <c r="M794" s="322"/>
      <c r="N794" s="322"/>
      <c r="O794" s="322"/>
      <c r="P794" s="322"/>
      <c r="Q794" s="322"/>
      <c r="R794" s="322"/>
      <c r="S794" s="322"/>
      <c r="T794" s="322"/>
      <c r="U794" s="322"/>
      <c r="V794" s="322"/>
      <c r="W794" s="322"/>
      <c r="X794" s="322"/>
      <c r="Y794" s="322"/>
      <c r="Z794" s="322"/>
    </row>
    <row r="795">
      <c r="A795" s="322"/>
      <c r="B795" s="322"/>
      <c r="C795" s="322"/>
      <c r="D795" s="322"/>
      <c r="E795" s="322"/>
      <c r="F795" s="322"/>
      <c r="G795" s="322"/>
      <c r="H795" s="322"/>
      <c r="I795" s="322"/>
      <c r="J795" s="322"/>
      <c r="K795" s="322"/>
      <c r="L795" s="322"/>
      <c r="M795" s="322"/>
      <c r="N795" s="322"/>
      <c r="O795" s="322"/>
      <c r="P795" s="322"/>
      <c r="Q795" s="322"/>
      <c r="R795" s="322"/>
      <c r="S795" s="322"/>
      <c r="T795" s="322"/>
      <c r="U795" s="322"/>
      <c r="V795" s="322"/>
      <c r="W795" s="322"/>
      <c r="X795" s="322"/>
      <c r="Y795" s="322"/>
      <c r="Z795" s="322"/>
    </row>
    <row r="796">
      <c r="A796" s="322"/>
      <c r="B796" s="322"/>
      <c r="C796" s="322"/>
      <c r="D796" s="322"/>
      <c r="E796" s="322"/>
      <c r="F796" s="322"/>
      <c r="G796" s="322"/>
      <c r="H796" s="322"/>
      <c r="I796" s="322"/>
      <c r="J796" s="322"/>
      <c r="K796" s="322"/>
      <c r="L796" s="322"/>
      <c r="M796" s="322"/>
      <c r="N796" s="322"/>
      <c r="O796" s="322"/>
      <c r="P796" s="322"/>
      <c r="Q796" s="322"/>
      <c r="R796" s="322"/>
      <c r="S796" s="322"/>
      <c r="T796" s="322"/>
      <c r="U796" s="322"/>
      <c r="V796" s="322"/>
      <c r="W796" s="322"/>
      <c r="X796" s="322"/>
      <c r="Y796" s="322"/>
      <c r="Z796" s="322"/>
    </row>
    <row r="797">
      <c r="A797" s="322"/>
      <c r="B797" s="322"/>
      <c r="C797" s="322"/>
      <c r="D797" s="322"/>
      <c r="E797" s="322"/>
      <c r="F797" s="322"/>
      <c r="G797" s="322"/>
      <c r="H797" s="322"/>
      <c r="I797" s="322"/>
      <c r="J797" s="322"/>
      <c r="K797" s="322"/>
      <c r="L797" s="322"/>
      <c r="M797" s="322"/>
      <c r="N797" s="322"/>
      <c r="O797" s="322"/>
      <c r="P797" s="322"/>
      <c r="Q797" s="322"/>
      <c r="R797" s="322"/>
      <c r="S797" s="322"/>
      <c r="T797" s="322"/>
      <c r="U797" s="322"/>
      <c r="V797" s="322"/>
      <c r="W797" s="322"/>
      <c r="X797" s="322"/>
      <c r="Y797" s="322"/>
      <c r="Z797" s="322"/>
    </row>
    <row r="798">
      <c r="A798" s="322"/>
      <c r="B798" s="322"/>
      <c r="C798" s="322"/>
      <c r="D798" s="322"/>
      <c r="E798" s="322"/>
      <c r="F798" s="322"/>
      <c r="G798" s="322"/>
      <c r="H798" s="322"/>
      <c r="I798" s="322"/>
      <c r="J798" s="322"/>
      <c r="K798" s="322"/>
      <c r="L798" s="322"/>
      <c r="M798" s="322"/>
      <c r="N798" s="322"/>
      <c r="O798" s="322"/>
      <c r="P798" s="322"/>
      <c r="Q798" s="322"/>
      <c r="R798" s="322"/>
      <c r="S798" s="322"/>
      <c r="T798" s="322"/>
      <c r="U798" s="322"/>
      <c r="V798" s="322"/>
      <c r="W798" s="322"/>
      <c r="X798" s="322"/>
      <c r="Y798" s="322"/>
      <c r="Z798" s="322"/>
    </row>
    <row r="799">
      <c r="A799" s="322"/>
      <c r="B799" s="322"/>
      <c r="C799" s="322"/>
      <c r="D799" s="322"/>
      <c r="E799" s="322"/>
      <c r="F799" s="322"/>
      <c r="G799" s="322"/>
      <c r="H799" s="322"/>
      <c r="I799" s="322"/>
      <c r="J799" s="322"/>
      <c r="K799" s="322"/>
      <c r="L799" s="322"/>
      <c r="M799" s="322"/>
      <c r="N799" s="322"/>
      <c r="O799" s="322"/>
      <c r="P799" s="322"/>
      <c r="Q799" s="322"/>
      <c r="R799" s="322"/>
      <c r="S799" s="322"/>
      <c r="T799" s="322"/>
      <c r="U799" s="322"/>
      <c r="V799" s="322"/>
      <c r="W799" s="322"/>
      <c r="X799" s="322"/>
      <c r="Y799" s="322"/>
      <c r="Z799" s="322"/>
    </row>
    <row r="800">
      <c r="A800" s="322"/>
      <c r="B800" s="322"/>
      <c r="C800" s="322"/>
      <c r="D800" s="322"/>
      <c r="E800" s="322"/>
      <c r="F800" s="322"/>
      <c r="G800" s="322"/>
      <c r="H800" s="322"/>
      <c r="I800" s="322"/>
      <c r="J800" s="322"/>
      <c r="K800" s="322"/>
      <c r="L800" s="322"/>
      <c r="M800" s="322"/>
      <c r="N800" s="322"/>
      <c r="O800" s="322"/>
      <c r="P800" s="322"/>
      <c r="Q800" s="322"/>
      <c r="R800" s="322"/>
      <c r="S800" s="322"/>
      <c r="T800" s="322"/>
      <c r="U800" s="322"/>
      <c r="V800" s="322"/>
      <c r="W800" s="322"/>
      <c r="X800" s="322"/>
      <c r="Y800" s="322"/>
      <c r="Z800" s="322"/>
    </row>
    <row r="801">
      <c r="A801" s="322"/>
      <c r="B801" s="322"/>
      <c r="C801" s="322"/>
      <c r="D801" s="322"/>
      <c r="E801" s="322"/>
      <c r="F801" s="322"/>
      <c r="G801" s="322"/>
      <c r="H801" s="322"/>
      <c r="I801" s="322"/>
      <c r="J801" s="322"/>
      <c r="K801" s="322"/>
      <c r="L801" s="322"/>
      <c r="M801" s="322"/>
      <c r="N801" s="322"/>
      <c r="O801" s="322"/>
      <c r="P801" s="322"/>
      <c r="Q801" s="322"/>
      <c r="R801" s="322"/>
      <c r="S801" s="322"/>
      <c r="T801" s="322"/>
      <c r="U801" s="322"/>
      <c r="V801" s="322"/>
      <c r="W801" s="322"/>
      <c r="X801" s="322"/>
      <c r="Y801" s="322"/>
      <c r="Z801" s="322"/>
    </row>
    <row r="802">
      <c r="A802" s="322"/>
      <c r="B802" s="322"/>
      <c r="C802" s="322"/>
      <c r="D802" s="322"/>
      <c r="E802" s="322"/>
      <c r="F802" s="322"/>
      <c r="G802" s="322"/>
      <c r="H802" s="322"/>
      <c r="I802" s="322"/>
      <c r="J802" s="322"/>
      <c r="K802" s="322"/>
      <c r="L802" s="322"/>
      <c r="M802" s="322"/>
      <c r="N802" s="322"/>
      <c r="O802" s="322"/>
      <c r="P802" s="322"/>
      <c r="Q802" s="322"/>
      <c r="R802" s="322"/>
      <c r="S802" s="322"/>
      <c r="T802" s="322"/>
      <c r="U802" s="322"/>
      <c r="V802" s="322"/>
      <c r="W802" s="322"/>
      <c r="X802" s="322"/>
      <c r="Y802" s="322"/>
      <c r="Z802" s="322"/>
    </row>
    <row r="803">
      <c r="A803" s="322"/>
      <c r="B803" s="322"/>
      <c r="C803" s="322"/>
      <c r="D803" s="322"/>
      <c r="E803" s="322"/>
      <c r="F803" s="322"/>
      <c r="G803" s="322"/>
      <c r="H803" s="322"/>
      <c r="I803" s="322"/>
      <c r="J803" s="322"/>
      <c r="K803" s="322"/>
      <c r="L803" s="322"/>
      <c r="M803" s="322"/>
      <c r="N803" s="322"/>
      <c r="O803" s="322"/>
      <c r="P803" s="322"/>
      <c r="Q803" s="322"/>
      <c r="R803" s="322"/>
      <c r="S803" s="322"/>
      <c r="T803" s="322"/>
      <c r="U803" s="322"/>
      <c r="V803" s="322"/>
      <c r="W803" s="322"/>
      <c r="X803" s="322"/>
      <c r="Y803" s="322"/>
      <c r="Z803" s="322"/>
    </row>
    <row r="804">
      <c r="A804" s="322"/>
      <c r="B804" s="322"/>
      <c r="C804" s="322"/>
      <c r="D804" s="322"/>
      <c r="E804" s="322"/>
      <c r="F804" s="322"/>
      <c r="G804" s="322"/>
      <c r="H804" s="322"/>
      <c r="I804" s="322"/>
      <c r="J804" s="322"/>
      <c r="K804" s="322"/>
      <c r="L804" s="322"/>
      <c r="M804" s="322"/>
      <c r="N804" s="322"/>
      <c r="O804" s="322"/>
      <c r="P804" s="322"/>
      <c r="Q804" s="322"/>
      <c r="R804" s="322"/>
      <c r="S804" s="322"/>
      <c r="T804" s="322"/>
      <c r="U804" s="322"/>
      <c r="V804" s="322"/>
      <c r="W804" s="322"/>
      <c r="X804" s="322"/>
      <c r="Y804" s="322"/>
      <c r="Z804" s="322"/>
    </row>
    <row r="805">
      <c r="A805" s="322"/>
      <c r="B805" s="322"/>
      <c r="C805" s="322"/>
      <c r="D805" s="322"/>
      <c r="E805" s="322"/>
      <c r="F805" s="322"/>
      <c r="G805" s="322"/>
      <c r="H805" s="322"/>
      <c r="I805" s="322"/>
      <c r="J805" s="322"/>
      <c r="K805" s="322"/>
      <c r="L805" s="322"/>
      <c r="M805" s="322"/>
      <c r="N805" s="322"/>
      <c r="O805" s="322"/>
      <c r="P805" s="322"/>
      <c r="Q805" s="322"/>
      <c r="R805" s="322"/>
      <c r="S805" s="322"/>
      <c r="T805" s="322"/>
      <c r="U805" s="322"/>
      <c r="V805" s="322"/>
      <c r="W805" s="322"/>
      <c r="X805" s="322"/>
      <c r="Y805" s="322"/>
      <c r="Z805" s="322"/>
    </row>
    <row r="806">
      <c r="A806" s="322"/>
      <c r="B806" s="322"/>
      <c r="C806" s="322"/>
      <c r="D806" s="322"/>
      <c r="E806" s="322"/>
      <c r="F806" s="322"/>
      <c r="G806" s="322"/>
      <c r="H806" s="322"/>
      <c r="I806" s="322"/>
      <c r="J806" s="322"/>
      <c r="K806" s="322"/>
      <c r="L806" s="322"/>
      <c r="M806" s="322"/>
      <c r="N806" s="322"/>
      <c r="O806" s="322"/>
      <c r="P806" s="322"/>
      <c r="Q806" s="322"/>
      <c r="R806" s="322"/>
      <c r="S806" s="322"/>
      <c r="T806" s="322"/>
      <c r="U806" s="322"/>
      <c r="V806" s="322"/>
      <c r="W806" s="322"/>
      <c r="X806" s="322"/>
      <c r="Y806" s="322"/>
      <c r="Z806" s="322"/>
    </row>
    <row r="807">
      <c r="A807" s="322"/>
      <c r="B807" s="322"/>
      <c r="C807" s="322"/>
      <c r="D807" s="322"/>
      <c r="E807" s="322"/>
      <c r="F807" s="322"/>
      <c r="G807" s="322"/>
      <c r="H807" s="322"/>
      <c r="I807" s="322"/>
      <c r="J807" s="322"/>
      <c r="K807" s="322"/>
      <c r="L807" s="322"/>
      <c r="M807" s="322"/>
      <c r="N807" s="322"/>
      <c r="O807" s="322"/>
      <c r="P807" s="322"/>
      <c r="Q807" s="322"/>
      <c r="R807" s="322"/>
      <c r="S807" s="322"/>
      <c r="T807" s="322"/>
      <c r="U807" s="322"/>
      <c r="V807" s="322"/>
      <c r="W807" s="322"/>
      <c r="X807" s="322"/>
      <c r="Y807" s="322"/>
      <c r="Z807" s="322"/>
    </row>
    <row r="808">
      <c r="A808" s="322"/>
      <c r="B808" s="322"/>
      <c r="C808" s="322"/>
      <c r="D808" s="322"/>
      <c r="E808" s="322"/>
      <c r="F808" s="322"/>
      <c r="G808" s="322"/>
      <c r="H808" s="322"/>
      <c r="I808" s="322"/>
      <c r="J808" s="322"/>
      <c r="K808" s="322"/>
      <c r="L808" s="322"/>
      <c r="M808" s="322"/>
      <c r="N808" s="322"/>
      <c r="O808" s="322"/>
      <c r="P808" s="322"/>
      <c r="Q808" s="322"/>
      <c r="R808" s="322"/>
      <c r="S808" s="322"/>
      <c r="T808" s="322"/>
      <c r="U808" s="322"/>
      <c r="V808" s="322"/>
      <c r="W808" s="322"/>
      <c r="X808" s="322"/>
      <c r="Y808" s="322"/>
      <c r="Z808" s="322"/>
    </row>
    <row r="809">
      <c r="A809" s="322"/>
      <c r="B809" s="322"/>
      <c r="C809" s="322"/>
      <c r="D809" s="322"/>
      <c r="E809" s="322"/>
      <c r="F809" s="322"/>
      <c r="G809" s="322"/>
      <c r="H809" s="322"/>
      <c r="I809" s="322"/>
      <c r="J809" s="322"/>
      <c r="K809" s="322"/>
      <c r="L809" s="322"/>
      <c r="M809" s="322"/>
      <c r="N809" s="322"/>
      <c r="O809" s="322"/>
      <c r="P809" s="322"/>
      <c r="Q809" s="322"/>
      <c r="R809" s="322"/>
      <c r="S809" s="322"/>
      <c r="T809" s="322"/>
      <c r="U809" s="322"/>
      <c r="V809" s="322"/>
      <c r="W809" s="322"/>
      <c r="X809" s="322"/>
      <c r="Y809" s="322"/>
      <c r="Z809" s="322"/>
    </row>
    <row r="810">
      <c r="A810" s="322"/>
      <c r="B810" s="322"/>
      <c r="C810" s="322"/>
      <c r="D810" s="322"/>
      <c r="E810" s="322"/>
      <c r="F810" s="322"/>
      <c r="G810" s="322"/>
      <c r="H810" s="322"/>
      <c r="I810" s="322"/>
      <c r="J810" s="322"/>
      <c r="K810" s="322"/>
      <c r="L810" s="322"/>
      <c r="M810" s="322"/>
      <c r="N810" s="322"/>
      <c r="O810" s="322"/>
      <c r="P810" s="322"/>
      <c r="Q810" s="322"/>
      <c r="R810" s="322"/>
      <c r="S810" s="322"/>
      <c r="T810" s="322"/>
      <c r="U810" s="322"/>
      <c r="V810" s="322"/>
      <c r="W810" s="322"/>
      <c r="X810" s="322"/>
      <c r="Y810" s="322"/>
      <c r="Z810" s="322"/>
    </row>
    <row r="811">
      <c r="A811" s="322"/>
      <c r="B811" s="322"/>
      <c r="C811" s="322"/>
      <c r="D811" s="322"/>
      <c r="E811" s="322"/>
      <c r="F811" s="322"/>
      <c r="G811" s="322"/>
      <c r="H811" s="322"/>
      <c r="I811" s="322"/>
      <c r="J811" s="322"/>
      <c r="K811" s="322"/>
      <c r="L811" s="322"/>
      <c r="M811" s="322"/>
      <c r="N811" s="322"/>
      <c r="O811" s="322"/>
      <c r="P811" s="322"/>
      <c r="Q811" s="322"/>
      <c r="R811" s="322"/>
      <c r="S811" s="322"/>
      <c r="T811" s="322"/>
      <c r="U811" s="322"/>
      <c r="V811" s="322"/>
      <c r="W811" s="322"/>
      <c r="X811" s="322"/>
      <c r="Y811" s="322"/>
      <c r="Z811" s="322"/>
    </row>
    <row r="812">
      <c r="A812" s="322"/>
      <c r="B812" s="322"/>
      <c r="C812" s="322"/>
      <c r="D812" s="322"/>
      <c r="E812" s="322"/>
      <c r="F812" s="322"/>
      <c r="G812" s="322"/>
      <c r="H812" s="322"/>
      <c r="I812" s="322"/>
      <c r="J812" s="322"/>
      <c r="K812" s="322"/>
      <c r="L812" s="322"/>
      <c r="M812" s="322"/>
      <c r="N812" s="322"/>
      <c r="O812" s="322"/>
      <c r="P812" s="322"/>
      <c r="Q812" s="322"/>
      <c r="R812" s="322"/>
      <c r="S812" s="322"/>
      <c r="T812" s="322"/>
      <c r="U812" s="322"/>
      <c r="V812" s="322"/>
      <c r="W812" s="322"/>
      <c r="X812" s="322"/>
      <c r="Y812" s="322"/>
      <c r="Z812" s="322"/>
    </row>
    <row r="813">
      <c r="A813" s="322"/>
      <c r="B813" s="322"/>
      <c r="C813" s="322"/>
      <c r="D813" s="322"/>
      <c r="E813" s="322"/>
      <c r="F813" s="322"/>
      <c r="G813" s="322"/>
      <c r="H813" s="322"/>
      <c r="I813" s="322"/>
      <c r="J813" s="322"/>
      <c r="K813" s="322"/>
      <c r="L813" s="322"/>
      <c r="M813" s="322"/>
      <c r="N813" s="322"/>
      <c r="O813" s="322"/>
      <c r="P813" s="322"/>
      <c r="Q813" s="322"/>
      <c r="R813" s="322"/>
      <c r="S813" s="322"/>
      <c r="T813" s="322"/>
      <c r="U813" s="322"/>
      <c r="V813" s="322"/>
      <c r="W813" s="322"/>
      <c r="X813" s="322"/>
      <c r="Y813" s="322"/>
      <c r="Z813" s="322"/>
    </row>
    <row r="814">
      <c r="A814" s="322"/>
      <c r="B814" s="322"/>
      <c r="C814" s="322"/>
      <c r="D814" s="322"/>
      <c r="E814" s="322"/>
      <c r="F814" s="322"/>
      <c r="G814" s="322"/>
      <c r="H814" s="322"/>
      <c r="I814" s="322"/>
      <c r="J814" s="322"/>
      <c r="K814" s="322"/>
      <c r="L814" s="322"/>
      <c r="M814" s="322"/>
      <c r="N814" s="322"/>
      <c r="O814" s="322"/>
      <c r="P814" s="322"/>
      <c r="Q814" s="322"/>
      <c r="R814" s="322"/>
      <c r="S814" s="322"/>
      <c r="T814" s="322"/>
      <c r="U814" s="322"/>
      <c r="V814" s="322"/>
      <c r="W814" s="322"/>
      <c r="X814" s="322"/>
      <c r="Y814" s="322"/>
      <c r="Z814" s="322"/>
    </row>
    <row r="815">
      <c r="A815" s="322"/>
      <c r="B815" s="322"/>
      <c r="C815" s="322"/>
      <c r="D815" s="322"/>
      <c r="E815" s="322"/>
      <c r="F815" s="322"/>
      <c r="G815" s="322"/>
      <c r="H815" s="322"/>
      <c r="I815" s="322"/>
      <c r="J815" s="322"/>
      <c r="K815" s="322"/>
      <c r="L815" s="322"/>
      <c r="M815" s="322"/>
      <c r="N815" s="322"/>
      <c r="O815" s="322"/>
      <c r="P815" s="322"/>
      <c r="Q815" s="322"/>
      <c r="R815" s="322"/>
      <c r="S815" s="322"/>
      <c r="T815" s="322"/>
      <c r="U815" s="322"/>
      <c r="V815" s="322"/>
      <c r="W815" s="322"/>
      <c r="X815" s="322"/>
      <c r="Y815" s="322"/>
      <c r="Z815" s="322"/>
    </row>
    <row r="816">
      <c r="A816" s="322"/>
      <c r="B816" s="322"/>
      <c r="C816" s="322"/>
      <c r="D816" s="322"/>
      <c r="E816" s="322"/>
      <c r="F816" s="322"/>
      <c r="G816" s="322"/>
      <c r="H816" s="322"/>
      <c r="I816" s="322"/>
      <c r="J816" s="322"/>
      <c r="K816" s="322"/>
      <c r="L816" s="322"/>
      <c r="M816" s="322"/>
      <c r="N816" s="322"/>
      <c r="O816" s="322"/>
      <c r="P816" s="322"/>
      <c r="Q816" s="322"/>
      <c r="R816" s="322"/>
      <c r="S816" s="322"/>
      <c r="T816" s="322"/>
      <c r="U816" s="322"/>
      <c r="V816" s="322"/>
      <c r="W816" s="322"/>
      <c r="X816" s="322"/>
      <c r="Y816" s="322"/>
      <c r="Z816" s="322"/>
    </row>
    <row r="817">
      <c r="A817" s="322"/>
      <c r="B817" s="322"/>
      <c r="C817" s="322"/>
      <c r="D817" s="322"/>
      <c r="E817" s="322"/>
      <c r="F817" s="322"/>
      <c r="G817" s="322"/>
      <c r="H817" s="322"/>
      <c r="I817" s="322"/>
      <c r="J817" s="322"/>
      <c r="K817" s="322"/>
      <c r="L817" s="322"/>
      <c r="M817" s="322"/>
      <c r="N817" s="322"/>
      <c r="O817" s="322"/>
      <c r="P817" s="322"/>
      <c r="Q817" s="322"/>
      <c r="R817" s="322"/>
      <c r="S817" s="322"/>
      <c r="T817" s="322"/>
      <c r="U817" s="322"/>
      <c r="V817" s="322"/>
      <c r="W817" s="322"/>
      <c r="X817" s="322"/>
      <c r="Y817" s="322"/>
      <c r="Z817" s="322"/>
    </row>
    <row r="818">
      <c r="A818" s="322"/>
      <c r="B818" s="322"/>
      <c r="C818" s="322"/>
      <c r="D818" s="322"/>
      <c r="E818" s="322"/>
      <c r="F818" s="322"/>
      <c r="G818" s="322"/>
      <c r="H818" s="322"/>
      <c r="I818" s="322"/>
      <c r="J818" s="322"/>
      <c r="K818" s="322"/>
      <c r="L818" s="322"/>
      <c r="M818" s="322"/>
      <c r="N818" s="322"/>
      <c r="O818" s="322"/>
      <c r="P818" s="322"/>
      <c r="Q818" s="322"/>
      <c r="R818" s="322"/>
      <c r="S818" s="322"/>
      <c r="T818" s="322"/>
      <c r="U818" s="322"/>
      <c r="V818" s="322"/>
      <c r="W818" s="322"/>
      <c r="X818" s="322"/>
      <c r="Y818" s="322"/>
      <c r="Z818" s="322"/>
    </row>
    <row r="819">
      <c r="A819" s="322"/>
      <c r="B819" s="322"/>
      <c r="C819" s="322"/>
      <c r="D819" s="322"/>
      <c r="E819" s="322"/>
      <c r="F819" s="322"/>
      <c r="G819" s="322"/>
      <c r="H819" s="322"/>
      <c r="I819" s="322"/>
      <c r="J819" s="322"/>
      <c r="K819" s="322"/>
      <c r="L819" s="322"/>
      <c r="M819" s="322"/>
      <c r="N819" s="322"/>
      <c r="O819" s="322"/>
      <c r="P819" s="322"/>
      <c r="Q819" s="322"/>
      <c r="R819" s="322"/>
      <c r="S819" s="322"/>
      <c r="T819" s="322"/>
      <c r="U819" s="322"/>
      <c r="V819" s="322"/>
      <c r="W819" s="322"/>
      <c r="X819" s="322"/>
      <c r="Y819" s="322"/>
      <c r="Z819" s="322"/>
    </row>
    <row r="820">
      <c r="A820" s="322"/>
      <c r="B820" s="322"/>
      <c r="C820" s="322"/>
      <c r="D820" s="322"/>
      <c r="E820" s="322"/>
      <c r="F820" s="322"/>
      <c r="G820" s="322"/>
      <c r="H820" s="322"/>
      <c r="I820" s="322"/>
      <c r="J820" s="322"/>
      <c r="K820" s="322"/>
      <c r="L820" s="322"/>
      <c r="M820" s="322"/>
      <c r="N820" s="322"/>
      <c r="O820" s="322"/>
      <c r="P820" s="322"/>
      <c r="Q820" s="322"/>
      <c r="R820" s="322"/>
      <c r="S820" s="322"/>
      <c r="T820" s="322"/>
      <c r="U820" s="322"/>
      <c r="V820" s="322"/>
      <c r="W820" s="322"/>
      <c r="X820" s="322"/>
      <c r="Y820" s="322"/>
      <c r="Z820" s="322"/>
    </row>
    <row r="821">
      <c r="A821" s="322"/>
      <c r="B821" s="322"/>
      <c r="C821" s="322"/>
      <c r="D821" s="322"/>
      <c r="E821" s="322"/>
      <c r="F821" s="322"/>
      <c r="G821" s="322"/>
      <c r="H821" s="322"/>
      <c r="I821" s="322"/>
      <c r="J821" s="322"/>
      <c r="K821" s="322"/>
      <c r="L821" s="322"/>
      <c r="M821" s="322"/>
      <c r="N821" s="322"/>
      <c r="O821" s="322"/>
      <c r="P821" s="322"/>
      <c r="Q821" s="322"/>
      <c r="R821" s="322"/>
      <c r="S821" s="322"/>
      <c r="T821" s="322"/>
      <c r="U821" s="322"/>
      <c r="V821" s="322"/>
      <c r="W821" s="322"/>
      <c r="X821" s="322"/>
      <c r="Y821" s="322"/>
      <c r="Z821" s="322"/>
    </row>
    <row r="822">
      <c r="A822" s="322"/>
      <c r="B822" s="322"/>
      <c r="C822" s="322"/>
      <c r="D822" s="322"/>
      <c r="E822" s="322"/>
      <c r="F822" s="322"/>
      <c r="G822" s="322"/>
      <c r="H822" s="322"/>
      <c r="I822" s="322"/>
      <c r="J822" s="322"/>
      <c r="K822" s="322"/>
      <c r="L822" s="322"/>
      <c r="M822" s="322"/>
      <c r="N822" s="322"/>
      <c r="O822" s="322"/>
      <c r="P822" s="322"/>
      <c r="Q822" s="322"/>
      <c r="R822" s="322"/>
      <c r="S822" s="322"/>
      <c r="T822" s="322"/>
      <c r="U822" s="322"/>
      <c r="V822" s="322"/>
      <c r="W822" s="322"/>
      <c r="X822" s="322"/>
      <c r="Y822" s="322"/>
      <c r="Z822" s="322"/>
    </row>
    <row r="823">
      <c r="A823" s="322"/>
      <c r="B823" s="322"/>
      <c r="C823" s="322"/>
      <c r="D823" s="322"/>
      <c r="E823" s="322"/>
      <c r="F823" s="322"/>
      <c r="G823" s="322"/>
      <c r="H823" s="322"/>
      <c r="I823" s="322"/>
      <c r="J823" s="322"/>
      <c r="K823" s="322"/>
      <c r="L823" s="322"/>
      <c r="M823" s="322"/>
      <c r="N823" s="322"/>
      <c r="O823" s="322"/>
      <c r="P823" s="322"/>
      <c r="Q823" s="322"/>
      <c r="R823" s="322"/>
      <c r="S823" s="322"/>
      <c r="T823" s="322"/>
      <c r="U823" s="322"/>
      <c r="V823" s="322"/>
      <c r="W823" s="322"/>
      <c r="X823" s="322"/>
      <c r="Y823" s="322"/>
      <c r="Z823" s="322"/>
    </row>
    <row r="824">
      <c r="A824" s="322"/>
      <c r="B824" s="322"/>
      <c r="C824" s="322"/>
      <c r="D824" s="322"/>
      <c r="E824" s="322"/>
      <c r="F824" s="322"/>
      <c r="G824" s="322"/>
      <c r="H824" s="322"/>
      <c r="I824" s="322"/>
      <c r="J824" s="322"/>
      <c r="K824" s="322"/>
      <c r="L824" s="322"/>
      <c r="M824" s="322"/>
      <c r="N824" s="322"/>
      <c r="O824" s="322"/>
      <c r="P824" s="322"/>
      <c r="Q824" s="322"/>
      <c r="R824" s="322"/>
      <c r="S824" s="322"/>
      <c r="T824" s="322"/>
      <c r="U824" s="322"/>
      <c r="V824" s="322"/>
      <c r="W824" s="322"/>
      <c r="X824" s="322"/>
      <c r="Y824" s="322"/>
      <c r="Z824" s="322"/>
    </row>
    <row r="825">
      <c r="A825" s="322"/>
      <c r="B825" s="322"/>
      <c r="C825" s="322"/>
      <c r="D825" s="322"/>
      <c r="E825" s="322"/>
      <c r="F825" s="322"/>
      <c r="G825" s="322"/>
      <c r="H825" s="322"/>
      <c r="I825" s="322"/>
      <c r="J825" s="322"/>
      <c r="K825" s="322"/>
      <c r="L825" s="322"/>
      <c r="M825" s="322"/>
      <c r="N825" s="322"/>
      <c r="O825" s="322"/>
      <c r="P825" s="322"/>
      <c r="Q825" s="322"/>
      <c r="R825" s="322"/>
      <c r="S825" s="322"/>
      <c r="T825" s="322"/>
      <c r="U825" s="322"/>
      <c r="V825" s="322"/>
      <c r="W825" s="322"/>
      <c r="X825" s="322"/>
      <c r="Y825" s="322"/>
      <c r="Z825" s="322"/>
    </row>
    <row r="826">
      <c r="A826" s="322"/>
      <c r="B826" s="322"/>
      <c r="C826" s="322"/>
      <c r="D826" s="322"/>
      <c r="E826" s="322"/>
      <c r="F826" s="322"/>
      <c r="G826" s="322"/>
      <c r="H826" s="322"/>
      <c r="I826" s="322"/>
      <c r="J826" s="322"/>
      <c r="K826" s="322"/>
      <c r="L826" s="322"/>
      <c r="M826" s="322"/>
      <c r="N826" s="322"/>
      <c r="O826" s="322"/>
      <c r="P826" s="322"/>
      <c r="Q826" s="322"/>
      <c r="R826" s="322"/>
      <c r="S826" s="322"/>
      <c r="T826" s="322"/>
      <c r="U826" s="322"/>
      <c r="V826" s="322"/>
      <c r="W826" s="322"/>
      <c r="X826" s="322"/>
      <c r="Y826" s="322"/>
      <c r="Z826" s="322"/>
    </row>
    <row r="827">
      <c r="A827" s="322"/>
      <c r="B827" s="322"/>
      <c r="C827" s="322"/>
      <c r="D827" s="322"/>
      <c r="E827" s="322"/>
      <c r="F827" s="322"/>
      <c r="G827" s="322"/>
      <c r="H827" s="322"/>
      <c r="I827" s="322"/>
      <c r="J827" s="322"/>
      <c r="K827" s="322"/>
      <c r="L827" s="322"/>
      <c r="M827" s="322"/>
      <c r="N827" s="322"/>
      <c r="O827" s="322"/>
      <c r="P827" s="322"/>
      <c r="Q827" s="322"/>
      <c r="R827" s="322"/>
      <c r="S827" s="322"/>
      <c r="T827" s="322"/>
      <c r="U827" s="322"/>
      <c r="V827" s="322"/>
      <c r="W827" s="322"/>
      <c r="X827" s="322"/>
      <c r="Y827" s="322"/>
      <c r="Z827" s="322"/>
    </row>
    <row r="828">
      <c r="A828" s="322"/>
      <c r="B828" s="322"/>
      <c r="C828" s="322"/>
      <c r="D828" s="322"/>
      <c r="E828" s="322"/>
      <c r="F828" s="322"/>
      <c r="G828" s="322"/>
      <c r="H828" s="322"/>
      <c r="I828" s="322"/>
      <c r="J828" s="322"/>
      <c r="K828" s="322"/>
      <c r="L828" s="322"/>
      <c r="M828" s="322"/>
      <c r="N828" s="322"/>
      <c r="O828" s="322"/>
      <c r="P828" s="322"/>
      <c r="Q828" s="322"/>
      <c r="R828" s="322"/>
      <c r="S828" s="322"/>
      <c r="T828" s="322"/>
      <c r="U828" s="322"/>
      <c r="V828" s="322"/>
      <c r="W828" s="322"/>
      <c r="X828" s="322"/>
      <c r="Y828" s="322"/>
      <c r="Z828" s="322"/>
    </row>
    <row r="829">
      <c r="A829" s="322"/>
      <c r="B829" s="322"/>
      <c r="C829" s="322"/>
      <c r="D829" s="322"/>
      <c r="E829" s="322"/>
      <c r="F829" s="322"/>
      <c r="G829" s="322"/>
      <c r="H829" s="322"/>
      <c r="I829" s="322"/>
      <c r="J829" s="322"/>
      <c r="K829" s="322"/>
      <c r="L829" s="322"/>
      <c r="M829" s="322"/>
      <c r="N829" s="322"/>
      <c r="O829" s="322"/>
      <c r="P829" s="322"/>
      <c r="Q829" s="322"/>
      <c r="R829" s="322"/>
      <c r="S829" s="322"/>
      <c r="T829" s="322"/>
      <c r="U829" s="322"/>
      <c r="V829" s="322"/>
      <c r="W829" s="322"/>
      <c r="X829" s="322"/>
      <c r="Y829" s="322"/>
      <c r="Z829" s="322"/>
    </row>
    <row r="830">
      <c r="A830" s="322"/>
      <c r="B830" s="322"/>
      <c r="C830" s="322"/>
      <c r="D830" s="322"/>
      <c r="E830" s="322"/>
      <c r="F830" s="322"/>
      <c r="G830" s="322"/>
      <c r="H830" s="322"/>
      <c r="I830" s="322"/>
      <c r="J830" s="322"/>
      <c r="K830" s="322"/>
      <c r="L830" s="322"/>
      <c r="M830" s="322"/>
      <c r="N830" s="322"/>
      <c r="O830" s="322"/>
      <c r="P830" s="322"/>
      <c r="Q830" s="322"/>
      <c r="R830" s="322"/>
      <c r="S830" s="322"/>
      <c r="T830" s="322"/>
      <c r="U830" s="322"/>
      <c r="V830" s="322"/>
      <c r="W830" s="322"/>
      <c r="X830" s="322"/>
      <c r="Y830" s="322"/>
      <c r="Z830" s="322"/>
    </row>
    <row r="831">
      <c r="A831" s="322"/>
      <c r="B831" s="322"/>
      <c r="C831" s="322"/>
      <c r="D831" s="322"/>
      <c r="E831" s="322"/>
      <c r="F831" s="322"/>
      <c r="G831" s="322"/>
      <c r="H831" s="322"/>
      <c r="I831" s="322"/>
      <c r="J831" s="322"/>
      <c r="K831" s="322"/>
      <c r="L831" s="322"/>
      <c r="M831" s="322"/>
      <c r="N831" s="322"/>
      <c r="O831" s="322"/>
      <c r="P831" s="322"/>
      <c r="Q831" s="322"/>
      <c r="R831" s="322"/>
      <c r="S831" s="322"/>
      <c r="T831" s="322"/>
      <c r="U831" s="322"/>
      <c r="V831" s="322"/>
      <c r="W831" s="322"/>
      <c r="X831" s="322"/>
      <c r="Y831" s="322"/>
      <c r="Z831" s="322"/>
    </row>
    <row r="832">
      <c r="A832" s="322"/>
      <c r="B832" s="322"/>
      <c r="C832" s="322"/>
      <c r="D832" s="322"/>
      <c r="E832" s="322"/>
      <c r="F832" s="322"/>
      <c r="G832" s="322"/>
      <c r="H832" s="322"/>
      <c r="I832" s="322"/>
      <c r="J832" s="322"/>
      <c r="K832" s="322"/>
      <c r="L832" s="322"/>
      <c r="M832" s="322"/>
      <c r="N832" s="322"/>
      <c r="O832" s="322"/>
      <c r="P832" s="322"/>
      <c r="Q832" s="322"/>
      <c r="R832" s="322"/>
      <c r="S832" s="322"/>
      <c r="T832" s="322"/>
      <c r="U832" s="322"/>
      <c r="V832" s="322"/>
      <c r="W832" s="322"/>
      <c r="X832" s="322"/>
      <c r="Y832" s="322"/>
      <c r="Z832" s="322"/>
    </row>
    <row r="833">
      <c r="A833" s="322"/>
      <c r="B833" s="322"/>
      <c r="C833" s="322"/>
      <c r="D833" s="322"/>
      <c r="E833" s="322"/>
      <c r="F833" s="322"/>
      <c r="G833" s="322"/>
      <c r="H833" s="322"/>
      <c r="I833" s="322"/>
      <c r="J833" s="322"/>
      <c r="K833" s="322"/>
      <c r="L833" s="322"/>
      <c r="M833" s="322"/>
      <c r="N833" s="322"/>
      <c r="O833" s="322"/>
      <c r="P833" s="322"/>
      <c r="Q833" s="322"/>
      <c r="R833" s="322"/>
      <c r="S833" s="322"/>
      <c r="T833" s="322"/>
      <c r="U833" s="322"/>
      <c r="V833" s="322"/>
      <c r="W833" s="322"/>
      <c r="X833" s="322"/>
      <c r="Y833" s="322"/>
      <c r="Z833" s="322"/>
    </row>
    <row r="834">
      <c r="A834" s="322"/>
      <c r="B834" s="322"/>
      <c r="C834" s="322"/>
      <c r="D834" s="322"/>
      <c r="E834" s="322"/>
      <c r="F834" s="322"/>
      <c r="G834" s="322"/>
      <c r="H834" s="322"/>
      <c r="I834" s="322"/>
      <c r="J834" s="322"/>
      <c r="K834" s="322"/>
      <c r="L834" s="322"/>
      <c r="M834" s="322"/>
      <c r="N834" s="322"/>
      <c r="O834" s="322"/>
      <c r="P834" s="322"/>
      <c r="Q834" s="322"/>
      <c r="R834" s="322"/>
      <c r="S834" s="322"/>
      <c r="T834" s="322"/>
      <c r="U834" s="322"/>
      <c r="V834" s="322"/>
      <c r="W834" s="322"/>
      <c r="X834" s="322"/>
      <c r="Y834" s="322"/>
      <c r="Z834" s="322"/>
    </row>
    <row r="835">
      <c r="A835" s="322"/>
      <c r="B835" s="322"/>
      <c r="C835" s="322"/>
      <c r="D835" s="322"/>
      <c r="E835" s="322"/>
      <c r="F835" s="322"/>
      <c r="G835" s="322"/>
      <c r="H835" s="322"/>
      <c r="I835" s="322"/>
      <c r="J835" s="322"/>
      <c r="K835" s="322"/>
      <c r="L835" s="322"/>
      <c r="M835" s="322"/>
      <c r="N835" s="322"/>
      <c r="O835" s="322"/>
      <c r="P835" s="322"/>
      <c r="Q835" s="322"/>
      <c r="R835" s="322"/>
      <c r="S835" s="322"/>
      <c r="T835" s="322"/>
      <c r="U835" s="322"/>
      <c r="V835" s="322"/>
      <c r="W835" s="322"/>
      <c r="X835" s="322"/>
      <c r="Y835" s="322"/>
      <c r="Z835" s="322"/>
    </row>
    <row r="836">
      <c r="A836" s="322"/>
      <c r="B836" s="322"/>
      <c r="C836" s="322"/>
      <c r="D836" s="322"/>
      <c r="E836" s="322"/>
      <c r="F836" s="322"/>
      <c r="G836" s="322"/>
      <c r="H836" s="322"/>
      <c r="I836" s="322"/>
      <c r="J836" s="322"/>
      <c r="K836" s="322"/>
      <c r="L836" s="322"/>
      <c r="M836" s="322"/>
      <c r="N836" s="322"/>
      <c r="O836" s="322"/>
      <c r="P836" s="322"/>
      <c r="Q836" s="322"/>
      <c r="R836" s="322"/>
      <c r="S836" s="322"/>
      <c r="T836" s="322"/>
      <c r="U836" s="322"/>
      <c r="V836" s="322"/>
      <c r="W836" s="322"/>
      <c r="X836" s="322"/>
      <c r="Y836" s="322"/>
      <c r="Z836" s="322"/>
    </row>
    <row r="837">
      <c r="A837" s="322"/>
      <c r="B837" s="322"/>
      <c r="C837" s="322"/>
      <c r="D837" s="322"/>
      <c r="E837" s="322"/>
      <c r="F837" s="322"/>
      <c r="G837" s="322"/>
      <c r="H837" s="322"/>
      <c r="I837" s="322"/>
      <c r="J837" s="322"/>
      <c r="K837" s="322"/>
      <c r="L837" s="322"/>
      <c r="M837" s="322"/>
      <c r="N837" s="322"/>
      <c r="O837" s="322"/>
      <c r="P837" s="322"/>
      <c r="Q837" s="322"/>
      <c r="R837" s="322"/>
      <c r="S837" s="322"/>
      <c r="T837" s="322"/>
      <c r="U837" s="322"/>
      <c r="V837" s="322"/>
      <c r="W837" s="322"/>
      <c r="X837" s="322"/>
      <c r="Y837" s="322"/>
      <c r="Z837" s="322"/>
    </row>
    <row r="838">
      <c r="A838" s="322"/>
      <c r="B838" s="322"/>
      <c r="C838" s="322"/>
      <c r="D838" s="322"/>
      <c r="E838" s="322"/>
      <c r="F838" s="322"/>
      <c r="G838" s="322"/>
      <c r="H838" s="322"/>
      <c r="I838" s="322"/>
      <c r="J838" s="322"/>
      <c r="K838" s="322"/>
      <c r="L838" s="322"/>
      <c r="M838" s="322"/>
      <c r="N838" s="322"/>
      <c r="O838" s="322"/>
      <c r="P838" s="322"/>
      <c r="Q838" s="322"/>
      <c r="R838" s="322"/>
      <c r="S838" s="322"/>
      <c r="T838" s="322"/>
      <c r="U838" s="322"/>
      <c r="V838" s="322"/>
      <c r="W838" s="322"/>
      <c r="X838" s="322"/>
      <c r="Y838" s="322"/>
      <c r="Z838" s="322"/>
    </row>
    <row r="839">
      <c r="A839" s="322"/>
      <c r="B839" s="322"/>
      <c r="C839" s="322"/>
      <c r="D839" s="322"/>
      <c r="E839" s="322"/>
      <c r="F839" s="322"/>
      <c r="G839" s="322"/>
      <c r="H839" s="322"/>
      <c r="I839" s="322"/>
      <c r="J839" s="322"/>
      <c r="K839" s="322"/>
      <c r="L839" s="322"/>
      <c r="M839" s="322"/>
      <c r="N839" s="322"/>
      <c r="O839" s="322"/>
      <c r="P839" s="322"/>
      <c r="Q839" s="322"/>
      <c r="R839" s="322"/>
      <c r="S839" s="322"/>
      <c r="T839" s="322"/>
      <c r="U839" s="322"/>
      <c r="V839" s="322"/>
      <c r="W839" s="322"/>
      <c r="X839" s="322"/>
      <c r="Y839" s="322"/>
      <c r="Z839" s="322"/>
    </row>
    <row r="840">
      <c r="A840" s="322"/>
      <c r="B840" s="322"/>
      <c r="C840" s="322"/>
      <c r="D840" s="322"/>
      <c r="E840" s="322"/>
      <c r="F840" s="322"/>
      <c r="G840" s="322"/>
      <c r="H840" s="322"/>
      <c r="I840" s="322"/>
      <c r="J840" s="322"/>
      <c r="K840" s="322"/>
      <c r="L840" s="322"/>
      <c r="M840" s="322"/>
      <c r="N840" s="322"/>
      <c r="O840" s="322"/>
      <c r="P840" s="322"/>
      <c r="Q840" s="322"/>
      <c r="R840" s="322"/>
      <c r="S840" s="322"/>
      <c r="T840" s="322"/>
      <c r="U840" s="322"/>
      <c r="V840" s="322"/>
      <c r="W840" s="322"/>
      <c r="X840" s="322"/>
      <c r="Y840" s="322"/>
      <c r="Z840" s="322"/>
    </row>
    <row r="841">
      <c r="A841" s="322"/>
      <c r="B841" s="322"/>
      <c r="C841" s="322"/>
      <c r="D841" s="322"/>
      <c r="E841" s="322"/>
      <c r="F841" s="322"/>
      <c r="G841" s="322"/>
      <c r="H841" s="322"/>
      <c r="I841" s="322"/>
      <c r="J841" s="322"/>
      <c r="K841" s="322"/>
      <c r="L841" s="322"/>
      <c r="M841" s="322"/>
      <c r="N841" s="322"/>
      <c r="O841" s="322"/>
      <c r="P841" s="322"/>
      <c r="Q841" s="322"/>
      <c r="R841" s="322"/>
      <c r="S841" s="322"/>
      <c r="T841" s="322"/>
      <c r="U841" s="322"/>
      <c r="V841" s="322"/>
      <c r="W841" s="322"/>
      <c r="X841" s="322"/>
      <c r="Y841" s="322"/>
      <c r="Z841" s="322"/>
    </row>
    <row r="842">
      <c r="A842" s="322"/>
      <c r="B842" s="322"/>
      <c r="C842" s="322"/>
      <c r="D842" s="322"/>
      <c r="E842" s="322"/>
      <c r="F842" s="322"/>
      <c r="G842" s="322"/>
      <c r="H842" s="322"/>
      <c r="I842" s="322"/>
      <c r="J842" s="322"/>
      <c r="K842" s="322"/>
      <c r="L842" s="322"/>
      <c r="M842" s="322"/>
      <c r="N842" s="322"/>
      <c r="O842" s="322"/>
      <c r="P842" s="322"/>
      <c r="Q842" s="322"/>
      <c r="R842" s="322"/>
      <c r="S842" s="322"/>
      <c r="T842" s="322"/>
      <c r="U842" s="322"/>
      <c r="V842" s="322"/>
      <c r="W842" s="322"/>
      <c r="X842" s="322"/>
      <c r="Y842" s="322"/>
      <c r="Z842" s="322"/>
    </row>
    <row r="843">
      <c r="A843" s="322"/>
      <c r="B843" s="322"/>
      <c r="C843" s="322"/>
      <c r="D843" s="322"/>
      <c r="E843" s="322"/>
      <c r="F843" s="322"/>
      <c r="G843" s="322"/>
      <c r="H843" s="322"/>
      <c r="I843" s="322"/>
      <c r="J843" s="322"/>
      <c r="K843" s="322"/>
      <c r="L843" s="322"/>
      <c r="M843" s="322"/>
      <c r="N843" s="322"/>
      <c r="O843" s="322"/>
      <c r="P843" s="322"/>
      <c r="Q843" s="322"/>
      <c r="R843" s="322"/>
      <c r="S843" s="322"/>
      <c r="T843" s="322"/>
      <c r="U843" s="322"/>
      <c r="V843" s="322"/>
      <c r="W843" s="322"/>
      <c r="X843" s="322"/>
      <c r="Y843" s="322"/>
      <c r="Z843" s="322"/>
    </row>
    <row r="844">
      <c r="A844" s="322"/>
      <c r="B844" s="322"/>
      <c r="C844" s="322"/>
      <c r="D844" s="322"/>
      <c r="E844" s="322"/>
      <c r="F844" s="322"/>
      <c r="G844" s="322"/>
      <c r="H844" s="322"/>
      <c r="I844" s="322"/>
      <c r="J844" s="322"/>
      <c r="K844" s="322"/>
      <c r="L844" s="322"/>
      <c r="M844" s="322"/>
      <c r="N844" s="322"/>
      <c r="O844" s="322"/>
      <c r="P844" s="322"/>
      <c r="Q844" s="322"/>
      <c r="R844" s="322"/>
      <c r="S844" s="322"/>
      <c r="T844" s="322"/>
      <c r="U844" s="322"/>
      <c r="V844" s="322"/>
      <c r="W844" s="322"/>
      <c r="X844" s="322"/>
      <c r="Y844" s="322"/>
      <c r="Z844" s="322"/>
    </row>
    <row r="845">
      <c r="A845" s="322"/>
      <c r="B845" s="322"/>
      <c r="C845" s="322"/>
      <c r="D845" s="322"/>
      <c r="E845" s="322"/>
      <c r="F845" s="322"/>
      <c r="G845" s="322"/>
      <c r="H845" s="322"/>
      <c r="I845" s="322"/>
      <c r="J845" s="322"/>
      <c r="K845" s="322"/>
      <c r="L845" s="322"/>
      <c r="M845" s="322"/>
      <c r="N845" s="322"/>
      <c r="O845" s="322"/>
      <c r="P845" s="322"/>
      <c r="Q845" s="322"/>
      <c r="R845" s="322"/>
      <c r="S845" s="322"/>
      <c r="T845" s="322"/>
      <c r="U845" s="322"/>
      <c r="V845" s="322"/>
      <c r="W845" s="322"/>
      <c r="X845" s="322"/>
      <c r="Y845" s="322"/>
      <c r="Z845" s="322"/>
    </row>
    <row r="846">
      <c r="A846" s="322"/>
      <c r="B846" s="322"/>
      <c r="C846" s="322"/>
      <c r="D846" s="322"/>
      <c r="E846" s="322"/>
      <c r="F846" s="322"/>
      <c r="G846" s="322"/>
      <c r="H846" s="322"/>
      <c r="I846" s="322"/>
      <c r="J846" s="322"/>
      <c r="K846" s="322"/>
      <c r="L846" s="322"/>
      <c r="M846" s="322"/>
      <c r="N846" s="322"/>
      <c r="O846" s="322"/>
      <c r="P846" s="322"/>
      <c r="Q846" s="322"/>
      <c r="R846" s="322"/>
      <c r="S846" s="322"/>
      <c r="T846" s="322"/>
      <c r="U846" s="322"/>
      <c r="V846" s="322"/>
      <c r="W846" s="322"/>
      <c r="X846" s="322"/>
      <c r="Y846" s="322"/>
      <c r="Z846" s="322"/>
    </row>
    <row r="847">
      <c r="A847" s="322"/>
      <c r="B847" s="322"/>
      <c r="C847" s="322"/>
      <c r="D847" s="322"/>
      <c r="E847" s="322"/>
      <c r="F847" s="322"/>
      <c r="G847" s="322"/>
      <c r="H847" s="322"/>
      <c r="I847" s="322"/>
      <c r="J847" s="322"/>
      <c r="K847" s="322"/>
      <c r="L847" s="322"/>
      <c r="M847" s="322"/>
      <c r="N847" s="322"/>
      <c r="O847" s="322"/>
      <c r="P847" s="322"/>
      <c r="Q847" s="322"/>
      <c r="R847" s="322"/>
      <c r="S847" s="322"/>
      <c r="T847" s="322"/>
      <c r="U847" s="322"/>
      <c r="V847" s="322"/>
      <c r="W847" s="322"/>
      <c r="X847" s="322"/>
      <c r="Y847" s="322"/>
      <c r="Z847" s="322"/>
    </row>
    <row r="848">
      <c r="A848" s="322"/>
      <c r="B848" s="322"/>
      <c r="C848" s="322"/>
      <c r="D848" s="322"/>
      <c r="E848" s="322"/>
      <c r="F848" s="322"/>
      <c r="G848" s="322"/>
      <c r="H848" s="322"/>
      <c r="I848" s="322"/>
      <c r="J848" s="322"/>
      <c r="K848" s="322"/>
      <c r="L848" s="322"/>
      <c r="M848" s="322"/>
      <c r="N848" s="322"/>
      <c r="O848" s="322"/>
      <c r="P848" s="322"/>
      <c r="Q848" s="322"/>
      <c r="R848" s="322"/>
      <c r="S848" s="322"/>
      <c r="T848" s="322"/>
      <c r="U848" s="322"/>
      <c r="V848" s="322"/>
      <c r="W848" s="322"/>
      <c r="X848" s="322"/>
      <c r="Y848" s="322"/>
      <c r="Z848" s="322"/>
    </row>
    <row r="849">
      <c r="A849" s="322"/>
      <c r="B849" s="322"/>
      <c r="C849" s="322"/>
      <c r="D849" s="322"/>
      <c r="E849" s="322"/>
      <c r="F849" s="322"/>
      <c r="G849" s="322"/>
      <c r="H849" s="322"/>
      <c r="I849" s="322"/>
      <c r="J849" s="322"/>
      <c r="K849" s="322"/>
      <c r="L849" s="322"/>
      <c r="M849" s="322"/>
      <c r="N849" s="322"/>
      <c r="O849" s="322"/>
      <c r="P849" s="322"/>
      <c r="Q849" s="322"/>
      <c r="R849" s="322"/>
      <c r="S849" s="322"/>
      <c r="T849" s="322"/>
      <c r="U849" s="322"/>
      <c r="V849" s="322"/>
      <c r="W849" s="322"/>
      <c r="X849" s="322"/>
      <c r="Y849" s="322"/>
      <c r="Z849" s="322"/>
    </row>
    <row r="850">
      <c r="A850" s="322"/>
      <c r="B850" s="322"/>
      <c r="C850" s="322"/>
      <c r="D850" s="322"/>
      <c r="E850" s="322"/>
      <c r="F850" s="322"/>
      <c r="G850" s="322"/>
      <c r="H850" s="322"/>
      <c r="I850" s="322"/>
      <c r="J850" s="322"/>
      <c r="K850" s="322"/>
      <c r="L850" s="322"/>
      <c r="M850" s="322"/>
      <c r="N850" s="322"/>
      <c r="O850" s="322"/>
      <c r="P850" s="322"/>
      <c r="Q850" s="322"/>
      <c r="R850" s="322"/>
      <c r="S850" s="322"/>
      <c r="T850" s="322"/>
      <c r="U850" s="322"/>
      <c r="V850" s="322"/>
      <c r="W850" s="322"/>
      <c r="X850" s="322"/>
      <c r="Y850" s="322"/>
      <c r="Z850" s="322"/>
    </row>
    <row r="851">
      <c r="A851" s="322"/>
      <c r="B851" s="322"/>
      <c r="C851" s="322"/>
      <c r="D851" s="322"/>
      <c r="E851" s="322"/>
      <c r="F851" s="322"/>
      <c r="G851" s="322"/>
      <c r="H851" s="322"/>
      <c r="I851" s="322"/>
      <c r="J851" s="322"/>
      <c r="K851" s="322"/>
      <c r="L851" s="322"/>
      <c r="M851" s="322"/>
      <c r="N851" s="322"/>
      <c r="O851" s="322"/>
      <c r="P851" s="322"/>
      <c r="Q851" s="322"/>
      <c r="R851" s="322"/>
      <c r="S851" s="322"/>
      <c r="T851" s="322"/>
      <c r="U851" s="322"/>
      <c r="V851" s="322"/>
      <c r="W851" s="322"/>
      <c r="X851" s="322"/>
      <c r="Y851" s="322"/>
      <c r="Z851" s="322"/>
    </row>
    <row r="852">
      <c r="A852" s="322"/>
      <c r="B852" s="322"/>
      <c r="C852" s="322"/>
      <c r="D852" s="322"/>
      <c r="E852" s="322"/>
      <c r="F852" s="322"/>
      <c r="G852" s="322"/>
      <c r="H852" s="322"/>
      <c r="I852" s="322"/>
      <c r="J852" s="322"/>
      <c r="K852" s="322"/>
      <c r="L852" s="322"/>
      <c r="M852" s="322"/>
      <c r="N852" s="322"/>
      <c r="O852" s="322"/>
      <c r="P852" s="322"/>
      <c r="Q852" s="322"/>
      <c r="R852" s="322"/>
      <c r="S852" s="322"/>
      <c r="T852" s="322"/>
      <c r="U852" s="322"/>
      <c r="V852" s="322"/>
      <c r="W852" s="322"/>
      <c r="X852" s="322"/>
      <c r="Y852" s="322"/>
      <c r="Z852" s="322"/>
    </row>
    <row r="853">
      <c r="A853" s="322"/>
      <c r="B853" s="322"/>
      <c r="C853" s="322"/>
      <c r="D853" s="322"/>
      <c r="E853" s="322"/>
      <c r="F853" s="322"/>
      <c r="G853" s="322"/>
      <c r="H853" s="322"/>
      <c r="I853" s="322"/>
      <c r="J853" s="322"/>
      <c r="K853" s="322"/>
      <c r="L853" s="322"/>
      <c r="M853" s="322"/>
      <c r="N853" s="322"/>
      <c r="O853" s="322"/>
      <c r="P853" s="322"/>
      <c r="Q853" s="322"/>
      <c r="R853" s="322"/>
      <c r="S853" s="322"/>
      <c r="T853" s="322"/>
      <c r="U853" s="322"/>
      <c r="V853" s="322"/>
      <c r="W853" s="322"/>
      <c r="X853" s="322"/>
      <c r="Y853" s="322"/>
      <c r="Z853" s="322"/>
    </row>
    <row r="854">
      <c r="A854" s="322"/>
      <c r="B854" s="322"/>
      <c r="C854" s="322"/>
      <c r="D854" s="322"/>
      <c r="E854" s="322"/>
      <c r="F854" s="322"/>
      <c r="G854" s="322"/>
      <c r="H854" s="322"/>
      <c r="I854" s="322"/>
      <c r="J854" s="322"/>
      <c r="K854" s="322"/>
      <c r="L854" s="322"/>
      <c r="M854" s="322"/>
      <c r="N854" s="322"/>
      <c r="O854" s="322"/>
      <c r="P854" s="322"/>
      <c r="Q854" s="322"/>
      <c r="R854" s="322"/>
      <c r="S854" s="322"/>
      <c r="T854" s="322"/>
      <c r="U854" s="322"/>
      <c r="V854" s="322"/>
      <c r="W854" s="322"/>
      <c r="X854" s="322"/>
      <c r="Y854" s="322"/>
      <c r="Z854" s="322"/>
    </row>
    <row r="855">
      <c r="A855" s="322"/>
      <c r="B855" s="322"/>
      <c r="C855" s="322"/>
      <c r="D855" s="322"/>
      <c r="E855" s="322"/>
      <c r="F855" s="322"/>
      <c r="G855" s="322"/>
      <c r="H855" s="322"/>
      <c r="I855" s="322"/>
      <c r="J855" s="322"/>
      <c r="K855" s="322"/>
      <c r="L855" s="322"/>
      <c r="M855" s="322"/>
      <c r="N855" s="322"/>
      <c r="O855" s="322"/>
      <c r="P855" s="322"/>
      <c r="Q855" s="322"/>
      <c r="R855" s="322"/>
      <c r="S855" s="322"/>
      <c r="T855" s="322"/>
      <c r="U855" s="322"/>
      <c r="V855" s="322"/>
      <c r="W855" s="322"/>
      <c r="X855" s="322"/>
      <c r="Y855" s="322"/>
      <c r="Z855" s="322"/>
    </row>
    <row r="856">
      <c r="A856" s="322"/>
      <c r="B856" s="322"/>
      <c r="C856" s="322"/>
      <c r="D856" s="322"/>
      <c r="E856" s="322"/>
      <c r="F856" s="322"/>
      <c r="G856" s="322"/>
      <c r="H856" s="322"/>
      <c r="I856" s="322"/>
      <c r="J856" s="322"/>
      <c r="K856" s="322"/>
      <c r="L856" s="322"/>
      <c r="M856" s="322"/>
      <c r="N856" s="322"/>
      <c r="O856" s="322"/>
      <c r="P856" s="322"/>
      <c r="Q856" s="322"/>
      <c r="R856" s="322"/>
      <c r="S856" s="322"/>
      <c r="T856" s="322"/>
      <c r="U856" s="322"/>
      <c r="V856" s="322"/>
      <c r="W856" s="322"/>
      <c r="X856" s="322"/>
      <c r="Y856" s="322"/>
      <c r="Z856" s="322"/>
    </row>
    <row r="857">
      <c r="A857" s="322"/>
      <c r="B857" s="322"/>
      <c r="C857" s="322"/>
      <c r="D857" s="322"/>
      <c r="E857" s="322"/>
      <c r="F857" s="322"/>
      <c r="G857" s="322"/>
      <c r="H857" s="322"/>
      <c r="I857" s="322"/>
      <c r="J857" s="322"/>
      <c r="K857" s="322"/>
      <c r="L857" s="322"/>
      <c r="M857" s="322"/>
      <c r="N857" s="322"/>
      <c r="O857" s="322"/>
      <c r="P857" s="322"/>
      <c r="Q857" s="322"/>
      <c r="R857" s="322"/>
      <c r="S857" s="322"/>
      <c r="T857" s="322"/>
      <c r="U857" s="322"/>
      <c r="V857" s="322"/>
      <c r="W857" s="322"/>
      <c r="X857" s="322"/>
      <c r="Y857" s="322"/>
      <c r="Z857" s="322"/>
    </row>
    <row r="858">
      <c r="A858" s="322"/>
      <c r="B858" s="322"/>
      <c r="C858" s="322"/>
      <c r="D858" s="322"/>
      <c r="E858" s="322"/>
      <c r="F858" s="322"/>
      <c r="G858" s="322"/>
      <c r="H858" s="322"/>
      <c r="I858" s="322"/>
      <c r="J858" s="322"/>
      <c r="K858" s="322"/>
      <c r="L858" s="322"/>
      <c r="M858" s="322"/>
      <c r="N858" s="322"/>
      <c r="O858" s="322"/>
      <c r="P858" s="322"/>
      <c r="Q858" s="322"/>
      <c r="R858" s="322"/>
      <c r="S858" s="322"/>
      <c r="T858" s="322"/>
      <c r="U858" s="322"/>
      <c r="V858" s="322"/>
      <c r="W858" s="322"/>
      <c r="X858" s="322"/>
      <c r="Y858" s="322"/>
      <c r="Z858" s="322"/>
    </row>
    <row r="859">
      <c r="A859" s="322"/>
      <c r="B859" s="322"/>
      <c r="C859" s="322"/>
      <c r="D859" s="322"/>
      <c r="E859" s="322"/>
      <c r="F859" s="322"/>
      <c r="G859" s="322"/>
      <c r="H859" s="322"/>
      <c r="I859" s="322"/>
      <c r="J859" s="322"/>
      <c r="K859" s="322"/>
      <c r="L859" s="322"/>
      <c r="M859" s="322"/>
      <c r="N859" s="322"/>
      <c r="O859" s="322"/>
      <c r="P859" s="322"/>
      <c r="Q859" s="322"/>
      <c r="R859" s="322"/>
      <c r="S859" s="322"/>
      <c r="T859" s="322"/>
      <c r="U859" s="322"/>
      <c r="V859" s="322"/>
      <c r="W859" s="322"/>
      <c r="X859" s="322"/>
      <c r="Y859" s="322"/>
      <c r="Z859" s="322"/>
    </row>
    <row r="860">
      <c r="A860" s="322"/>
      <c r="B860" s="322"/>
      <c r="C860" s="322"/>
      <c r="D860" s="322"/>
      <c r="E860" s="322"/>
      <c r="F860" s="322"/>
      <c r="G860" s="322"/>
      <c r="H860" s="322"/>
      <c r="I860" s="322"/>
      <c r="J860" s="322"/>
      <c r="K860" s="322"/>
      <c r="L860" s="322"/>
      <c r="M860" s="322"/>
      <c r="N860" s="322"/>
      <c r="O860" s="322"/>
      <c r="P860" s="322"/>
      <c r="Q860" s="322"/>
      <c r="R860" s="322"/>
      <c r="S860" s="322"/>
      <c r="T860" s="322"/>
      <c r="U860" s="322"/>
      <c r="V860" s="322"/>
      <c r="W860" s="322"/>
      <c r="X860" s="322"/>
      <c r="Y860" s="322"/>
      <c r="Z860" s="322"/>
    </row>
    <row r="861">
      <c r="A861" s="322"/>
      <c r="B861" s="322"/>
      <c r="C861" s="322"/>
      <c r="D861" s="322"/>
      <c r="E861" s="322"/>
      <c r="F861" s="322"/>
      <c r="G861" s="322"/>
      <c r="H861" s="322"/>
      <c r="I861" s="322"/>
      <c r="J861" s="322"/>
      <c r="K861" s="322"/>
      <c r="L861" s="322"/>
      <c r="M861" s="322"/>
      <c r="N861" s="322"/>
      <c r="O861" s="322"/>
      <c r="P861" s="322"/>
      <c r="Q861" s="322"/>
      <c r="R861" s="322"/>
      <c r="S861" s="322"/>
      <c r="T861" s="322"/>
      <c r="U861" s="322"/>
      <c r="V861" s="322"/>
      <c r="W861" s="322"/>
      <c r="X861" s="322"/>
      <c r="Y861" s="322"/>
      <c r="Z861" s="322"/>
    </row>
    <row r="862">
      <c r="A862" s="322"/>
      <c r="B862" s="322"/>
      <c r="C862" s="322"/>
      <c r="D862" s="322"/>
      <c r="E862" s="322"/>
      <c r="F862" s="322"/>
      <c r="G862" s="322"/>
      <c r="H862" s="322"/>
      <c r="I862" s="322"/>
      <c r="J862" s="322"/>
      <c r="K862" s="322"/>
      <c r="L862" s="322"/>
      <c r="M862" s="322"/>
      <c r="N862" s="322"/>
      <c r="O862" s="322"/>
      <c r="P862" s="322"/>
      <c r="Q862" s="322"/>
      <c r="R862" s="322"/>
      <c r="S862" s="322"/>
      <c r="T862" s="322"/>
      <c r="U862" s="322"/>
      <c r="V862" s="322"/>
      <c r="W862" s="322"/>
      <c r="X862" s="322"/>
      <c r="Y862" s="322"/>
      <c r="Z862" s="322"/>
    </row>
    <row r="863">
      <c r="A863" s="322"/>
      <c r="B863" s="322"/>
      <c r="C863" s="322"/>
      <c r="D863" s="322"/>
      <c r="E863" s="322"/>
      <c r="F863" s="322"/>
      <c r="G863" s="322"/>
      <c r="H863" s="322"/>
      <c r="I863" s="322"/>
      <c r="J863" s="322"/>
      <c r="K863" s="322"/>
      <c r="L863" s="322"/>
      <c r="M863" s="322"/>
      <c r="N863" s="322"/>
      <c r="O863" s="322"/>
      <c r="P863" s="322"/>
      <c r="Q863" s="322"/>
      <c r="R863" s="322"/>
      <c r="S863" s="322"/>
      <c r="T863" s="322"/>
      <c r="U863" s="322"/>
      <c r="V863" s="322"/>
      <c r="W863" s="322"/>
      <c r="X863" s="322"/>
      <c r="Y863" s="322"/>
      <c r="Z863" s="322"/>
    </row>
    <row r="864">
      <c r="A864" s="322"/>
      <c r="B864" s="322"/>
      <c r="C864" s="322"/>
      <c r="D864" s="322"/>
      <c r="E864" s="322"/>
      <c r="F864" s="322"/>
      <c r="G864" s="322"/>
      <c r="H864" s="322"/>
      <c r="I864" s="322"/>
      <c r="J864" s="322"/>
      <c r="K864" s="322"/>
      <c r="L864" s="322"/>
      <c r="M864" s="322"/>
      <c r="N864" s="322"/>
      <c r="O864" s="322"/>
      <c r="P864" s="322"/>
      <c r="Q864" s="322"/>
      <c r="R864" s="322"/>
      <c r="S864" s="322"/>
      <c r="T864" s="322"/>
      <c r="U864" s="322"/>
      <c r="V864" s="322"/>
      <c r="W864" s="322"/>
      <c r="X864" s="322"/>
      <c r="Y864" s="322"/>
      <c r="Z864" s="322"/>
    </row>
    <row r="865">
      <c r="A865" s="322"/>
      <c r="B865" s="322"/>
      <c r="C865" s="322"/>
      <c r="D865" s="322"/>
      <c r="E865" s="322"/>
      <c r="F865" s="322"/>
      <c r="G865" s="322"/>
      <c r="H865" s="322"/>
      <c r="I865" s="322"/>
      <c r="J865" s="322"/>
      <c r="K865" s="322"/>
      <c r="L865" s="322"/>
      <c r="M865" s="322"/>
      <c r="N865" s="322"/>
      <c r="O865" s="322"/>
      <c r="P865" s="322"/>
      <c r="Q865" s="322"/>
      <c r="R865" s="322"/>
      <c r="S865" s="322"/>
      <c r="T865" s="322"/>
      <c r="U865" s="322"/>
      <c r="V865" s="322"/>
      <c r="W865" s="322"/>
      <c r="X865" s="322"/>
      <c r="Y865" s="322"/>
      <c r="Z865" s="322"/>
    </row>
    <row r="866">
      <c r="A866" s="322"/>
      <c r="B866" s="322"/>
      <c r="C866" s="322"/>
      <c r="D866" s="322"/>
      <c r="E866" s="322"/>
      <c r="F866" s="322"/>
      <c r="G866" s="322"/>
      <c r="H866" s="322"/>
      <c r="I866" s="322"/>
      <c r="J866" s="322"/>
      <c r="K866" s="322"/>
      <c r="L866" s="322"/>
      <c r="M866" s="322"/>
      <c r="N866" s="322"/>
      <c r="O866" s="322"/>
      <c r="P866" s="322"/>
      <c r="Q866" s="322"/>
      <c r="R866" s="322"/>
      <c r="S866" s="322"/>
      <c r="T866" s="322"/>
      <c r="U866" s="322"/>
      <c r="V866" s="322"/>
      <c r="W866" s="322"/>
      <c r="X866" s="322"/>
      <c r="Y866" s="322"/>
      <c r="Z866" s="322"/>
    </row>
    <row r="867">
      <c r="A867" s="322"/>
      <c r="B867" s="322"/>
      <c r="C867" s="322"/>
      <c r="D867" s="322"/>
      <c r="E867" s="322"/>
      <c r="F867" s="322"/>
      <c r="G867" s="322"/>
      <c r="H867" s="322"/>
      <c r="I867" s="322"/>
      <c r="J867" s="322"/>
      <c r="K867" s="322"/>
      <c r="L867" s="322"/>
      <c r="M867" s="322"/>
      <c r="N867" s="322"/>
      <c r="O867" s="322"/>
      <c r="P867" s="322"/>
      <c r="Q867" s="322"/>
      <c r="R867" s="322"/>
      <c r="S867" s="322"/>
      <c r="T867" s="322"/>
      <c r="U867" s="322"/>
      <c r="V867" s="322"/>
      <c r="W867" s="322"/>
      <c r="X867" s="322"/>
      <c r="Y867" s="322"/>
      <c r="Z867" s="322"/>
    </row>
    <row r="868">
      <c r="A868" s="322"/>
      <c r="B868" s="322"/>
      <c r="C868" s="322"/>
      <c r="D868" s="322"/>
      <c r="E868" s="322"/>
      <c r="F868" s="322"/>
      <c r="G868" s="322"/>
      <c r="H868" s="322"/>
      <c r="I868" s="322"/>
      <c r="J868" s="322"/>
      <c r="K868" s="322"/>
      <c r="L868" s="322"/>
      <c r="M868" s="322"/>
      <c r="N868" s="322"/>
      <c r="O868" s="322"/>
      <c r="P868" s="322"/>
      <c r="Q868" s="322"/>
      <c r="R868" s="322"/>
      <c r="S868" s="322"/>
      <c r="T868" s="322"/>
      <c r="U868" s="322"/>
      <c r="V868" s="322"/>
      <c r="W868" s="322"/>
      <c r="X868" s="322"/>
      <c r="Y868" s="322"/>
      <c r="Z868" s="322"/>
    </row>
    <row r="869">
      <c r="A869" s="322"/>
      <c r="B869" s="322"/>
      <c r="C869" s="322"/>
      <c r="D869" s="322"/>
      <c r="E869" s="322"/>
      <c r="F869" s="322"/>
      <c r="G869" s="322"/>
      <c r="H869" s="322"/>
      <c r="I869" s="322"/>
      <c r="J869" s="322"/>
      <c r="K869" s="322"/>
      <c r="L869" s="322"/>
      <c r="M869" s="322"/>
      <c r="N869" s="322"/>
      <c r="O869" s="322"/>
      <c r="P869" s="322"/>
      <c r="Q869" s="322"/>
      <c r="R869" s="322"/>
      <c r="S869" s="322"/>
      <c r="T869" s="322"/>
      <c r="U869" s="322"/>
      <c r="V869" s="322"/>
      <c r="W869" s="322"/>
      <c r="X869" s="322"/>
      <c r="Y869" s="322"/>
      <c r="Z869" s="322"/>
    </row>
    <row r="870">
      <c r="A870" s="322"/>
      <c r="B870" s="322"/>
      <c r="C870" s="322"/>
      <c r="D870" s="322"/>
      <c r="E870" s="322"/>
      <c r="F870" s="322"/>
      <c r="G870" s="322"/>
      <c r="H870" s="322"/>
      <c r="I870" s="322"/>
      <c r="J870" s="322"/>
      <c r="K870" s="322"/>
      <c r="L870" s="322"/>
      <c r="M870" s="322"/>
      <c r="N870" s="322"/>
      <c r="O870" s="322"/>
      <c r="P870" s="322"/>
      <c r="Q870" s="322"/>
      <c r="R870" s="322"/>
      <c r="S870" s="322"/>
      <c r="T870" s="322"/>
      <c r="U870" s="322"/>
      <c r="V870" s="322"/>
      <c r="W870" s="322"/>
      <c r="X870" s="322"/>
      <c r="Y870" s="322"/>
      <c r="Z870" s="322"/>
    </row>
    <row r="871">
      <c r="A871" s="322"/>
      <c r="B871" s="322"/>
      <c r="C871" s="322"/>
      <c r="D871" s="322"/>
      <c r="E871" s="322"/>
      <c r="F871" s="322"/>
      <c r="G871" s="322"/>
      <c r="H871" s="322"/>
      <c r="I871" s="322"/>
      <c r="J871" s="322"/>
      <c r="K871" s="322"/>
      <c r="L871" s="322"/>
      <c r="M871" s="322"/>
      <c r="N871" s="322"/>
      <c r="O871" s="322"/>
      <c r="P871" s="322"/>
      <c r="Q871" s="322"/>
      <c r="R871" s="322"/>
      <c r="S871" s="322"/>
      <c r="T871" s="322"/>
      <c r="U871" s="322"/>
      <c r="V871" s="322"/>
      <c r="W871" s="322"/>
      <c r="X871" s="322"/>
      <c r="Y871" s="322"/>
      <c r="Z871" s="322"/>
    </row>
    <row r="872">
      <c r="A872" s="322"/>
      <c r="B872" s="322"/>
      <c r="C872" s="322"/>
      <c r="D872" s="322"/>
      <c r="E872" s="322"/>
      <c r="F872" s="322"/>
      <c r="G872" s="322"/>
      <c r="H872" s="322"/>
      <c r="I872" s="322"/>
      <c r="J872" s="322"/>
      <c r="K872" s="322"/>
      <c r="L872" s="322"/>
      <c r="M872" s="322"/>
      <c r="N872" s="322"/>
      <c r="O872" s="322"/>
      <c r="P872" s="322"/>
      <c r="Q872" s="322"/>
      <c r="R872" s="322"/>
      <c r="S872" s="322"/>
      <c r="T872" s="322"/>
      <c r="U872" s="322"/>
      <c r="V872" s="322"/>
      <c r="W872" s="322"/>
      <c r="X872" s="322"/>
      <c r="Y872" s="322"/>
      <c r="Z872" s="322"/>
    </row>
    <row r="873">
      <c r="A873" s="322"/>
      <c r="B873" s="322"/>
      <c r="C873" s="322"/>
      <c r="D873" s="322"/>
      <c r="E873" s="322"/>
      <c r="F873" s="322"/>
      <c r="G873" s="322"/>
      <c r="H873" s="322"/>
      <c r="I873" s="322"/>
      <c r="J873" s="322"/>
      <c r="K873" s="322"/>
      <c r="L873" s="322"/>
      <c r="M873" s="322"/>
      <c r="N873" s="322"/>
      <c r="O873" s="322"/>
      <c r="P873" s="322"/>
      <c r="Q873" s="322"/>
      <c r="R873" s="322"/>
      <c r="S873" s="322"/>
      <c r="T873" s="322"/>
      <c r="U873" s="322"/>
      <c r="V873" s="322"/>
      <c r="W873" s="322"/>
      <c r="X873" s="322"/>
      <c r="Y873" s="322"/>
      <c r="Z873" s="322"/>
    </row>
    <row r="874">
      <c r="A874" s="322"/>
      <c r="B874" s="322"/>
      <c r="C874" s="322"/>
      <c r="D874" s="322"/>
      <c r="E874" s="322"/>
      <c r="F874" s="322"/>
      <c r="G874" s="322"/>
      <c r="H874" s="322"/>
      <c r="I874" s="322"/>
      <c r="J874" s="322"/>
      <c r="K874" s="322"/>
      <c r="L874" s="322"/>
      <c r="M874" s="322"/>
      <c r="N874" s="322"/>
      <c r="O874" s="322"/>
      <c r="P874" s="322"/>
      <c r="Q874" s="322"/>
      <c r="R874" s="322"/>
      <c r="S874" s="322"/>
      <c r="T874" s="322"/>
      <c r="U874" s="322"/>
      <c r="V874" s="322"/>
      <c r="W874" s="322"/>
      <c r="X874" s="322"/>
      <c r="Y874" s="322"/>
      <c r="Z874" s="322"/>
    </row>
    <row r="875">
      <c r="A875" s="322"/>
      <c r="B875" s="322"/>
      <c r="C875" s="322"/>
      <c r="D875" s="322"/>
      <c r="E875" s="322"/>
      <c r="F875" s="322"/>
      <c r="G875" s="322"/>
      <c r="H875" s="322"/>
      <c r="I875" s="322"/>
      <c r="J875" s="322"/>
      <c r="K875" s="322"/>
      <c r="L875" s="322"/>
      <c r="M875" s="322"/>
      <c r="N875" s="322"/>
      <c r="O875" s="322"/>
      <c r="P875" s="322"/>
      <c r="Q875" s="322"/>
      <c r="R875" s="322"/>
      <c r="S875" s="322"/>
      <c r="T875" s="322"/>
      <c r="U875" s="322"/>
      <c r="V875" s="322"/>
      <c r="W875" s="322"/>
      <c r="X875" s="322"/>
      <c r="Y875" s="322"/>
      <c r="Z875" s="322"/>
    </row>
    <row r="876">
      <c r="A876" s="322"/>
      <c r="B876" s="322"/>
      <c r="C876" s="322"/>
      <c r="D876" s="322"/>
      <c r="E876" s="322"/>
      <c r="F876" s="322"/>
      <c r="G876" s="322"/>
      <c r="H876" s="322"/>
      <c r="I876" s="322"/>
      <c r="J876" s="322"/>
      <c r="K876" s="322"/>
      <c r="L876" s="322"/>
      <c r="M876" s="322"/>
      <c r="N876" s="322"/>
      <c r="O876" s="322"/>
      <c r="P876" s="322"/>
      <c r="Q876" s="322"/>
      <c r="R876" s="322"/>
      <c r="S876" s="322"/>
      <c r="T876" s="322"/>
      <c r="U876" s="322"/>
      <c r="V876" s="322"/>
      <c r="W876" s="322"/>
      <c r="X876" s="322"/>
      <c r="Y876" s="322"/>
      <c r="Z876" s="322"/>
    </row>
    <row r="877">
      <c r="A877" s="322"/>
      <c r="B877" s="322"/>
      <c r="C877" s="322"/>
      <c r="D877" s="322"/>
      <c r="E877" s="322"/>
      <c r="F877" s="322"/>
      <c r="G877" s="322"/>
      <c r="H877" s="322"/>
      <c r="I877" s="322"/>
      <c r="J877" s="322"/>
      <c r="K877" s="322"/>
      <c r="L877" s="322"/>
      <c r="M877" s="322"/>
      <c r="N877" s="322"/>
      <c r="O877" s="322"/>
      <c r="P877" s="322"/>
      <c r="Q877" s="322"/>
      <c r="R877" s="322"/>
      <c r="S877" s="322"/>
      <c r="T877" s="322"/>
      <c r="U877" s="322"/>
      <c r="V877" s="322"/>
      <c r="W877" s="322"/>
      <c r="X877" s="322"/>
      <c r="Y877" s="322"/>
      <c r="Z877" s="322"/>
    </row>
    <row r="878">
      <c r="A878" s="322"/>
      <c r="B878" s="322"/>
      <c r="C878" s="322"/>
      <c r="D878" s="322"/>
      <c r="E878" s="322"/>
      <c r="F878" s="322"/>
      <c r="G878" s="322"/>
      <c r="H878" s="322"/>
      <c r="I878" s="322"/>
      <c r="J878" s="322"/>
      <c r="K878" s="322"/>
      <c r="L878" s="322"/>
      <c r="M878" s="322"/>
      <c r="N878" s="322"/>
      <c r="O878" s="322"/>
      <c r="P878" s="322"/>
      <c r="Q878" s="322"/>
      <c r="R878" s="322"/>
      <c r="S878" s="322"/>
      <c r="T878" s="322"/>
      <c r="U878" s="322"/>
      <c r="V878" s="322"/>
      <c r="W878" s="322"/>
      <c r="X878" s="322"/>
      <c r="Y878" s="322"/>
      <c r="Z878" s="322"/>
    </row>
    <row r="879">
      <c r="A879" s="322"/>
      <c r="B879" s="322"/>
      <c r="C879" s="322"/>
      <c r="D879" s="322"/>
      <c r="E879" s="322"/>
      <c r="F879" s="322"/>
      <c r="G879" s="322"/>
      <c r="H879" s="322"/>
      <c r="I879" s="322"/>
      <c r="J879" s="322"/>
      <c r="K879" s="322"/>
      <c r="L879" s="322"/>
      <c r="M879" s="322"/>
      <c r="N879" s="322"/>
      <c r="O879" s="322"/>
      <c r="P879" s="322"/>
      <c r="Q879" s="322"/>
      <c r="R879" s="322"/>
      <c r="S879" s="322"/>
      <c r="T879" s="322"/>
      <c r="U879" s="322"/>
      <c r="V879" s="322"/>
      <c r="W879" s="322"/>
      <c r="X879" s="322"/>
      <c r="Y879" s="322"/>
      <c r="Z879" s="322"/>
    </row>
    <row r="880">
      <c r="A880" s="322"/>
      <c r="B880" s="322"/>
      <c r="C880" s="322"/>
      <c r="D880" s="322"/>
      <c r="E880" s="322"/>
      <c r="F880" s="322"/>
      <c r="G880" s="322"/>
      <c r="H880" s="322"/>
      <c r="I880" s="322"/>
      <c r="J880" s="322"/>
      <c r="K880" s="322"/>
      <c r="L880" s="322"/>
      <c r="M880" s="322"/>
      <c r="N880" s="322"/>
      <c r="O880" s="322"/>
      <c r="P880" s="322"/>
      <c r="Q880" s="322"/>
      <c r="R880" s="322"/>
      <c r="S880" s="322"/>
      <c r="T880" s="322"/>
      <c r="U880" s="322"/>
      <c r="V880" s="322"/>
      <c r="W880" s="322"/>
      <c r="X880" s="322"/>
      <c r="Y880" s="322"/>
      <c r="Z880" s="322"/>
    </row>
    <row r="881">
      <c r="A881" s="322"/>
      <c r="B881" s="322"/>
      <c r="C881" s="322"/>
      <c r="D881" s="322"/>
      <c r="E881" s="322"/>
      <c r="F881" s="322"/>
      <c r="G881" s="322"/>
      <c r="H881" s="322"/>
      <c r="I881" s="322"/>
      <c r="J881" s="322"/>
      <c r="K881" s="322"/>
      <c r="L881" s="322"/>
      <c r="M881" s="322"/>
      <c r="N881" s="322"/>
      <c r="O881" s="322"/>
      <c r="P881" s="322"/>
      <c r="Q881" s="322"/>
      <c r="R881" s="322"/>
      <c r="S881" s="322"/>
      <c r="T881" s="322"/>
      <c r="U881" s="322"/>
      <c r="V881" s="322"/>
      <c r="W881" s="322"/>
      <c r="X881" s="322"/>
      <c r="Y881" s="322"/>
      <c r="Z881" s="322"/>
    </row>
    <row r="882">
      <c r="A882" s="322"/>
      <c r="B882" s="322"/>
      <c r="C882" s="322"/>
      <c r="D882" s="322"/>
      <c r="E882" s="322"/>
      <c r="F882" s="322"/>
      <c r="G882" s="322"/>
      <c r="H882" s="322"/>
      <c r="I882" s="322"/>
      <c r="J882" s="322"/>
      <c r="K882" s="322"/>
      <c r="L882" s="322"/>
      <c r="M882" s="322"/>
      <c r="N882" s="322"/>
      <c r="O882" s="322"/>
      <c r="P882" s="322"/>
      <c r="Q882" s="322"/>
      <c r="R882" s="322"/>
      <c r="S882" s="322"/>
      <c r="T882" s="322"/>
      <c r="U882" s="322"/>
      <c r="V882" s="322"/>
      <c r="W882" s="322"/>
      <c r="X882" s="322"/>
      <c r="Y882" s="322"/>
      <c r="Z882" s="322"/>
    </row>
    <row r="883">
      <c r="A883" s="322"/>
      <c r="B883" s="322"/>
      <c r="C883" s="322"/>
      <c r="D883" s="322"/>
      <c r="E883" s="322"/>
      <c r="F883" s="322"/>
      <c r="G883" s="322"/>
      <c r="H883" s="322"/>
      <c r="I883" s="322"/>
      <c r="J883" s="322"/>
      <c r="K883" s="322"/>
      <c r="L883" s="322"/>
      <c r="M883" s="322"/>
      <c r="N883" s="322"/>
      <c r="O883" s="322"/>
      <c r="P883" s="322"/>
      <c r="Q883" s="322"/>
      <c r="R883" s="322"/>
      <c r="S883" s="322"/>
      <c r="T883" s="322"/>
      <c r="U883" s="322"/>
      <c r="V883" s="322"/>
      <c r="W883" s="322"/>
      <c r="X883" s="322"/>
      <c r="Y883" s="322"/>
      <c r="Z883" s="322"/>
    </row>
    <row r="884">
      <c r="A884" s="322"/>
      <c r="B884" s="322"/>
      <c r="C884" s="322"/>
      <c r="D884" s="322"/>
      <c r="E884" s="322"/>
      <c r="F884" s="322"/>
      <c r="G884" s="322"/>
      <c r="H884" s="322"/>
      <c r="I884" s="322"/>
      <c r="J884" s="322"/>
      <c r="K884" s="322"/>
      <c r="L884" s="322"/>
      <c r="M884" s="322"/>
      <c r="N884" s="322"/>
      <c r="O884" s="322"/>
      <c r="P884" s="322"/>
      <c r="Q884" s="322"/>
      <c r="R884" s="322"/>
      <c r="S884" s="322"/>
      <c r="T884" s="322"/>
      <c r="U884" s="322"/>
      <c r="V884" s="322"/>
      <c r="W884" s="322"/>
      <c r="X884" s="322"/>
      <c r="Y884" s="322"/>
      <c r="Z884" s="322"/>
    </row>
    <row r="885">
      <c r="A885" s="322"/>
      <c r="B885" s="322"/>
      <c r="C885" s="322"/>
      <c r="D885" s="322"/>
      <c r="E885" s="322"/>
      <c r="F885" s="322"/>
      <c r="G885" s="322"/>
      <c r="H885" s="322"/>
      <c r="I885" s="322"/>
      <c r="J885" s="322"/>
      <c r="K885" s="322"/>
      <c r="L885" s="322"/>
      <c r="M885" s="322"/>
      <c r="N885" s="322"/>
      <c r="O885" s="322"/>
      <c r="P885" s="322"/>
      <c r="Q885" s="322"/>
      <c r="R885" s="322"/>
      <c r="S885" s="322"/>
      <c r="T885" s="322"/>
      <c r="U885" s="322"/>
      <c r="V885" s="322"/>
      <c r="W885" s="322"/>
      <c r="X885" s="322"/>
      <c r="Y885" s="322"/>
      <c r="Z885" s="322"/>
    </row>
    <row r="886">
      <c r="A886" s="322"/>
      <c r="B886" s="322"/>
      <c r="C886" s="322"/>
      <c r="D886" s="322"/>
      <c r="E886" s="322"/>
      <c r="F886" s="322"/>
      <c r="G886" s="322"/>
      <c r="H886" s="322"/>
      <c r="I886" s="322"/>
      <c r="J886" s="322"/>
      <c r="K886" s="322"/>
      <c r="L886" s="322"/>
      <c r="M886" s="322"/>
      <c r="N886" s="322"/>
      <c r="O886" s="322"/>
      <c r="P886" s="322"/>
      <c r="Q886" s="322"/>
      <c r="R886" s="322"/>
      <c r="S886" s="322"/>
      <c r="T886" s="322"/>
      <c r="U886" s="322"/>
      <c r="V886" s="322"/>
      <c r="W886" s="322"/>
      <c r="X886" s="322"/>
      <c r="Y886" s="322"/>
      <c r="Z886" s="322"/>
    </row>
    <row r="887">
      <c r="A887" s="322"/>
      <c r="B887" s="322"/>
      <c r="C887" s="322"/>
      <c r="D887" s="322"/>
      <c r="E887" s="322"/>
      <c r="F887" s="322"/>
      <c r="G887" s="322"/>
      <c r="H887" s="322"/>
      <c r="I887" s="322"/>
      <c r="J887" s="322"/>
      <c r="K887" s="322"/>
      <c r="L887" s="322"/>
      <c r="M887" s="322"/>
      <c r="N887" s="322"/>
      <c r="O887" s="322"/>
      <c r="P887" s="322"/>
      <c r="Q887" s="322"/>
      <c r="R887" s="322"/>
      <c r="S887" s="322"/>
      <c r="T887" s="322"/>
      <c r="U887" s="322"/>
      <c r="V887" s="322"/>
      <c r="W887" s="322"/>
      <c r="X887" s="322"/>
      <c r="Y887" s="322"/>
      <c r="Z887" s="322"/>
    </row>
    <row r="888">
      <c r="A888" s="322"/>
      <c r="B888" s="322"/>
      <c r="C888" s="322"/>
      <c r="D888" s="322"/>
      <c r="E888" s="322"/>
      <c r="F888" s="322"/>
      <c r="G888" s="322"/>
      <c r="H888" s="322"/>
      <c r="I888" s="322"/>
      <c r="J888" s="322"/>
      <c r="K888" s="322"/>
      <c r="L888" s="322"/>
      <c r="M888" s="322"/>
      <c r="N888" s="322"/>
      <c r="O888" s="322"/>
      <c r="P888" s="322"/>
      <c r="Q888" s="322"/>
      <c r="R888" s="322"/>
      <c r="S888" s="322"/>
      <c r="T888" s="322"/>
      <c r="U888" s="322"/>
      <c r="V888" s="322"/>
      <c r="W888" s="322"/>
      <c r="X888" s="322"/>
      <c r="Y888" s="322"/>
      <c r="Z888" s="322"/>
    </row>
    <row r="889">
      <c r="A889" s="322"/>
      <c r="B889" s="322"/>
      <c r="C889" s="322"/>
      <c r="D889" s="322"/>
      <c r="E889" s="322"/>
      <c r="F889" s="322"/>
      <c r="G889" s="322"/>
      <c r="H889" s="322"/>
      <c r="I889" s="322"/>
      <c r="J889" s="322"/>
      <c r="K889" s="322"/>
      <c r="L889" s="322"/>
      <c r="M889" s="322"/>
      <c r="N889" s="322"/>
      <c r="O889" s="322"/>
      <c r="P889" s="322"/>
      <c r="Q889" s="322"/>
      <c r="R889" s="322"/>
      <c r="S889" s="322"/>
      <c r="T889" s="322"/>
      <c r="U889" s="322"/>
      <c r="V889" s="322"/>
      <c r="W889" s="322"/>
      <c r="X889" s="322"/>
      <c r="Y889" s="322"/>
      <c r="Z889" s="322"/>
    </row>
    <row r="890">
      <c r="A890" s="322"/>
      <c r="B890" s="322"/>
      <c r="C890" s="322"/>
      <c r="D890" s="322"/>
      <c r="E890" s="322"/>
      <c r="F890" s="322"/>
      <c r="G890" s="322"/>
      <c r="H890" s="322"/>
      <c r="I890" s="322"/>
      <c r="J890" s="322"/>
      <c r="K890" s="322"/>
      <c r="L890" s="322"/>
      <c r="M890" s="322"/>
      <c r="N890" s="322"/>
      <c r="O890" s="322"/>
      <c r="P890" s="322"/>
      <c r="Q890" s="322"/>
      <c r="R890" s="322"/>
      <c r="S890" s="322"/>
      <c r="T890" s="322"/>
      <c r="U890" s="322"/>
      <c r="V890" s="322"/>
      <c r="W890" s="322"/>
      <c r="X890" s="322"/>
      <c r="Y890" s="322"/>
      <c r="Z890" s="322"/>
    </row>
    <row r="891">
      <c r="A891" s="322"/>
      <c r="B891" s="322"/>
      <c r="C891" s="322"/>
      <c r="D891" s="322"/>
      <c r="E891" s="322"/>
      <c r="F891" s="322"/>
      <c r="G891" s="322"/>
      <c r="H891" s="322"/>
      <c r="I891" s="322"/>
      <c r="J891" s="322"/>
      <c r="K891" s="322"/>
      <c r="L891" s="322"/>
      <c r="M891" s="322"/>
      <c r="N891" s="322"/>
      <c r="O891" s="322"/>
      <c r="P891" s="322"/>
      <c r="Q891" s="322"/>
      <c r="R891" s="322"/>
      <c r="S891" s="322"/>
      <c r="T891" s="322"/>
      <c r="U891" s="322"/>
      <c r="V891" s="322"/>
      <c r="W891" s="322"/>
      <c r="X891" s="322"/>
      <c r="Y891" s="322"/>
      <c r="Z891" s="322"/>
    </row>
    <row r="892">
      <c r="A892" s="322"/>
      <c r="B892" s="322"/>
      <c r="C892" s="322"/>
      <c r="D892" s="322"/>
      <c r="E892" s="322"/>
      <c r="F892" s="322"/>
      <c r="G892" s="322"/>
      <c r="H892" s="322"/>
      <c r="I892" s="322"/>
      <c r="J892" s="322"/>
      <c r="K892" s="322"/>
      <c r="L892" s="322"/>
      <c r="M892" s="322"/>
      <c r="N892" s="322"/>
      <c r="O892" s="322"/>
      <c r="P892" s="322"/>
      <c r="Q892" s="322"/>
      <c r="R892" s="322"/>
      <c r="S892" s="322"/>
      <c r="T892" s="322"/>
      <c r="U892" s="322"/>
      <c r="V892" s="322"/>
      <c r="W892" s="322"/>
      <c r="X892" s="322"/>
      <c r="Y892" s="322"/>
      <c r="Z892" s="322"/>
    </row>
    <row r="893">
      <c r="A893" s="322"/>
      <c r="B893" s="322"/>
      <c r="C893" s="322"/>
      <c r="D893" s="322"/>
      <c r="E893" s="322"/>
      <c r="F893" s="322"/>
      <c r="G893" s="322"/>
      <c r="H893" s="322"/>
      <c r="I893" s="322"/>
      <c r="J893" s="322"/>
      <c r="K893" s="322"/>
      <c r="L893" s="322"/>
      <c r="M893" s="322"/>
      <c r="N893" s="322"/>
      <c r="O893" s="322"/>
      <c r="P893" s="322"/>
      <c r="Q893" s="322"/>
      <c r="R893" s="322"/>
      <c r="S893" s="322"/>
      <c r="T893" s="322"/>
      <c r="U893" s="322"/>
      <c r="V893" s="322"/>
      <c r="W893" s="322"/>
      <c r="X893" s="322"/>
      <c r="Y893" s="322"/>
      <c r="Z893" s="322"/>
    </row>
    <row r="894">
      <c r="A894" s="322"/>
      <c r="B894" s="322"/>
      <c r="C894" s="322"/>
      <c r="D894" s="322"/>
      <c r="E894" s="322"/>
      <c r="F894" s="322"/>
      <c r="G894" s="322"/>
      <c r="H894" s="322"/>
      <c r="I894" s="322"/>
      <c r="J894" s="322"/>
      <c r="K894" s="322"/>
      <c r="L894" s="322"/>
      <c r="M894" s="322"/>
      <c r="N894" s="322"/>
      <c r="O894" s="322"/>
      <c r="P894" s="322"/>
      <c r="Q894" s="322"/>
      <c r="R894" s="322"/>
      <c r="S894" s="322"/>
      <c r="T894" s="322"/>
      <c r="U894" s="322"/>
      <c r="V894" s="322"/>
      <c r="W894" s="322"/>
      <c r="X894" s="322"/>
      <c r="Y894" s="322"/>
      <c r="Z894" s="322"/>
    </row>
    <row r="895">
      <c r="A895" s="322"/>
      <c r="B895" s="322"/>
      <c r="C895" s="322"/>
      <c r="D895" s="322"/>
      <c r="E895" s="322"/>
      <c r="F895" s="322"/>
      <c r="G895" s="322"/>
      <c r="H895" s="322"/>
      <c r="I895" s="322"/>
      <c r="J895" s="322"/>
      <c r="K895" s="322"/>
      <c r="L895" s="322"/>
      <c r="M895" s="322"/>
      <c r="N895" s="322"/>
      <c r="O895" s="322"/>
      <c r="P895" s="322"/>
      <c r="Q895" s="322"/>
      <c r="R895" s="322"/>
      <c r="S895" s="322"/>
      <c r="T895" s="322"/>
      <c r="U895" s="322"/>
      <c r="V895" s="322"/>
      <c r="W895" s="322"/>
      <c r="X895" s="322"/>
      <c r="Y895" s="322"/>
      <c r="Z895" s="322"/>
    </row>
    <row r="896">
      <c r="A896" s="322"/>
      <c r="B896" s="322"/>
      <c r="C896" s="322"/>
      <c r="D896" s="322"/>
      <c r="E896" s="322"/>
      <c r="F896" s="322"/>
      <c r="G896" s="322"/>
      <c r="H896" s="322"/>
      <c r="I896" s="322"/>
      <c r="J896" s="322"/>
      <c r="K896" s="322"/>
      <c r="L896" s="322"/>
      <c r="M896" s="322"/>
      <c r="N896" s="322"/>
      <c r="O896" s="322"/>
      <c r="P896" s="322"/>
      <c r="Q896" s="322"/>
      <c r="R896" s="322"/>
      <c r="S896" s="322"/>
      <c r="T896" s="322"/>
      <c r="U896" s="322"/>
      <c r="V896" s="322"/>
      <c r="W896" s="322"/>
      <c r="X896" s="322"/>
      <c r="Y896" s="322"/>
      <c r="Z896" s="322"/>
    </row>
    <row r="897">
      <c r="A897" s="322"/>
      <c r="B897" s="322"/>
      <c r="C897" s="322"/>
      <c r="D897" s="322"/>
      <c r="E897" s="322"/>
      <c r="F897" s="322"/>
      <c r="G897" s="322"/>
      <c r="H897" s="322"/>
      <c r="I897" s="322"/>
      <c r="J897" s="322"/>
      <c r="K897" s="322"/>
      <c r="L897" s="322"/>
      <c r="M897" s="322"/>
      <c r="N897" s="322"/>
      <c r="O897" s="322"/>
      <c r="P897" s="322"/>
      <c r="Q897" s="322"/>
      <c r="R897" s="322"/>
      <c r="S897" s="322"/>
      <c r="T897" s="322"/>
      <c r="U897" s="322"/>
      <c r="V897" s="322"/>
      <c r="W897" s="322"/>
      <c r="X897" s="322"/>
      <c r="Y897" s="322"/>
      <c r="Z897" s="322"/>
    </row>
    <row r="898">
      <c r="A898" s="322"/>
      <c r="B898" s="322"/>
      <c r="C898" s="322"/>
      <c r="D898" s="322"/>
      <c r="E898" s="322"/>
      <c r="F898" s="322"/>
      <c r="G898" s="322"/>
      <c r="H898" s="322"/>
      <c r="I898" s="322"/>
      <c r="J898" s="322"/>
      <c r="K898" s="322"/>
      <c r="L898" s="322"/>
      <c r="M898" s="322"/>
      <c r="N898" s="322"/>
      <c r="O898" s="322"/>
      <c r="P898" s="322"/>
      <c r="Q898" s="322"/>
      <c r="R898" s="322"/>
      <c r="S898" s="322"/>
      <c r="T898" s="322"/>
      <c r="U898" s="322"/>
      <c r="V898" s="322"/>
      <c r="W898" s="322"/>
      <c r="X898" s="322"/>
      <c r="Y898" s="322"/>
      <c r="Z898" s="322"/>
    </row>
    <row r="899">
      <c r="A899" s="322"/>
      <c r="B899" s="322"/>
      <c r="C899" s="322"/>
      <c r="D899" s="322"/>
      <c r="E899" s="322"/>
      <c r="F899" s="322"/>
      <c r="G899" s="322"/>
      <c r="H899" s="322"/>
      <c r="I899" s="322"/>
      <c r="J899" s="322"/>
      <c r="K899" s="322"/>
      <c r="L899" s="322"/>
      <c r="M899" s="322"/>
      <c r="N899" s="322"/>
      <c r="O899" s="322"/>
      <c r="P899" s="322"/>
      <c r="Q899" s="322"/>
      <c r="R899" s="322"/>
      <c r="S899" s="322"/>
      <c r="T899" s="322"/>
      <c r="U899" s="322"/>
      <c r="V899" s="322"/>
      <c r="W899" s="322"/>
      <c r="X899" s="322"/>
      <c r="Y899" s="322"/>
      <c r="Z899" s="322"/>
    </row>
    <row r="900">
      <c r="A900" s="322"/>
      <c r="B900" s="322"/>
      <c r="C900" s="322"/>
      <c r="D900" s="322"/>
      <c r="E900" s="322"/>
      <c r="F900" s="322"/>
      <c r="G900" s="322"/>
      <c r="H900" s="322"/>
      <c r="I900" s="322"/>
      <c r="J900" s="322"/>
      <c r="K900" s="322"/>
      <c r="L900" s="322"/>
      <c r="M900" s="322"/>
      <c r="N900" s="322"/>
      <c r="O900" s="322"/>
      <c r="P900" s="322"/>
      <c r="Q900" s="322"/>
      <c r="R900" s="322"/>
      <c r="S900" s="322"/>
      <c r="T900" s="322"/>
      <c r="U900" s="322"/>
      <c r="V900" s="322"/>
      <c r="W900" s="322"/>
      <c r="X900" s="322"/>
      <c r="Y900" s="322"/>
      <c r="Z900" s="322"/>
    </row>
    <row r="901">
      <c r="A901" s="322"/>
      <c r="B901" s="322"/>
      <c r="C901" s="322"/>
      <c r="D901" s="322"/>
      <c r="E901" s="322"/>
      <c r="F901" s="322"/>
      <c r="G901" s="322"/>
      <c r="H901" s="322"/>
      <c r="I901" s="322"/>
      <c r="J901" s="322"/>
      <c r="K901" s="322"/>
      <c r="L901" s="322"/>
      <c r="M901" s="322"/>
      <c r="N901" s="322"/>
      <c r="O901" s="322"/>
      <c r="P901" s="322"/>
      <c r="Q901" s="322"/>
      <c r="R901" s="322"/>
      <c r="S901" s="322"/>
      <c r="T901" s="322"/>
      <c r="U901" s="322"/>
      <c r="V901" s="322"/>
      <c r="W901" s="322"/>
      <c r="X901" s="322"/>
      <c r="Y901" s="322"/>
      <c r="Z901" s="322"/>
    </row>
    <row r="902">
      <c r="A902" s="322"/>
      <c r="B902" s="322"/>
      <c r="C902" s="322"/>
      <c r="D902" s="322"/>
      <c r="E902" s="322"/>
      <c r="F902" s="322"/>
      <c r="G902" s="322"/>
      <c r="H902" s="322"/>
      <c r="I902" s="322"/>
      <c r="J902" s="322"/>
      <c r="K902" s="322"/>
      <c r="L902" s="322"/>
      <c r="M902" s="322"/>
      <c r="N902" s="322"/>
      <c r="O902" s="322"/>
      <c r="P902" s="322"/>
      <c r="Q902" s="322"/>
      <c r="R902" s="322"/>
      <c r="S902" s="322"/>
      <c r="T902" s="322"/>
      <c r="U902" s="322"/>
      <c r="V902" s="322"/>
      <c r="W902" s="322"/>
      <c r="X902" s="322"/>
      <c r="Y902" s="322"/>
      <c r="Z902" s="322"/>
    </row>
    <row r="903">
      <c r="A903" s="322"/>
      <c r="B903" s="322"/>
      <c r="C903" s="322"/>
      <c r="D903" s="322"/>
      <c r="E903" s="322"/>
      <c r="F903" s="322"/>
      <c r="G903" s="322"/>
      <c r="H903" s="322"/>
      <c r="I903" s="322"/>
      <c r="J903" s="322"/>
      <c r="K903" s="322"/>
      <c r="L903" s="322"/>
      <c r="M903" s="322"/>
      <c r="N903" s="322"/>
      <c r="O903" s="322"/>
      <c r="P903" s="322"/>
      <c r="Q903" s="322"/>
      <c r="R903" s="322"/>
      <c r="S903" s="322"/>
      <c r="T903" s="322"/>
      <c r="U903" s="322"/>
      <c r="V903" s="322"/>
      <c r="W903" s="322"/>
      <c r="X903" s="322"/>
      <c r="Y903" s="322"/>
      <c r="Z903" s="322"/>
    </row>
    <row r="904">
      <c r="A904" s="322"/>
      <c r="B904" s="322"/>
      <c r="C904" s="322"/>
      <c r="D904" s="322"/>
      <c r="E904" s="322"/>
      <c r="F904" s="322"/>
      <c r="G904" s="322"/>
      <c r="H904" s="322"/>
      <c r="I904" s="322"/>
      <c r="J904" s="322"/>
      <c r="K904" s="322"/>
      <c r="L904" s="322"/>
      <c r="M904" s="322"/>
      <c r="N904" s="322"/>
      <c r="O904" s="322"/>
      <c r="P904" s="322"/>
      <c r="Q904" s="322"/>
      <c r="R904" s="322"/>
      <c r="S904" s="322"/>
      <c r="T904" s="322"/>
      <c r="U904" s="322"/>
      <c r="V904" s="322"/>
      <c r="W904" s="322"/>
      <c r="X904" s="322"/>
      <c r="Y904" s="322"/>
      <c r="Z904" s="322"/>
    </row>
    <row r="905">
      <c r="A905" s="322"/>
      <c r="B905" s="322"/>
      <c r="C905" s="322"/>
      <c r="D905" s="322"/>
      <c r="E905" s="322"/>
      <c r="F905" s="322"/>
      <c r="G905" s="322"/>
      <c r="H905" s="322"/>
      <c r="I905" s="322"/>
      <c r="J905" s="322"/>
      <c r="K905" s="322"/>
      <c r="L905" s="322"/>
      <c r="M905" s="322"/>
      <c r="N905" s="322"/>
      <c r="O905" s="322"/>
      <c r="P905" s="322"/>
      <c r="Q905" s="322"/>
      <c r="R905" s="322"/>
      <c r="S905" s="322"/>
      <c r="T905" s="322"/>
      <c r="U905" s="322"/>
      <c r="V905" s="322"/>
      <c r="W905" s="322"/>
      <c r="X905" s="322"/>
      <c r="Y905" s="322"/>
      <c r="Z905" s="322"/>
    </row>
    <row r="906">
      <c r="A906" s="322"/>
      <c r="B906" s="322"/>
      <c r="C906" s="322"/>
      <c r="D906" s="322"/>
      <c r="E906" s="322"/>
      <c r="F906" s="322"/>
      <c r="G906" s="322"/>
      <c r="H906" s="322"/>
      <c r="I906" s="322"/>
      <c r="J906" s="322"/>
      <c r="K906" s="322"/>
      <c r="L906" s="322"/>
      <c r="M906" s="322"/>
      <c r="N906" s="322"/>
      <c r="O906" s="322"/>
      <c r="P906" s="322"/>
      <c r="Q906" s="322"/>
      <c r="R906" s="322"/>
      <c r="S906" s="322"/>
      <c r="T906" s="322"/>
      <c r="U906" s="322"/>
      <c r="V906" s="322"/>
      <c r="W906" s="322"/>
      <c r="X906" s="322"/>
      <c r="Y906" s="322"/>
      <c r="Z906" s="322"/>
    </row>
    <row r="907">
      <c r="A907" s="322"/>
      <c r="B907" s="322"/>
      <c r="C907" s="322"/>
      <c r="D907" s="322"/>
      <c r="E907" s="322"/>
      <c r="F907" s="322"/>
      <c r="G907" s="322"/>
      <c r="H907" s="322"/>
      <c r="I907" s="322"/>
      <c r="J907" s="322"/>
      <c r="K907" s="322"/>
      <c r="L907" s="322"/>
      <c r="M907" s="322"/>
      <c r="N907" s="322"/>
      <c r="O907" s="322"/>
      <c r="P907" s="322"/>
      <c r="Q907" s="322"/>
      <c r="R907" s="322"/>
      <c r="S907" s="322"/>
      <c r="T907" s="322"/>
      <c r="U907" s="322"/>
      <c r="V907" s="322"/>
      <c r="W907" s="322"/>
      <c r="X907" s="322"/>
      <c r="Y907" s="322"/>
      <c r="Z907" s="322"/>
    </row>
    <row r="908">
      <c r="A908" s="322"/>
      <c r="B908" s="322"/>
      <c r="C908" s="322"/>
      <c r="D908" s="322"/>
      <c r="E908" s="322"/>
      <c r="F908" s="322"/>
      <c r="G908" s="322"/>
      <c r="H908" s="322"/>
      <c r="I908" s="322"/>
      <c r="J908" s="322"/>
      <c r="K908" s="322"/>
      <c r="L908" s="322"/>
      <c r="M908" s="322"/>
      <c r="N908" s="322"/>
      <c r="O908" s="322"/>
      <c r="P908" s="322"/>
      <c r="Q908" s="322"/>
      <c r="R908" s="322"/>
      <c r="S908" s="322"/>
      <c r="T908" s="322"/>
      <c r="U908" s="322"/>
      <c r="V908" s="322"/>
      <c r="W908" s="322"/>
      <c r="X908" s="322"/>
      <c r="Y908" s="322"/>
      <c r="Z908" s="322"/>
    </row>
    <row r="909">
      <c r="A909" s="322"/>
      <c r="B909" s="322"/>
      <c r="C909" s="322"/>
      <c r="D909" s="322"/>
      <c r="E909" s="322"/>
      <c r="F909" s="322"/>
      <c r="G909" s="322"/>
      <c r="H909" s="322"/>
      <c r="I909" s="322"/>
      <c r="J909" s="322"/>
      <c r="K909" s="322"/>
      <c r="L909" s="322"/>
      <c r="M909" s="322"/>
      <c r="N909" s="322"/>
      <c r="O909" s="322"/>
      <c r="P909" s="322"/>
      <c r="Q909" s="322"/>
      <c r="R909" s="322"/>
      <c r="S909" s="322"/>
      <c r="T909" s="322"/>
      <c r="U909" s="322"/>
      <c r="V909" s="322"/>
      <c r="W909" s="322"/>
      <c r="X909" s="322"/>
      <c r="Y909" s="322"/>
      <c r="Z909" s="322"/>
    </row>
    <row r="910">
      <c r="A910" s="322"/>
      <c r="B910" s="322"/>
      <c r="C910" s="322"/>
      <c r="D910" s="322"/>
      <c r="E910" s="322"/>
      <c r="F910" s="322"/>
      <c r="G910" s="322"/>
      <c r="H910" s="322"/>
      <c r="I910" s="322"/>
      <c r="J910" s="322"/>
      <c r="K910" s="322"/>
      <c r="L910" s="322"/>
      <c r="M910" s="322"/>
      <c r="N910" s="322"/>
      <c r="O910" s="322"/>
      <c r="P910" s="322"/>
      <c r="Q910" s="322"/>
      <c r="R910" s="322"/>
      <c r="S910" s="322"/>
      <c r="T910" s="322"/>
      <c r="U910" s="322"/>
      <c r="V910" s="322"/>
      <c r="W910" s="322"/>
      <c r="X910" s="322"/>
      <c r="Y910" s="322"/>
      <c r="Z910" s="322"/>
    </row>
    <row r="911">
      <c r="A911" s="322"/>
      <c r="B911" s="322"/>
      <c r="C911" s="322"/>
      <c r="D911" s="322"/>
      <c r="E911" s="322"/>
      <c r="F911" s="322"/>
      <c r="G911" s="322"/>
      <c r="H911" s="322"/>
      <c r="I911" s="322"/>
      <c r="J911" s="322"/>
      <c r="K911" s="322"/>
      <c r="L911" s="322"/>
      <c r="M911" s="322"/>
      <c r="N911" s="322"/>
      <c r="O911" s="322"/>
      <c r="P911" s="322"/>
      <c r="Q911" s="322"/>
      <c r="R911" s="322"/>
      <c r="S911" s="322"/>
      <c r="T911" s="322"/>
      <c r="U911" s="322"/>
      <c r="V911" s="322"/>
      <c r="W911" s="322"/>
      <c r="X911" s="322"/>
      <c r="Y911" s="322"/>
      <c r="Z911" s="322"/>
    </row>
    <row r="912">
      <c r="A912" s="322"/>
      <c r="B912" s="322"/>
      <c r="C912" s="322"/>
      <c r="D912" s="322"/>
      <c r="E912" s="322"/>
      <c r="F912" s="322"/>
      <c r="G912" s="322"/>
      <c r="H912" s="322"/>
      <c r="I912" s="322"/>
      <c r="J912" s="322"/>
      <c r="K912" s="322"/>
      <c r="L912" s="322"/>
      <c r="M912" s="322"/>
      <c r="N912" s="322"/>
      <c r="O912" s="322"/>
      <c r="P912" s="322"/>
      <c r="Q912" s="322"/>
      <c r="R912" s="322"/>
      <c r="S912" s="322"/>
      <c r="T912" s="322"/>
      <c r="U912" s="322"/>
      <c r="V912" s="322"/>
      <c r="W912" s="322"/>
      <c r="X912" s="322"/>
      <c r="Y912" s="322"/>
      <c r="Z912" s="322"/>
    </row>
    <row r="913">
      <c r="A913" s="322"/>
      <c r="B913" s="322"/>
      <c r="C913" s="322"/>
      <c r="D913" s="322"/>
      <c r="E913" s="322"/>
      <c r="F913" s="322"/>
      <c r="G913" s="322"/>
      <c r="H913" s="322"/>
      <c r="I913" s="322"/>
      <c r="J913" s="322"/>
      <c r="K913" s="322"/>
      <c r="L913" s="322"/>
      <c r="M913" s="322"/>
      <c r="N913" s="322"/>
      <c r="O913" s="322"/>
      <c r="P913" s="322"/>
      <c r="Q913" s="322"/>
      <c r="R913" s="322"/>
      <c r="S913" s="322"/>
      <c r="T913" s="322"/>
      <c r="U913" s="322"/>
      <c r="V913" s="322"/>
      <c r="W913" s="322"/>
      <c r="X913" s="322"/>
      <c r="Y913" s="322"/>
      <c r="Z913" s="322"/>
    </row>
    <row r="914">
      <c r="A914" s="322"/>
      <c r="B914" s="322"/>
      <c r="C914" s="322"/>
      <c r="D914" s="322"/>
      <c r="E914" s="322"/>
      <c r="F914" s="322"/>
      <c r="G914" s="322"/>
      <c r="H914" s="322"/>
      <c r="I914" s="322"/>
      <c r="J914" s="322"/>
      <c r="K914" s="322"/>
      <c r="L914" s="322"/>
      <c r="M914" s="322"/>
      <c r="N914" s="322"/>
      <c r="O914" s="322"/>
      <c r="P914" s="322"/>
      <c r="Q914" s="322"/>
      <c r="R914" s="322"/>
      <c r="S914" s="322"/>
      <c r="T914" s="322"/>
      <c r="U914" s="322"/>
      <c r="V914" s="322"/>
      <c r="W914" s="322"/>
      <c r="X914" s="322"/>
      <c r="Y914" s="322"/>
      <c r="Z914" s="322"/>
    </row>
    <row r="915">
      <c r="A915" s="322"/>
      <c r="B915" s="322"/>
      <c r="C915" s="322"/>
      <c r="D915" s="322"/>
      <c r="E915" s="322"/>
      <c r="F915" s="322"/>
      <c r="G915" s="322"/>
      <c r="H915" s="322"/>
      <c r="I915" s="322"/>
      <c r="J915" s="322"/>
      <c r="K915" s="322"/>
      <c r="L915" s="322"/>
      <c r="M915" s="322"/>
      <c r="N915" s="322"/>
      <c r="O915" s="322"/>
      <c r="P915" s="322"/>
      <c r="Q915" s="322"/>
      <c r="R915" s="322"/>
      <c r="S915" s="322"/>
      <c r="T915" s="322"/>
      <c r="U915" s="322"/>
      <c r="V915" s="322"/>
      <c r="W915" s="322"/>
      <c r="X915" s="322"/>
      <c r="Y915" s="322"/>
      <c r="Z915" s="322"/>
    </row>
    <row r="916">
      <c r="A916" s="322"/>
      <c r="B916" s="322"/>
      <c r="C916" s="322"/>
      <c r="D916" s="322"/>
      <c r="E916" s="322"/>
      <c r="F916" s="322"/>
      <c r="G916" s="322"/>
      <c r="H916" s="322"/>
      <c r="I916" s="322"/>
      <c r="J916" s="322"/>
      <c r="K916" s="322"/>
      <c r="L916" s="322"/>
      <c r="M916" s="322"/>
      <c r="N916" s="322"/>
      <c r="O916" s="322"/>
      <c r="P916" s="322"/>
      <c r="Q916" s="322"/>
      <c r="R916" s="322"/>
      <c r="S916" s="322"/>
      <c r="T916" s="322"/>
      <c r="U916" s="322"/>
      <c r="V916" s="322"/>
      <c r="W916" s="322"/>
      <c r="X916" s="322"/>
      <c r="Y916" s="322"/>
      <c r="Z916" s="322"/>
    </row>
    <row r="917">
      <c r="A917" s="322"/>
      <c r="B917" s="322"/>
      <c r="C917" s="322"/>
      <c r="D917" s="322"/>
      <c r="E917" s="322"/>
      <c r="F917" s="322"/>
      <c r="G917" s="322"/>
      <c r="H917" s="322"/>
      <c r="I917" s="322"/>
      <c r="J917" s="322"/>
      <c r="K917" s="322"/>
      <c r="L917" s="322"/>
      <c r="M917" s="322"/>
      <c r="N917" s="322"/>
      <c r="O917" s="322"/>
      <c r="P917" s="322"/>
      <c r="Q917" s="322"/>
      <c r="R917" s="322"/>
      <c r="S917" s="322"/>
      <c r="T917" s="322"/>
      <c r="U917" s="322"/>
      <c r="V917" s="322"/>
      <c r="W917" s="322"/>
      <c r="X917" s="322"/>
      <c r="Y917" s="322"/>
      <c r="Z917" s="322"/>
    </row>
    <row r="918">
      <c r="A918" s="322"/>
      <c r="B918" s="322"/>
      <c r="C918" s="322"/>
      <c r="D918" s="322"/>
      <c r="E918" s="322"/>
      <c r="F918" s="322"/>
      <c r="G918" s="322"/>
      <c r="H918" s="322"/>
      <c r="I918" s="322"/>
      <c r="J918" s="322"/>
      <c r="K918" s="322"/>
      <c r="L918" s="322"/>
      <c r="M918" s="322"/>
      <c r="N918" s="322"/>
      <c r="O918" s="322"/>
      <c r="P918" s="322"/>
      <c r="Q918" s="322"/>
      <c r="R918" s="322"/>
      <c r="S918" s="322"/>
      <c r="T918" s="322"/>
      <c r="U918" s="322"/>
      <c r="V918" s="322"/>
      <c r="W918" s="322"/>
      <c r="X918" s="322"/>
      <c r="Y918" s="322"/>
      <c r="Z918" s="322"/>
    </row>
    <row r="919">
      <c r="A919" s="322"/>
      <c r="B919" s="322"/>
      <c r="C919" s="322"/>
      <c r="D919" s="322"/>
      <c r="E919" s="322"/>
      <c r="F919" s="322"/>
      <c r="G919" s="322"/>
      <c r="H919" s="322"/>
      <c r="I919" s="322"/>
      <c r="J919" s="322"/>
      <c r="K919" s="322"/>
      <c r="L919" s="322"/>
      <c r="M919" s="322"/>
      <c r="N919" s="322"/>
      <c r="O919" s="322"/>
      <c r="P919" s="322"/>
      <c r="Q919" s="322"/>
      <c r="R919" s="322"/>
      <c r="S919" s="322"/>
      <c r="T919" s="322"/>
      <c r="U919" s="322"/>
      <c r="V919" s="322"/>
      <c r="W919" s="322"/>
      <c r="X919" s="322"/>
      <c r="Y919" s="322"/>
      <c r="Z919" s="322"/>
    </row>
    <row r="920">
      <c r="A920" s="322"/>
      <c r="B920" s="322"/>
      <c r="C920" s="322"/>
      <c r="D920" s="322"/>
      <c r="E920" s="322"/>
      <c r="F920" s="322"/>
      <c r="G920" s="322"/>
      <c r="H920" s="322"/>
      <c r="I920" s="322"/>
      <c r="J920" s="322"/>
      <c r="K920" s="322"/>
      <c r="L920" s="322"/>
      <c r="M920" s="322"/>
      <c r="N920" s="322"/>
      <c r="O920" s="322"/>
      <c r="P920" s="322"/>
      <c r="Q920" s="322"/>
      <c r="R920" s="322"/>
      <c r="S920" s="322"/>
      <c r="T920" s="322"/>
      <c r="U920" s="322"/>
      <c r="V920" s="322"/>
      <c r="W920" s="322"/>
      <c r="X920" s="322"/>
      <c r="Y920" s="322"/>
      <c r="Z920" s="322"/>
    </row>
    <row r="921">
      <c r="A921" s="322"/>
      <c r="B921" s="322"/>
      <c r="C921" s="322"/>
      <c r="D921" s="322"/>
      <c r="E921" s="322"/>
      <c r="F921" s="322"/>
      <c r="G921" s="322"/>
      <c r="H921" s="322"/>
      <c r="I921" s="322"/>
      <c r="J921" s="322"/>
      <c r="K921" s="322"/>
      <c r="L921" s="322"/>
      <c r="M921" s="322"/>
      <c r="N921" s="322"/>
      <c r="O921" s="322"/>
      <c r="P921" s="322"/>
      <c r="Q921" s="322"/>
      <c r="R921" s="322"/>
      <c r="S921" s="322"/>
      <c r="T921" s="322"/>
      <c r="U921" s="322"/>
      <c r="V921" s="322"/>
      <c r="W921" s="322"/>
      <c r="X921" s="322"/>
      <c r="Y921" s="322"/>
      <c r="Z921" s="322"/>
    </row>
    <row r="922">
      <c r="A922" s="322"/>
      <c r="B922" s="322"/>
      <c r="C922" s="322"/>
      <c r="D922" s="322"/>
      <c r="E922" s="322"/>
      <c r="F922" s="322"/>
      <c r="G922" s="322"/>
      <c r="H922" s="322"/>
      <c r="I922" s="322"/>
      <c r="J922" s="322"/>
      <c r="K922" s="322"/>
      <c r="L922" s="322"/>
      <c r="M922" s="322"/>
      <c r="N922" s="322"/>
      <c r="O922" s="322"/>
      <c r="P922" s="322"/>
      <c r="Q922" s="322"/>
      <c r="R922" s="322"/>
      <c r="S922" s="322"/>
      <c r="T922" s="322"/>
      <c r="U922" s="322"/>
      <c r="V922" s="322"/>
      <c r="W922" s="322"/>
      <c r="X922" s="322"/>
      <c r="Y922" s="322"/>
      <c r="Z922" s="322"/>
    </row>
    <row r="923">
      <c r="A923" s="322"/>
      <c r="B923" s="322"/>
      <c r="C923" s="322"/>
      <c r="D923" s="322"/>
      <c r="E923" s="322"/>
      <c r="F923" s="322"/>
      <c r="G923" s="322"/>
      <c r="H923" s="322"/>
      <c r="I923" s="322"/>
      <c r="J923" s="322"/>
      <c r="K923" s="322"/>
      <c r="L923" s="322"/>
      <c r="M923" s="322"/>
      <c r="N923" s="322"/>
      <c r="O923" s="322"/>
      <c r="P923" s="322"/>
      <c r="Q923" s="322"/>
      <c r="R923" s="322"/>
      <c r="S923" s="322"/>
      <c r="T923" s="322"/>
      <c r="U923" s="322"/>
      <c r="V923" s="322"/>
      <c r="W923" s="322"/>
      <c r="X923" s="322"/>
      <c r="Y923" s="322"/>
      <c r="Z923" s="322"/>
    </row>
    <row r="924">
      <c r="A924" s="322"/>
      <c r="B924" s="322"/>
      <c r="C924" s="322"/>
      <c r="D924" s="322"/>
      <c r="E924" s="322"/>
      <c r="F924" s="322"/>
      <c r="G924" s="322"/>
      <c r="H924" s="322"/>
      <c r="I924" s="322"/>
      <c r="J924" s="322"/>
      <c r="K924" s="322"/>
      <c r="L924" s="322"/>
      <c r="M924" s="322"/>
      <c r="N924" s="322"/>
      <c r="O924" s="322"/>
      <c r="P924" s="322"/>
      <c r="Q924" s="322"/>
      <c r="R924" s="322"/>
      <c r="S924" s="322"/>
      <c r="T924" s="322"/>
      <c r="U924" s="322"/>
      <c r="V924" s="322"/>
      <c r="W924" s="322"/>
      <c r="X924" s="322"/>
      <c r="Y924" s="322"/>
      <c r="Z924" s="322"/>
    </row>
    <row r="925">
      <c r="A925" s="322"/>
      <c r="B925" s="322"/>
      <c r="C925" s="322"/>
      <c r="D925" s="322"/>
      <c r="E925" s="322"/>
      <c r="F925" s="322"/>
      <c r="G925" s="322"/>
      <c r="H925" s="322"/>
      <c r="I925" s="322"/>
      <c r="J925" s="322"/>
      <c r="K925" s="322"/>
      <c r="L925" s="322"/>
      <c r="M925" s="322"/>
      <c r="N925" s="322"/>
      <c r="O925" s="322"/>
      <c r="P925" s="322"/>
      <c r="Q925" s="322"/>
      <c r="R925" s="322"/>
      <c r="S925" s="322"/>
      <c r="T925" s="322"/>
      <c r="U925" s="322"/>
      <c r="V925" s="322"/>
      <c r="W925" s="322"/>
      <c r="X925" s="322"/>
      <c r="Y925" s="322"/>
      <c r="Z925" s="322"/>
    </row>
    <row r="926">
      <c r="A926" s="322"/>
      <c r="B926" s="322"/>
      <c r="C926" s="322"/>
      <c r="D926" s="322"/>
      <c r="E926" s="322"/>
      <c r="F926" s="322"/>
      <c r="G926" s="322"/>
      <c r="H926" s="322"/>
      <c r="I926" s="322"/>
      <c r="J926" s="322"/>
      <c r="K926" s="322"/>
      <c r="L926" s="322"/>
      <c r="M926" s="322"/>
      <c r="N926" s="322"/>
      <c r="O926" s="322"/>
      <c r="P926" s="322"/>
      <c r="Q926" s="322"/>
      <c r="R926" s="322"/>
      <c r="S926" s="322"/>
      <c r="T926" s="322"/>
      <c r="U926" s="322"/>
      <c r="V926" s="322"/>
      <c r="W926" s="322"/>
      <c r="X926" s="322"/>
      <c r="Y926" s="322"/>
      <c r="Z926" s="322"/>
    </row>
    <row r="927">
      <c r="A927" s="322"/>
      <c r="B927" s="322"/>
      <c r="C927" s="322"/>
      <c r="D927" s="322"/>
      <c r="E927" s="322"/>
      <c r="F927" s="322"/>
      <c r="G927" s="322"/>
      <c r="H927" s="322"/>
      <c r="I927" s="322"/>
      <c r="J927" s="322"/>
      <c r="K927" s="322"/>
      <c r="L927" s="322"/>
      <c r="M927" s="322"/>
      <c r="N927" s="322"/>
      <c r="O927" s="322"/>
      <c r="P927" s="322"/>
      <c r="Q927" s="322"/>
      <c r="R927" s="322"/>
      <c r="S927" s="322"/>
      <c r="T927" s="322"/>
      <c r="U927" s="322"/>
      <c r="V927" s="322"/>
      <c r="W927" s="322"/>
      <c r="X927" s="322"/>
      <c r="Y927" s="322"/>
      <c r="Z927" s="322"/>
    </row>
    <row r="928">
      <c r="A928" s="322"/>
      <c r="B928" s="322"/>
      <c r="C928" s="322"/>
      <c r="D928" s="322"/>
      <c r="E928" s="322"/>
      <c r="F928" s="322"/>
      <c r="G928" s="322"/>
      <c r="H928" s="322"/>
      <c r="I928" s="322"/>
      <c r="J928" s="322"/>
      <c r="K928" s="322"/>
      <c r="L928" s="322"/>
      <c r="M928" s="322"/>
      <c r="N928" s="322"/>
      <c r="O928" s="322"/>
      <c r="P928" s="322"/>
      <c r="Q928" s="322"/>
      <c r="R928" s="322"/>
      <c r="S928" s="322"/>
      <c r="T928" s="322"/>
      <c r="U928" s="322"/>
      <c r="V928" s="322"/>
      <c r="W928" s="322"/>
      <c r="X928" s="322"/>
      <c r="Y928" s="322"/>
      <c r="Z928" s="322"/>
    </row>
    <row r="929">
      <c r="A929" s="322"/>
      <c r="B929" s="322"/>
      <c r="C929" s="322"/>
      <c r="D929" s="322"/>
      <c r="E929" s="322"/>
      <c r="F929" s="322"/>
      <c r="G929" s="322"/>
      <c r="H929" s="322"/>
      <c r="I929" s="322"/>
      <c r="J929" s="322"/>
      <c r="K929" s="322"/>
      <c r="L929" s="322"/>
      <c r="M929" s="322"/>
      <c r="N929" s="322"/>
      <c r="O929" s="322"/>
      <c r="P929" s="322"/>
      <c r="Q929" s="322"/>
      <c r="R929" s="322"/>
      <c r="S929" s="322"/>
      <c r="T929" s="322"/>
      <c r="U929" s="322"/>
      <c r="V929" s="322"/>
      <c r="W929" s="322"/>
      <c r="X929" s="322"/>
      <c r="Y929" s="322"/>
      <c r="Z929" s="322"/>
    </row>
    <row r="930">
      <c r="A930" s="322"/>
      <c r="B930" s="322"/>
      <c r="C930" s="322"/>
      <c r="D930" s="322"/>
      <c r="E930" s="322"/>
      <c r="F930" s="322"/>
      <c r="G930" s="322"/>
      <c r="H930" s="322"/>
      <c r="I930" s="322"/>
      <c r="J930" s="322"/>
      <c r="K930" s="322"/>
      <c r="L930" s="322"/>
      <c r="M930" s="322"/>
      <c r="N930" s="322"/>
      <c r="O930" s="322"/>
      <c r="P930" s="322"/>
      <c r="Q930" s="322"/>
      <c r="R930" s="322"/>
      <c r="S930" s="322"/>
      <c r="T930" s="322"/>
      <c r="U930" s="322"/>
      <c r="V930" s="322"/>
      <c r="W930" s="322"/>
      <c r="X930" s="322"/>
      <c r="Y930" s="322"/>
      <c r="Z930" s="322"/>
    </row>
    <row r="931">
      <c r="A931" s="322"/>
      <c r="B931" s="322"/>
      <c r="C931" s="322"/>
      <c r="D931" s="322"/>
      <c r="E931" s="322"/>
      <c r="F931" s="322"/>
      <c r="G931" s="322"/>
      <c r="H931" s="322"/>
      <c r="I931" s="322"/>
      <c r="J931" s="322"/>
      <c r="K931" s="322"/>
      <c r="L931" s="322"/>
      <c r="M931" s="322"/>
      <c r="N931" s="322"/>
      <c r="O931" s="322"/>
      <c r="P931" s="322"/>
      <c r="Q931" s="322"/>
      <c r="R931" s="322"/>
      <c r="S931" s="322"/>
      <c r="T931" s="322"/>
      <c r="U931" s="322"/>
      <c r="V931" s="322"/>
      <c r="W931" s="322"/>
      <c r="X931" s="322"/>
      <c r="Y931" s="322"/>
      <c r="Z931" s="322"/>
    </row>
    <row r="932">
      <c r="A932" s="322"/>
      <c r="B932" s="322"/>
      <c r="C932" s="322"/>
      <c r="D932" s="322"/>
      <c r="E932" s="322"/>
      <c r="F932" s="322"/>
      <c r="G932" s="322"/>
      <c r="H932" s="322"/>
      <c r="I932" s="322"/>
      <c r="J932" s="322"/>
      <c r="K932" s="322"/>
      <c r="L932" s="322"/>
      <c r="M932" s="322"/>
      <c r="N932" s="322"/>
      <c r="O932" s="322"/>
      <c r="P932" s="322"/>
      <c r="Q932" s="322"/>
      <c r="R932" s="322"/>
      <c r="S932" s="322"/>
      <c r="T932" s="322"/>
      <c r="U932" s="322"/>
      <c r="V932" s="322"/>
      <c r="W932" s="322"/>
      <c r="X932" s="322"/>
      <c r="Y932" s="322"/>
      <c r="Z932" s="322"/>
    </row>
    <row r="933">
      <c r="A933" s="322"/>
      <c r="B933" s="322"/>
      <c r="C933" s="322"/>
      <c r="D933" s="322"/>
      <c r="E933" s="322"/>
      <c r="F933" s="322"/>
      <c r="G933" s="322"/>
      <c r="H933" s="322"/>
      <c r="I933" s="322"/>
      <c r="J933" s="322"/>
      <c r="K933" s="322"/>
      <c r="L933" s="322"/>
      <c r="M933" s="322"/>
      <c r="N933" s="322"/>
      <c r="O933" s="322"/>
      <c r="P933" s="322"/>
      <c r="Q933" s="322"/>
      <c r="R933" s="322"/>
      <c r="S933" s="322"/>
      <c r="T933" s="322"/>
      <c r="U933" s="322"/>
      <c r="V933" s="322"/>
      <c r="W933" s="322"/>
      <c r="X933" s="322"/>
      <c r="Y933" s="322"/>
      <c r="Z933" s="322"/>
    </row>
    <row r="934">
      <c r="A934" s="322"/>
      <c r="B934" s="322"/>
      <c r="C934" s="322"/>
      <c r="D934" s="322"/>
      <c r="E934" s="322"/>
      <c r="F934" s="322"/>
      <c r="G934" s="322"/>
      <c r="H934" s="322"/>
      <c r="I934" s="322"/>
      <c r="J934" s="322"/>
      <c r="K934" s="322"/>
      <c r="L934" s="322"/>
      <c r="M934" s="322"/>
      <c r="N934" s="322"/>
      <c r="O934" s="322"/>
      <c r="P934" s="322"/>
      <c r="Q934" s="322"/>
      <c r="R934" s="322"/>
      <c r="S934" s="322"/>
      <c r="T934" s="322"/>
      <c r="U934" s="322"/>
      <c r="V934" s="322"/>
      <c r="W934" s="322"/>
      <c r="X934" s="322"/>
      <c r="Y934" s="322"/>
      <c r="Z934" s="322"/>
    </row>
    <row r="935">
      <c r="A935" s="322"/>
      <c r="B935" s="322"/>
      <c r="C935" s="322"/>
      <c r="D935" s="322"/>
      <c r="E935" s="322"/>
      <c r="F935" s="322"/>
      <c r="G935" s="322"/>
      <c r="H935" s="322"/>
      <c r="I935" s="322"/>
      <c r="J935" s="322"/>
      <c r="K935" s="322"/>
      <c r="L935" s="322"/>
      <c r="M935" s="322"/>
      <c r="N935" s="322"/>
      <c r="O935" s="322"/>
      <c r="P935" s="322"/>
      <c r="Q935" s="322"/>
      <c r="R935" s="322"/>
      <c r="S935" s="322"/>
      <c r="T935" s="322"/>
      <c r="U935" s="322"/>
      <c r="V935" s="322"/>
      <c r="W935" s="322"/>
      <c r="X935" s="322"/>
      <c r="Y935" s="322"/>
      <c r="Z935" s="322"/>
    </row>
    <row r="936">
      <c r="A936" s="322"/>
      <c r="B936" s="322"/>
      <c r="C936" s="322"/>
      <c r="D936" s="322"/>
      <c r="E936" s="322"/>
      <c r="F936" s="322"/>
      <c r="G936" s="322"/>
      <c r="H936" s="322"/>
      <c r="I936" s="322"/>
      <c r="J936" s="322"/>
      <c r="K936" s="322"/>
      <c r="L936" s="322"/>
      <c r="M936" s="322"/>
      <c r="N936" s="322"/>
      <c r="O936" s="322"/>
      <c r="P936" s="322"/>
      <c r="Q936" s="322"/>
      <c r="R936" s="322"/>
      <c r="S936" s="322"/>
      <c r="T936" s="322"/>
      <c r="U936" s="322"/>
      <c r="V936" s="322"/>
      <c r="W936" s="322"/>
      <c r="X936" s="322"/>
      <c r="Y936" s="322"/>
      <c r="Z936" s="322"/>
    </row>
    <row r="937">
      <c r="A937" s="322"/>
      <c r="B937" s="322"/>
      <c r="C937" s="322"/>
      <c r="D937" s="322"/>
      <c r="E937" s="322"/>
      <c r="F937" s="322"/>
      <c r="G937" s="322"/>
      <c r="H937" s="322"/>
      <c r="I937" s="322"/>
      <c r="J937" s="322"/>
      <c r="K937" s="322"/>
      <c r="L937" s="322"/>
      <c r="M937" s="322"/>
      <c r="N937" s="322"/>
      <c r="O937" s="322"/>
      <c r="P937" s="322"/>
      <c r="Q937" s="322"/>
      <c r="R937" s="322"/>
      <c r="S937" s="322"/>
      <c r="T937" s="322"/>
      <c r="U937" s="322"/>
      <c r="V937" s="322"/>
      <c r="W937" s="322"/>
      <c r="X937" s="322"/>
      <c r="Y937" s="322"/>
      <c r="Z937" s="322"/>
    </row>
    <row r="938">
      <c r="A938" s="322"/>
      <c r="B938" s="322"/>
      <c r="C938" s="322"/>
      <c r="D938" s="322"/>
      <c r="E938" s="322"/>
      <c r="F938" s="322"/>
      <c r="G938" s="322"/>
      <c r="H938" s="322"/>
      <c r="I938" s="322"/>
      <c r="J938" s="322"/>
      <c r="K938" s="322"/>
      <c r="L938" s="322"/>
      <c r="M938" s="322"/>
      <c r="N938" s="322"/>
      <c r="O938" s="322"/>
      <c r="P938" s="322"/>
      <c r="Q938" s="322"/>
      <c r="R938" s="322"/>
      <c r="S938" s="322"/>
      <c r="T938" s="322"/>
      <c r="U938" s="322"/>
      <c r="V938" s="322"/>
      <c r="W938" s="322"/>
      <c r="X938" s="322"/>
      <c r="Y938" s="322"/>
      <c r="Z938" s="322"/>
    </row>
    <row r="939">
      <c r="A939" s="322"/>
      <c r="B939" s="322"/>
      <c r="C939" s="322"/>
      <c r="D939" s="322"/>
      <c r="E939" s="322"/>
      <c r="F939" s="322"/>
      <c r="G939" s="322"/>
      <c r="H939" s="322"/>
      <c r="I939" s="322"/>
      <c r="J939" s="322"/>
      <c r="K939" s="322"/>
      <c r="L939" s="322"/>
      <c r="M939" s="322"/>
      <c r="N939" s="322"/>
      <c r="O939" s="322"/>
      <c r="P939" s="322"/>
      <c r="Q939" s="322"/>
      <c r="R939" s="322"/>
      <c r="S939" s="322"/>
      <c r="T939" s="322"/>
      <c r="U939" s="322"/>
      <c r="V939" s="322"/>
      <c r="W939" s="322"/>
      <c r="X939" s="322"/>
      <c r="Y939" s="322"/>
      <c r="Z939" s="322"/>
    </row>
    <row r="940">
      <c r="A940" s="322"/>
      <c r="B940" s="322"/>
      <c r="C940" s="322"/>
      <c r="D940" s="322"/>
      <c r="E940" s="322"/>
      <c r="F940" s="322"/>
      <c r="G940" s="322"/>
      <c r="H940" s="322"/>
      <c r="I940" s="322"/>
      <c r="J940" s="322"/>
      <c r="K940" s="322"/>
      <c r="L940" s="322"/>
      <c r="M940" s="322"/>
      <c r="N940" s="322"/>
      <c r="O940" s="322"/>
      <c r="P940" s="322"/>
      <c r="Q940" s="322"/>
      <c r="R940" s="322"/>
      <c r="S940" s="322"/>
      <c r="T940" s="322"/>
      <c r="U940" s="322"/>
      <c r="V940" s="322"/>
      <c r="W940" s="322"/>
      <c r="X940" s="322"/>
      <c r="Y940" s="322"/>
      <c r="Z940" s="322"/>
    </row>
    <row r="941">
      <c r="A941" s="322"/>
      <c r="B941" s="322"/>
      <c r="C941" s="322"/>
      <c r="D941" s="322"/>
      <c r="E941" s="322"/>
      <c r="F941" s="322"/>
      <c r="G941" s="322"/>
      <c r="H941" s="322"/>
      <c r="I941" s="322"/>
      <c r="J941" s="322"/>
      <c r="K941" s="322"/>
      <c r="L941" s="322"/>
      <c r="M941" s="322"/>
      <c r="N941" s="322"/>
      <c r="O941" s="322"/>
      <c r="P941" s="322"/>
      <c r="Q941" s="322"/>
      <c r="R941" s="322"/>
      <c r="S941" s="322"/>
      <c r="T941" s="322"/>
      <c r="U941" s="322"/>
      <c r="V941" s="322"/>
      <c r="W941" s="322"/>
      <c r="X941" s="322"/>
      <c r="Y941" s="322"/>
      <c r="Z941" s="322"/>
    </row>
    <row r="942">
      <c r="A942" s="322"/>
      <c r="B942" s="322"/>
      <c r="C942" s="322"/>
      <c r="D942" s="322"/>
      <c r="E942" s="322"/>
      <c r="F942" s="322"/>
      <c r="G942" s="322"/>
      <c r="H942" s="322"/>
      <c r="I942" s="322"/>
      <c r="J942" s="322"/>
      <c r="K942" s="322"/>
      <c r="L942" s="322"/>
      <c r="M942" s="322"/>
      <c r="N942" s="322"/>
      <c r="O942" s="322"/>
      <c r="P942" s="322"/>
      <c r="Q942" s="322"/>
      <c r="R942" s="322"/>
      <c r="S942" s="322"/>
      <c r="T942" s="322"/>
      <c r="U942" s="322"/>
      <c r="V942" s="322"/>
      <c r="W942" s="322"/>
      <c r="X942" s="322"/>
      <c r="Y942" s="322"/>
      <c r="Z942" s="322"/>
    </row>
    <row r="943">
      <c r="A943" s="322"/>
      <c r="B943" s="322"/>
      <c r="C943" s="322"/>
      <c r="D943" s="322"/>
      <c r="E943" s="322"/>
      <c r="F943" s="322"/>
      <c r="G943" s="322"/>
      <c r="H943" s="322"/>
      <c r="I943" s="322"/>
      <c r="J943" s="322"/>
      <c r="K943" s="322"/>
      <c r="L943" s="322"/>
      <c r="M943" s="322"/>
      <c r="N943" s="322"/>
      <c r="O943" s="322"/>
      <c r="P943" s="322"/>
      <c r="Q943" s="322"/>
      <c r="R943" s="322"/>
      <c r="S943" s="322"/>
      <c r="T943" s="322"/>
      <c r="U943" s="322"/>
      <c r="V943" s="322"/>
      <c r="W943" s="322"/>
      <c r="X943" s="322"/>
      <c r="Y943" s="322"/>
      <c r="Z943" s="322"/>
    </row>
    <row r="944">
      <c r="A944" s="322"/>
      <c r="B944" s="322"/>
      <c r="C944" s="322"/>
      <c r="D944" s="322"/>
      <c r="E944" s="322"/>
      <c r="F944" s="322"/>
      <c r="G944" s="322"/>
      <c r="H944" s="322"/>
      <c r="I944" s="322"/>
      <c r="J944" s="322"/>
      <c r="K944" s="322"/>
      <c r="L944" s="322"/>
      <c r="M944" s="322"/>
      <c r="N944" s="322"/>
      <c r="O944" s="322"/>
      <c r="P944" s="322"/>
      <c r="Q944" s="322"/>
      <c r="R944" s="322"/>
      <c r="S944" s="322"/>
      <c r="T944" s="322"/>
      <c r="U944" s="322"/>
      <c r="V944" s="322"/>
      <c r="W944" s="322"/>
      <c r="X944" s="322"/>
      <c r="Y944" s="322"/>
      <c r="Z944" s="322"/>
    </row>
    <row r="945">
      <c r="A945" s="322"/>
      <c r="B945" s="322"/>
      <c r="C945" s="322"/>
      <c r="D945" s="322"/>
      <c r="E945" s="322"/>
      <c r="F945" s="322"/>
      <c r="G945" s="322"/>
      <c r="H945" s="322"/>
      <c r="I945" s="322"/>
      <c r="J945" s="322"/>
      <c r="K945" s="322"/>
      <c r="L945" s="322"/>
      <c r="M945" s="322"/>
      <c r="N945" s="322"/>
      <c r="O945" s="322"/>
      <c r="P945" s="322"/>
      <c r="Q945" s="322"/>
      <c r="R945" s="322"/>
      <c r="S945" s="322"/>
      <c r="T945" s="322"/>
      <c r="U945" s="322"/>
      <c r="V945" s="322"/>
      <c r="W945" s="322"/>
      <c r="X945" s="322"/>
      <c r="Y945" s="322"/>
      <c r="Z945" s="322"/>
    </row>
    <row r="946">
      <c r="A946" s="322"/>
      <c r="B946" s="322"/>
      <c r="C946" s="322"/>
      <c r="D946" s="322"/>
      <c r="E946" s="322"/>
      <c r="F946" s="322"/>
      <c r="G946" s="322"/>
      <c r="H946" s="322"/>
      <c r="I946" s="322"/>
      <c r="J946" s="322"/>
      <c r="K946" s="322"/>
      <c r="L946" s="322"/>
      <c r="M946" s="322"/>
      <c r="N946" s="322"/>
      <c r="O946" s="322"/>
      <c r="P946" s="322"/>
      <c r="Q946" s="322"/>
      <c r="R946" s="322"/>
      <c r="S946" s="322"/>
      <c r="T946" s="322"/>
      <c r="U946" s="322"/>
      <c r="V946" s="322"/>
      <c r="W946" s="322"/>
      <c r="X946" s="322"/>
      <c r="Y946" s="322"/>
      <c r="Z946" s="322"/>
    </row>
    <row r="947">
      <c r="A947" s="322"/>
      <c r="B947" s="322"/>
      <c r="C947" s="322"/>
      <c r="D947" s="322"/>
      <c r="E947" s="322"/>
      <c r="F947" s="322"/>
      <c r="G947" s="322"/>
      <c r="H947" s="322"/>
      <c r="I947" s="322"/>
      <c r="J947" s="322"/>
      <c r="K947" s="322"/>
      <c r="L947" s="322"/>
      <c r="M947" s="322"/>
      <c r="N947" s="322"/>
      <c r="O947" s="322"/>
      <c r="P947" s="322"/>
      <c r="Q947" s="322"/>
      <c r="R947" s="322"/>
      <c r="S947" s="322"/>
      <c r="T947" s="322"/>
      <c r="U947" s="322"/>
      <c r="V947" s="322"/>
      <c r="W947" s="322"/>
      <c r="X947" s="322"/>
      <c r="Y947" s="322"/>
      <c r="Z947" s="322"/>
    </row>
    <row r="948">
      <c r="A948" s="322"/>
      <c r="B948" s="322"/>
      <c r="C948" s="322"/>
      <c r="D948" s="322"/>
      <c r="E948" s="322"/>
      <c r="F948" s="322"/>
      <c r="G948" s="322"/>
      <c r="H948" s="322"/>
      <c r="I948" s="322"/>
      <c r="J948" s="322"/>
      <c r="K948" s="322"/>
      <c r="L948" s="322"/>
      <c r="M948" s="322"/>
      <c r="N948" s="322"/>
      <c r="O948" s="322"/>
      <c r="P948" s="322"/>
      <c r="Q948" s="322"/>
      <c r="R948" s="322"/>
      <c r="S948" s="322"/>
      <c r="T948" s="322"/>
      <c r="U948" s="322"/>
      <c r="V948" s="322"/>
      <c r="W948" s="322"/>
      <c r="X948" s="322"/>
      <c r="Y948" s="322"/>
      <c r="Z948" s="322"/>
    </row>
    <row r="949">
      <c r="A949" s="322"/>
      <c r="B949" s="322"/>
      <c r="C949" s="322"/>
      <c r="D949" s="322"/>
      <c r="E949" s="322"/>
      <c r="F949" s="322"/>
      <c r="G949" s="322"/>
      <c r="H949" s="322"/>
      <c r="I949" s="322"/>
      <c r="J949" s="322"/>
      <c r="K949" s="322"/>
      <c r="L949" s="322"/>
      <c r="M949" s="322"/>
      <c r="N949" s="322"/>
      <c r="O949" s="322"/>
      <c r="P949" s="322"/>
      <c r="Q949" s="322"/>
      <c r="R949" s="322"/>
      <c r="S949" s="322"/>
      <c r="T949" s="322"/>
      <c r="U949" s="322"/>
      <c r="V949" s="322"/>
      <c r="W949" s="322"/>
      <c r="X949" s="322"/>
      <c r="Y949" s="322"/>
      <c r="Z949" s="322"/>
    </row>
    <row r="950">
      <c r="A950" s="322"/>
      <c r="B950" s="322"/>
      <c r="C950" s="322"/>
      <c r="D950" s="322"/>
      <c r="E950" s="322"/>
      <c r="F950" s="322"/>
      <c r="G950" s="322"/>
      <c r="H950" s="322"/>
      <c r="I950" s="322"/>
      <c r="J950" s="322"/>
      <c r="K950" s="322"/>
      <c r="L950" s="322"/>
      <c r="M950" s="322"/>
      <c r="N950" s="322"/>
      <c r="O950" s="322"/>
      <c r="P950" s="322"/>
      <c r="Q950" s="322"/>
      <c r="R950" s="322"/>
      <c r="S950" s="322"/>
      <c r="T950" s="322"/>
      <c r="U950" s="322"/>
      <c r="V950" s="322"/>
      <c r="W950" s="322"/>
      <c r="X950" s="322"/>
      <c r="Y950" s="322"/>
      <c r="Z950" s="322"/>
    </row>
    <row r="951">
      <c r="A951" s="322"/>
      <c r="B951" s="322"/>
      <c r="C951" s="322"/>
      <c r="D951" s="322"/>
      <c r="E951" s="322"/>
      <c r="F951" s="322"/>
      <c r="G951" s="322"/>
      <c r="H951" s="322"/>
      <c r="I951" s="322"/>
      <c r="J951" s="322"/>
      <c r="K951" s="322"/>
      <c r="L951" s="322"/>
      <c r="M951" s="322"/>
      <c r="N951" s="322"/>
      <c r="O951" s="322"/>
      <c r="P951" s="322"/>
      <c r="Q951" s="322"/>
      <c r="R951" s="322"/>
      <c r="S951" s="322"/>
      <c r="T951" s="322"/>
      <c r="U951" s="322"/>
      <c r="V951" s="322"/>
      <c r="W951" s="322"/>
      <c r="X951" s="322"/>
      <c r="Y951" s="322"/>
      <c r="Z951" s="322"/>
    </row>
    <row r="952">
      <c r="A952" s="322"/>
      <c r="B952" s="322"/>
      <c r="C952" s="322"/>
      <c r="D952" s="322"/>
      <c r="E952" s="322"/>
      <c r="F952" s="322"/>
      <c r="G952" s="322"/>
      <c r="H952" s="322"/>
      <c r="I952" s="322"/>
      <c r="J952" s="322"/>
      <c r="K952" s="322"/>
      <c r="L952" s="322"/>
      <c r="M952" s="322"/>
      <c r="N952" s="322"/>
      <c r="O952" s="322"/>
      <c r="P952" s="322"/>
      <c r="Q952" s="322"/>
      <c r="R952" s="322"/>
      <c r="S952" s="322"/>
      <c r="T952" s="322"/>
      <c r="U952" s="322"/>
      <c r="V952" s="322"/>
      <c r="W952" s="322"/>
      <c r="X952" s="322"/>
      <c r="Y952" s="322"/>
      <c r="Z952" s="322"/>
    </row>
    <row r="953">
      <c r="A953" s="322"/>
      <c r="B953" s="322"/>
      <c r="C953" s="322"/>
      <c r="D953" s="322"/>
      <c r="E953" s="322"/>
      <c r="F953" s="322"/>
      <c r="G953" s="322"/>
      <c r="H953" s="322"/>
      <c r="I953" s="322"/>
      <c r="J953" s="322"/>
      <c r="K953" s="322"/>
      <c r="L953" s="322"/>
      <c r="M953" s="322"/>
      <c r="N953" s="322"/>
      <c r="O953" s="322"/>
      <c r="P953" s="322"/>
      <c r="Q953" s="322"/>
      <c r="R953" s="322"/>
      <c r="S953" s="322"/>
      <c r="T953" s="322"/>
      <c r="U953" s="322"/>
      <c r="V953" s="322"/>
      <c r="W953" s="322"/>
      <c r="X953" s="322"/>
      <c r="Y953" s="322"/>
      <c r="Z953" s="322"/>
    </row>
    <row r="954">
      <c r="A954" s="322"/>
      <c r="B954" s="322"/>
      <c r="C954" s="322"/>
      <c r="D954" s="322"/>
      <c r="E954" s="322"/>
      <c r="F954" s="322"/>
      <c r="G954" s="322"/>
      <c r="H954" s="322"/>
      <c r="I954" s="322"/>
      <c r="J954" s="322"/>
      <c r="K954" s="322"/>
      <c r="L954" s="322"/>
      <c r="M954" s="322"/>
      <c r="N954" s="322"/>
      <c r="O954" s="322"/>
      <c r="P954" s="322"/>
      <c r="Q954" s="322"/>
      <c r="R954" s="322"/>
      <c r="S954" s="322"/>
      <c r="T954" s="322"/>
      <c r="U954" s="322"/>
      <c r="V954" s="322"/>
      <c r="W954" s="322"/>
      <c r="X954" s="322"/>
      <c r="Y954" s="322"/>
      <c r="Z954" s="322"/>
    </row>
    <row r="955">
      <c r="A955" s="322"/>
      <c r="B955" s="322"/>
      <c r="C955" s="322"/>
      <c r="D955" s="322"/>
      <c r="E955" s="322"/>
      <c r="F955" s="322"/>
      <c r="G955" s="322"/>
      <c r="H955" s="322"/>
      <c r="I955" s="322"/>
      <c r="J955" s="322"/>
      <c r="K955" s="322"/>
      <c r="L955" s="322"/>
      <c r="M955" s="322"/>
      <c r="N955" s="322"/>
      <c r="O955" s="322"/>
      <c r="P955" s="322"/>
      <c r="Q955" s="322"/>
      <c r="R955" s="322"/>
      <c r="S955" s="322"/>
      <c r="T955" s="322"/>
      <c r="U955" s="322"/>
      <c r="V955" s="322"/>
      <c r="W955" s="322"/>
      <c r="X955" s="322"/>
      <c r="Y955" s="322"/>
      <c r="Z955" s="322"/>
    </row>
    <row r="956">
      <c r="A956" s="322"/>
      <c r="B956" s="322"/>
      <c r="C956" s="322"/>
      <c r="D956" s="322"/>
      <c r="E956" s="322"/>
      <c r="F956" s="322"/>
      <c r="G956" s="322"/>
      <c r="H956" s="322"/>
      <c r="I956" s="322"/>
      <c r="J956" s="322"/>
      <c r="K956" s="322"/>
      <c r="L956" s="322"/>
      <c r="M956" s="322"/>
      <c r="N956" s="322"/>
      <c r="O956" s="322"/>
      <c r="P956" s="322"/>
      <c r="Q956" s="322"/>
      <c r="R956" s="322"/>
      <c r="S956" s="322"/>
      <c r="T956" s="322"/>
      <c r="U956" s="322"/>
      <c r="V956" s="322"/>
      <c r="W956" s="322"/>
      <c r="X956" s="322"/>
      <c r="Y956" s="322"/>
      <c r="Z956" s="322"/>
    </row>
    <row r="957">
      <c r="A957" s="322"/>
      <c r="B957" s="322"/>
      <c r="C957" s="322"/>
      <c r="D957" s="322"/>
      <c r="E957" s="322"/>
      <c r="F957" s="322"/>
      <c r="G957" s="322"/>
      <c r="H957" s="322"/>
      <c r="I957" s="322"/>
      <c r="J957" s="322"/>
      <c r="K957" s="322"/>
      <c r="L957" s="322"/>
      <c r="M957" s="322"/>
      <c r="N957" s="322"/>
      <c r="O957" s="322"/>
      <c r="P957" s="322"/>
      <c r="Q957" s="322"/>
      <c r="R957" s="322"/>
      <c r="S957" s="322"/>
      <c r="T957" s="322"/>
      <c r="U957" s="322"/>
      <c r="V957" s="322"/>
      <c r="W957" s="322"/>
      <c r="X957" s="322"/>
      <c r="Y957" s="322"/>
      <c r="Z957" s="322"/>
    </row>
    <row r="958">
      <c r="A958" s="322"/>
      <c r="B958" s="322"/>
      <c r="C958" s="322"/>
      <c r="D958" s="322"/>
      <c r="E958" s="322"/>
      <c r="F958" s="322"/>
      <c r="G958" s="322"/>
      <c r="H958" s="322"/>
      <c r="I958" s="322"/>
      <c r="J958" s="322"/>
      <c r="K958" s="322"/>
      <c r="L958" s="322"/>
      <c r="M958" s="322"/>
      <c r="N958" s="322"/>
      <c r="O958" s="322"/>
      <c r="P958" s="322"/>
      <c r="Q958" s="322"/>
      <c r="R958" s="322"/>
      <c r="S958" s="322"/>
      <c r="T958" s="322"/>
      <c r="U958" s="322"/>
      <c r="V958" s="322"/>
      <c r="W958" s="322"/>
      <c r="X958" s="322"/>
      <c r="Y958" s="322"/>
      <c r="Z958" s="322"/>
    </row>
    <row r="959">
      <c r="A959" s="322"/>
      <c r="B959" s="322"/>
      <c r="C959" s="322"/>
      <c r="D959" s="322"/>
      <c r="E959" s="322"/>
      <c r="F959" s="322"/>
      <c r="G959" s="322"/>
      <c r="H959" s="322"/>
      <c r="I959" s="322"/>
      <c r="J959" s="322"/>
      <c r="K959" s="322"/>
      <c r="L959" s="322"/>
      <c r="M959" s="322"/>
      <c r="N959" s="322"/>
      <c r="O959" s="322"/>
      <c r="P959" s="322"/>
      <c r="Q959" s="322"/>
      <c r="R959" s="322"/>
      <c r="S959" s="322"/>
      <c r="T959" s="322"/>
      <c r="U959" s="322"/>
      <c r="V959" s="322"/>
      <c r="W959" s="322"/>
      <c r="X959" s="322"/>
      <c r="Y959" s="322"/>
      <c r="Z959" s="322"/>
    </row>
    <row r="960">
      <c r="A960" s="322"/>
      <c r="B960" s="322"/>
      <c r="C960" s="322"/>
      <c r="D960" s="322"/>
      <c r="E960" s="322"/>
      <c r="F960" s="322"/>
      <c r="G960" s="322"/>
      <c r="H960" s="322"/>
      <c r="I960" s="322"/>
      <c r="J960" s="322"/>
      <c r="K960" s="322"/>
      <c r="L960" s="322"/>
      <c r="M960" s="322"/>
      <c r="N960" s="322"/>
      <c r="O960" s="322"/>
      <c r="P960" s="322"/>
      <c r="Q960" s="322"/>
      <c r="R960" s="322"/>
      <c r="S960" s="322"/>
      <c r="T960" s="322"/>
      <c r="U960" s="322"/>
      <c r="V960" s="322"/>
      <c r="W960" s="322"/>
      <c r="X960" s="322"/>
      <c r="Y960" s="322"/>
      <c r="Z960" s="322"/>
    </row>
    <row r="961">
      <c r="A961" s="322"/>
      <c r="B961" s="322"/>
      <c r="C961" s="322"/>
      <c r="D961" s="322"/>
      <c r="E961" s="322"/>
      <c r="F961" s="322"/>
      <c r="G961" s="322"/>
      <c r="H961" s="322"/>
      <c r="I961" s="322"/>
      <c r="J961" s="322"/>
      <c r="K961" s="322"/>
      <c r="L961" s="322"/>
      <c r="M961" s="322"/>
      <c r="N961" s="322"/>
      <c r="O961" s="322"/>
      <c r="P961" s="322"/>
      <c r="Q961" s="322"/>
      <c r="R961" s="322"/>
      <c r="S961" s="322"/>
      <c r="T961" s="322"/>
      <c r="U961" s="322"/>
      <c r="V961" s="322"/>
      <c r="W961" s="322"/>
      <c r="X961" s="322"/>
      <c r="Y961" s="322"/>
      <c r="Z961" s="322"/>
    </row>
    <row r="962">
      <c r="A962" s="322"/>
      <c r="B962" s="322"/>
      <c r="C962" s="322"/>
      <c r="D962" s="322"/>
      <c r="E962" s="322"/>
      <c r="F962" s="322"/>
      <c r="G962" s="322"/>
      <c r="H962" s="322"/>
      <c r="I962" s="322"/>
      <c r="J962" s="322"/>
      <c r="K962" s="322"/>
      <c r="L962" s="322"/>
      <c r="M962" s="322"/>
      <c r="N962" s="322"/>
      <c r="O962" s="322"/>
      <c r="P962" s="322"/>
      <c r="Q962" s="322"/>
      <c r="R962" s="322"/>
      <c r="S962" s="322"/>
      <c r="T962" s="322"/>
      <c r="U962" s="322"/>
      <c r="V962" s="322"/>
      <c r="W962" s="322"/>
      <c r="X962" s="322"/>
      <c r="Y962" s="322"/>
      <c r="Z962" s="322"/>
    </row>
    <row r="963">
      <c r="A963" s="322"/>
      <c r="B963" s="322"/>
      <c r="C963" s="322"/>
      <c r="D963" s="322"/>
      <c r="E963" s="322"/>
      <c r="F963" s="322"/>
      <c r="G963" s="322"/>
      <c r="H963" s="322"/>
      <c r="I963" s="322"/>
      <c r="J963" s="322"/>
      <c r="K963" s="322"/>
      <c r="L963" s="322"/>
      <c r="M963" s="322"/>
      <c r="N963" s="322"/>
      <c r="O963" s="322"/>
      <c r="P963" s="322"/>
      <c r="Q963" s="322"/>
      <c r="R963" s="322"/>
      <c r="S963" s="322"/>
      <c r="T963" s="322"/>
      <c r="U963" s="322"/>
      <c r="V963" s="322"/>
      <c r="W963" s="322"/>
      <c r="X963" s="322"/>
      <c r="Y963" s="322"/>
      <c r="Z963" s="322"/>
    </row>
    <row r="964">
      <c r="A964" s="322"/>
      <c r="B964" s="322"/>
      <c r="C964" s="322"/>
      <c r="D964" s="322"/>
      <c r="E964" s="322"/>
      <c r="F964" s="322"/>
      <c r="G964" s="322"/>
      <c r="H964" s="322"/>
      <c r="I964" s="322"/>
      <c r="J964" s="322"/>
      <c r="K964" s="322"/>
      <c r="L964" s="322"/>
      <c r="M964" s="322"/>
      <c r="N964" s="322"/>
      <c r="O964" s="322"/>
      <c r="P964" s="322"/>
      <c r="Q964" s="322"/>
      <c r="R964" s="322"/>
      <c r="S964" s="322"/>
      <c r="T964" s="322"/>
      <c r="U964" s="322"/>
      <c r="V964" s="322"/>
      <c r="W964" s="322"/>
      <c r="X964" s="322"/>
      <c r="Y964" s="322"/>
      <c r="Z964" s="322"/>
    </row>
    <row r="965">
      <c r="A965" s="322"/>
      <c r="B965" s="322"/>
      <c r="C965" s="322"/>
      <c r="D965" s="322"/>
      <c r="E965" s="322"/>
      <c r="F965" s="322"/>
      <c r="G965" s="322"/>
      <c r="H965" s="322"/>
      <c r="I965" s="322"/>
      <c r="J965" s="322"/>
      <c r="K965" s="322"/>
      <c r="L965" s="322"/>
      <c r="M965" s="322"/>
      <c r="N965" s="322"/>
      <c r="O965" s="322"/>
      <c r="P965" s="322"/>
      <c r="Q965" s="322"/>
      <c r="R965" s="322"/>
      <c r="S965" s="322"/>
      <c r="T965" s="322"/>
      <c r="U965" s="322"/>
      <c r="V965" s="322"/>
      <c r="W965" s="322"/>
      <c r="X965" s="322"/>
      <c r="Y965" s="322"/>
      <c r="Z965" s="322"/>
    </row>
    <row r="966">
      <c r="A966" s="322"/>
      <c r="B966" s="322"/>
      <c r="C966" s="322"/>
      <c r="D966" s="322"/>
      <c r="E966" s="322"/>
      <c r="F966" s="322"/>
      <c r="G966" s="322"/>
      <c r="H966" s="322"/>
      <c r="I966" s="322"/>
      <c r="J966" s="322"/>
      <c r="K966" s="322"/>
      <c r="L966" s="322"/>
      <c r="M966" s="322"/>
      <c r="N966" s="322"/>
      <c r="O966" s="322"/>
      <c r="P966" s="322"/>
      <c r="Q966" s="322"/>
      <c r="R966" s="322"/>
      <c r="S966" s="322"/>
      <c r="T966" s="322"/>
      <c r="U966" s="322"/>
      <c r="V966" s="322"/>
      <c r="W966" s="322"/>
      <c r="X966" s="322"/>
      <c r="Y966" s="322"/>
      <c r="Z966" s="322"/>
    </row>
    <row r="967">
      <c r="A967" s="322"/>
      <c r="B967" s="322"/>
      <c r="C967" s="322"/>
      <c r="D967" s="322"/>
      <c r="E967" s="322"/>
      <c r="F967" s="322"/>
      <c r="G967" s="322"/>
      <c r="H967" s="322"/>
      <c r="I967" s="322"/>
      <c r="J967" s="322"/>
      <c r="K967" s="322"/>
      <c r="L967" s="322"/>
      <c r="M967" s="322"/>
      <c r="N967" s="322"/>
      <c r="O967" s="322"/>
      <c r="P967" s="322"/>
      <c r="Q967" s="322"/>
      <c r="R967" s="322"/>
      <c r="S967" s="322"/>
      <c r="T967" s="322"/>
      <c r="U967" s="322"/>
      <c r="V967" s="322"/>
      <c r="W967" s="322"/>
      <c r="X967" s="322"/>
      <c r="Y967" s="322"/>
      <c r="Z967" s="322"/>
    </row>
    <row r="968">
      <c r="A968" s="322"/>
      <c r="B968" s="322"/>
      <c r="C968" s="322"/>
      <c r="D968" s="322"/>
      <c r="E968" s="322"/>
      <c r="F968" s="322"/>
      <c r="G968" s="322"/>
      <c r="H968" s="322"/>
      <c r="I968" s="322"/>
      <c r="J968" s="322"/>
      <c r="K968" s="322"/>
      <c r="L968" s="322"/>
      <c r="M968" s="322"/>
      <c r="N968" s="322"/>
      <c r="O968" s="322"/>
      <c r="P968" s="322"/>
      <c r="Q968" s="322"/>
      <c r="R968" s="322"/>
      <c r="S968" s="322"/>
      <c r="T968" s="322"/>
      <c r="U968" s="322"/>
      <c r="V968" s="322"/>
      <c r="W968" s="322"/>
      <c r="X968" s="322"/>
      <c r="Y968" s="322"/>
      <c r="Z968" s="322"/>
    </row>
    <row r="969">
      <c r="A969" s="322"/>
      <c r="B969" s="322"/>
      <c r="C969" s="322"/>
      <c r="D969" s="322"/>
      <c r="E969" s="322"/>
      <c r="F969" s="322"/>
      <c r="G969" s="322"/>
      <c r="H969" s="322"/>
      <c r="I969" s="322"/>
      <c r="J969" s="322"/>
      <c r="K969" s="322"/>
      <c r="L969" s="322"/>
      <c r="M969" s="322"/>
      <c r="N969" s="322"/>
      <c r="O969" s="322"/>
      <c r="P969" s="322"/>
      <c r="Q969" s="322"/>
      <c r="R969" s="322"/>
      <c r="S969" s="322"/>
      <c r="T969" s="322"/>
      <c r="U969" s="322"/>
      <c r="V969" s="322"/>
      <c r="W969" s="322"/>
      <c r="X969" s="322"/>
      <c r="Y969" s="322"/>
      <c r="Z969" s="322"/>
    </row>
    <row r="970">
      <c r="A970" s="322"/>
      <c r="B970" s="322"/>
      <c r="C970" s="322"/>
      <c r="D970" s="322"/>
      <c r="E970" s="322"/>
      <c r="F970" s="322"/>
      <c r="G970" s="322"/>
      <c r="H970" s="322"/>
      <c r="I970" s="322"/>
      <c r="J970" s="322"/>
      <c r="K970" s="322"/>
      <c r="L970" s="322"/>
      <c r="M970" s="322"/>
      <c r="N970" s="322"/>
      <c r="O970" s="322"/>
      <c r="P970" s="322"/>
      <c r="Q970" s="322"/>
      <c r="R970" s="322"/>
      <c r="S970" s="322"/>
      <c r="T970" s="322"/>
      <c r="U970" s="322"/>
      <c r="V970" s="322"/>
      <c r="W970" s="322"/>
      <c r="X970" s="322"/>
      <c r="Y970" s="322"/>
      <c r="Z970" s="322"/>
    </row>
    <row r="971">
      <c r="A971" s="322"/>
      <c r="B971" s="322"/>
      <c r="C971" s="322"/>
      <c r="D971" s="322"/>
      <c r="E971" s="322"/>
      <c r="F971" s="322"/>
      <c r="G971" s="322"/>
      <c r="H971" s="322"/>
      <c r="I971" s="322"/>
      <c r="J971" s="322"/>
      <c r="K971" s="322"/>
      <c r="L971" s="322"/>
      <c r="M971" s="322"/>
      <c r="N971" s="322"/>
      <c r="O971" s="322"/>
      <c r="P971" s="322"/>
      <c r="Q971" s="322"/>
      <c r="R971" s="322"/>
      <c r="S971" s="322"/>
      <c r="T971" s="322"/>
      <c r="U971" s="322"/>
      <c r="V971" s="322"/>
      <c r="W971" s="322"/>
      <c r="X971" s="322"/>
      <c r="Y971" s="322"/>
      <c r="Z971" s="322"/>
    </row>
    <row r="972">
      <c r="A972" s="322"/>
      <c r="B972" s="322"/>
      <c r="C972" s="322"/>
      <c r="D972" s="322"/>
      <c r="E972" s="322"/>
      <c r="F972" s="322"/>
      <c r="G972" s="322"/>
      <c r="H972" s="322"/>
      <c r="I972" s="322"/>
      <c r="J972" s="322"/>
      <c r="K972" s="322"/>
      <c r="L972" s="322"/>
      <c r="M972" s="322"/>
      <c r="N972" s="322"/>
      <c r="O972" s="322"/>
      <c r="P972" s="322"/>
      <c r="Q972" s="322"/>
      <c r="R972" s="322"/>
      <c r="S972" s="322"/>
      <c r="T972" s="322"/>
      <c r="U972" s="322"/>
      <c r="V972" s="322"/>
      <c r="W972" s="322"/>
      <c r="X972" s="322"/>
      <c r="Y972" s="322"/>
      <c r="Z972" s="322"/>
    </row>
    <row r="973">
      <c r="A973" s="322"/>
      <c r="B973" s="322"/>
      <c r="C973" s="322"/>
      <c r="D973" s="322"/>
      <c r="E973" s="322"/>
      <c r="F973" s="322"/>
      <c r="G973" s="322"/>
      <c r="H973" s="322"/>
      <c r="I973" s="322"/>
      <c r="J973" s="322"/>
      <c r="K973" s="322"/>
      <c r="L973" s="322"/>
      <c r="M973" s="322"/>
      <c r="N973" s="322"/>
      <c r="O973" s="322"/>
      <c r="P973" s="322"/>
      <c r="Q973" s="322"/>
      <c r="R973" s="322"/>
      <c r="S973" s="322"/>
      <c r="T973" s="322"/>
      <c r="U973" s="322"/>
      <c r="V973" s="322"/>
      <c r="W973" s="322"/>
      <c r="X973" s="322"/>
      <c r="Y973" s="322"/>
      <c r="Z973" s="322"/>
    </row>
    <row r="974">
      <c r="A974" s="322"/>
      <c r="B974" s="322"/>
      <c r="C974" s="322"/>
      <c r="D974" s="322"/>
      <c r="E974" s="322"/>
      <c r="F974" s="322"/>
      <c r="G974" s="322"/>
      <c r="H974" s="322"/>
      <c r="I974" s="322"/>
      <c r="J974" s="322"/>
      <c r="K974" s="322"/>
      <c r="L974" s="322"/>
      <c r="M974" s="322"/>
      <c r="N974" s="322"/>
      <c r="O974" s="322"/>
      <c r="P974" s="322"/>
      <c r="Q974" s="322"/>
      <c r="R974" s="322"/>
      <c r="S974" s="322"/>
      <c r="T974" s="322"/>
      <c r="U974" s="322"/>
      <c r="V974" s="322"/>
      <c r="W974" s="322"/>
      <c r="X974" s="322"/>
      <c r="Y974" s="322"/>
      <c r="Z974" s="322"/>
    </row>
    <row r="975">
      <c r="A975" s="322"/>
      <c r="B975" s="322"/>
      <c r="C975" s="322"/>
      <c r="D975" s="322"/>
      <c r="E975" s="322"/>
      <c r="F975" s="322"/>
      <c r="G975" s="322"/>
      <c r="H975" s="322"/>
      <c r="I975" s="322"/>
      <c r="J975" s="322"/>
      <c r="K975" s="322"/>
      <c r="L975" s="322"/>
      <c r="M975" s="322"/>
      <c r="N975" s="322"/>
      <c r="O975" s="322"/>
      <c r="P975" s="322"/>
      <c r="Q975" s="322"/>
      <c r="R975" s="322"/>
      <c r="S975" s="322"/>
      <c r="T975" s="322"/>
      <c r="U975" s="322"/>
      <c r="V975" s="322"/>
      <c r="W975" s="322"/>
      <c r="X975" s="322"/>
      <c r="Y975" s="322"/>
      <c r="Z975" s="322"/>
    </row>
    <row r="976">
      <c r="A976" s="322"/>
      <c r="B976" s="322"/>
      <c r="C976" s="322"/>
      <c r="D976" s="322"/>
      <c r="E976" s="322"/>
      <c r="F976" s="322"/>
      <c r="G976" s="322"/>
      <c r="H976" s="322"/>
      <c r="I976" s="322"/>
      <c r="J976" s="322"/>
      <c r="K976" s="322"/>
      <c r="L976" s="322"/>
      <c r="M976" s="322"/>
      <c r="N976" s="322"/>
      <c r="O976" s="322"/>
      <c r="P976" s="322"/>
      <c r="Q976" s="322"/>
      <c r="R976" s="322"/>
      <c r="S976" s="322"/>
      <c r="T976" s="322"/>
      <c r="U976" s="322"/>
      <c r="V976" s="322"/>
      <c r="W976" s="322"/>
      <c r="X976" s="322"/>
      <c r="Y976" s="322"/>
      <c r="Z976" s="322"/>
    </row>
    <row r="977">
      <c r="A977" s="322"/>
      <c r="B977" s="322"/>
      <c r="C977" s="322"/>
      <c r="D977" s="322"/>
      <c r="E977" s="322"/>
      <c r="F977" s="322"/>
      <c r="G977" s="322"/>
      <c r="H977" s="322"/>
      <c r="I977" s="322"/>
      <c r="J977" s="322"/>
      <c r="K977" s="322"/>
      <c r="L977" s="322"/>
      <c r="M977" s="322"/>
      <c r="N977" s="322"/>
      <c r="O977" s="322"/>
      <c r="P977" s="322"/>
      <c r="Q977" s="322"/>
      <c r="R977" s="322"/>
      <c r="S977" s="322"/>
      <c r="T977" s="322"/>
      <c r="U977" s="322"/>
      <c r="V977" s="322"/>
      <c r="W977" s="322"/>
      <c r="X977" s="322"/>
      <c r="Y977" s="322"/>
      <c r="Z977" s="322"/>
    </row>
    <row r="978">
      <c r="A978" s="322"/>
      <c r="B978" s="322"/>
      <c r="C978" s="322"/>
      <c r="D978" s="322"/>
      <c r="E978" s="322"/>
      <c r="F978" s="322"/>
      <c r="G978" s="322"/>
      <c r="H978" s="322"/>
      <c r="I978" s="322"/>
      <c r="J978" s="322"/>
      <c r="K978" s="322"/>
      <c r="L978" s="322"/>
      <c r="M978" s="322"/>
      <c r="N978" s="322"/>
      <c r="O978" s="322"/>
      <c r="P978" s="322"/>
      <c r="Q978" s="322"/>
      <c r="R978" s="322"/>
      <c r="S978" s="322"/>
      <c r="T978" s="322"/>
      <c r="U978" s="322"/>
      <c r="V978" s="322"/>
      <c r="W978" s="322"/>
      <c r="X978" s="322"/>
      <c r="Y978" s="322"/>
      <c r="Z978" s="322"/>
    </row>
    <row r="979">
      <c r="A979" s="322"/>
      <c r="B979" s="322"/>
      <c r="C979" s="322"/>
      <c r="D979" s="322"/>
      <c r="E979" s="322"/>
      <c r="F979" s="322"/>
      <c r="G979" s="322"/>
      <c r="H979" s="322"/>
      <c r="I979" s="322"/>
      <c r="J979" s="322"/>
      <c r="K979" s="322"/>
      <c r="L979" s="322"/>
      <c r="M979" s="322"/>
      <c r="N979" s="322"/>
      <c r="O979" s="322"/>
      <c r="P979" s="322"/>
      <c r="Q979" s="322"/>
      <c r="R979" s="322"/>
      <c r="S979" s="322"/>
      <c r="T979" s="322"/>
      <c r="U979" s="322"/>
      <c r="V979" s="322"/>
      <c r="W979" s="322"/>
      <c r="X979" s="322"/>
      <c r="Y979" s="322"/>
      <c r="Z979" s="322"/>
    </row>
    <row r="980">
      <c r="A980" s="322"/>
      <c r="B980" s="322"/>
      <c r="C980" s="322"/>
      <c r="D980" s="322"/>
      <c r="E980" s="322"/>
      <c r="F980" s="322"/>
      <c r="G980" s="322"/>
      <c r="H980" s="322"/>
      <c r="I980" s="322"/>
      <c r="J980" s="322"/>
      <c r="K980" s="322"/>
      <c r="L980" s="322"/>
      <c r="M980" s="322"/>
      <c r="N980" s="322"/>
      <c r="O980" s="322"/>
      <c r="P980" s="322"/>
      <c r="Q980" s="322"/>
      <c r="R980" s="322"/>
      <c r="S980" s="322"/>
      <c r="T980" s="322"/>
      <c r="U980" s="322"/>
      <c r="V980" s="322"/>
      <c r="W980" s="322"/>
      <c r="X980" s="322"/>
      <c r="Y980" s="322"/>
      <c r="Z980" s="322"/>
    </row>
    <row r="981">
      <c r="A981" s="322"/>
      <c r="B981" s="322"/>
      <c r="C981" s="322"/>
      <c r="D981" s="322"/>
      <c r="E981" s="322"/>
      <c r="F981" s="322"/>
      <c r="G981" s="322"/>
      <c r="H981" s="322"/>
      <c r="I981" s="322"/>
      <c r="J981" s="322"/>
      <c r="K981" s="322"/>
      <c r="L981" s="322"/>
      <c r="M981" s="322"/>
      <c r="N981" s="322"/>
      <c r="O981" s="322"/>
      <c r="P981" s="322"/>
      <c r="Q981" s="322"/>
      <c r="R981" s="322"/>
      <c r="S981" s="322"/>
      <c r="T981" s="322"/>
      <c r="U981" s="322"/>
      <c r="V981" s="322"/>
      <c r="W981" s="322"/>
      <c r="X981" s="322"/>
      <c r="Y981" s="322"/>
      <c r="Z981" s="322"/>
    </row>
    <row r="982">
      <c r="A982" s="322"/>
      <c r="B982" s="322"/>
      <c r="C982" s="322"/>
      <c r="D982" s="322"/>
      <c r="E982" s="322"/>
      <c r="F982" s="322"/>
      <c r="G982" s="322"/>
      <c r="H982" s="322"/>
      <c r="I982" s="322"/>
      <c r="J982" s="322"/>
      <c r="K982" s="322"/>
      <c r="L982" s="322"/>
      <c r="M982" s="322"/>
      <c r="N982" s="322"/>
      <c r="O982" s="322"/>
      <c r="P982" s="322"/>
      <c r="Q982" s="322"/>
      <c r="R982" s="322"/>
      <c r="S982" s="322"/>
      <c r="T982" s="322"/>
      <c r="U982" s="322"/>
      <c r="V982" s="322"/>
      <c r="W982" s="322"/>
      <c r="X982" s="322"/>
      <c r="Y982" s="322"/>
      <c r="Z982" s="322"/>
    </row>
    <row r="983">
      <c r="A983" s="322"/>
      <c r="B983" s="322"/>
      <c r="C983" s="322"/>
      <c r="D983" s="322"/>
      <c r="E983" s="322"/>
      <c r="F983" s="322"/>
      <c r="G983" s="322"/>
      <c r="H983" s="322"/>
      <c r="I983" s="322"/>
      <c r="J983" s="322"/>
      <c r="K983" s="322"/>
      <c r="L983" s="322"/>
      <c r="M983" s="322"/>
      <c r="N983" s="322"/>
      <c r="O983" s="322"/>
      <c r="P983" s="322"/>
      <c r="Q983" s="322"/>
      <c r="R983" s="322"/>
      <c r="S983" s="322"/>
      <c r="T983" s="322"/>
      <c r="U983" s="322"/>
      <c r="V983" s="322"/>
      <c r="W983" s="322"/>
      <c r="X983" s="322"/>
      <c r="Y983" s="322"/>
      <c r="Z983" s="322"/>
    </row>
    <row r="984">
      <c r="A984" s="322"/>
      <c r="B984" s="322"/>
      <c r="C984" s="322"/>
      <c r="D984" s="322"/>
      <c r="E984" s="322"/>
      <c r="F984" s="322"/>
      <c r="G984" s="322"/>
      <c r="H984" s="322"/>
      <c r="I984" s="322"/>
      <c r="J984" s="322"/>
      <c r="K984" s="322"/>
      <c r="L984" s="322"/>
      <c r="M984" s="322"/>
      <c r="N984" s="322"/>
      <c r="O984" s="322"/>
      <c r="P984" s="322"/>
      <c r="Q984" s="322"/>
      <c r="R984" s="322"/>
      <c r="S984" s="322"/>
      <c r="T984" s="322"/>
      <c r="U984" s="322"/>
      <c r="V984" s="322"/>
      <c r="W984" s="322"/>
      <c r="X984" s="322"/>
      <c r="Y984" s="322"/>
      <c r="Z984" s="322"/>
    </row>
    <row r="985">
      <c r="A985" s="322"/>
      <c r="B985" s="322"/>
      <c r="C985" s="322"/>
      <c r="D985" s="322"/>
      <c r="E985" s="322"/>
      <c r="F985" s="322"/>
      <c r="G985" s="322"/>
      <c r="H985" s="322"/>
      <c r="I985" s="322"/>
      <c r="J985" s="322"/>
      <c r="K985" s="322"/>
      <c r="L985" s="322"/>
      <c r="M985" s="322"/>
      <c r="N985" s="322"/>
      <c r="O985" s="322"/>
      <c r="P985" s="322"/>
      <c r="Q985" s="322"/>
      <c r="R985" s="322"/>
      <c r="S985" s="322"/>
      <c r="T985" s="322"/>
      <c r="U985" s="322"/>
      <c r="V985" s="322"/>
      <c r="W985" s="322"/>
      <c r="X985" s="322"/>
      <c r="Y985" s="322"/>
      <c r="Z985" s="322"/>
    </row>
    <row r="986">
      <c r="A986" s="322"/>
      <c r="B986" s="322"/>
      <c r="C986" s="322"/>
      <c r="D986" s="322"/>
      <c r="E986" s="322"/>
      <c r="F986" s="322"/>
      <c r="G986" s="322"/>
      <c r="H986" s="322"/>
      <c r="I986" s="322"/>
      <c r="J986" s="322"/>
      <c r="K986" s="322"/>
      <c r="L986" s="322"/>
      <c r="M986" s="322"/>
      <c r="N986" s="322"/>
      <c r="O986" s="322"/>
      <c r="P986" s="322"/>
      <c r="Q986" s="322"/>
      <c r="R986" s="322"/>
      <c r="S986" s="322"/>
      <c r="T986" s="322"/>
      <c r="U986" s="322"/>
      <c r="V986" s="322"/>
      <c r="W986" s="322"/>
      <c r="X986" s="322"/>
      <c r="Y986" s="322"/>
      <c r="Z986" s="322"/>
    </row>
    <row r="987">
      <c r="A987" s="322"/>
      <c r="B987" s="322"/>
      <c r="C987" s="322"/>
      <c r="D987" s="322"/>
      <c r="E987" s="322"/>
      <c r="F987" s="322"/>
      <c r="G987" s="322"/>
      <c r="H987" s="322"/>
      <c r="I987" s="322"/>
      <c r="J987" s="322"/>
      <c r="K987" s="322"/>
      <c r="L987" s="322"/>
      <c r="M987" s="322"/>
      <c r="N987" s="322"/>
      <c r="O987" s="322"/>
      <c r="P987" s="322"/>
      <c r="Q987" s="322"/>
      <c r="R987" s="322"/>
      <c r="S987" s="322"/>
      <c r="T987" s="322"/>
      <c r="U987" s="322"/>
      <c r="V987" s="322"/>
      <c r="W987" s="322"/>
      <c r="X987" s="322"/>
      <c r="Y987" s="322"/>
      <c r="Z987" s="322"/>
    </row>
    <row r="988">
      <c r="A988" s="322"/>
      <c r="B988" s="322"/>
      <c r="C988" s="322"/>
      <c r="D988" s="322"/>
      <c r="E988" s="322"/>
      <c r="F988" s="322"/>
      <c r="G988" s="322"/>
      <c r="H988" s="322"/>
      <c r="I988" s="322"/>
      <c r="J988" s="322"/>
      <c r="K988" s="322"/>
      <c r="L988" s="322"/>
      <c r="M988" s="322"/>
      <c r="N988" s="322"/>
      <c r="O988" s="322"/>
      <c r="P988" s="322"/>
      <c r="Q988" s="322"/>
      <c r="R988" s="322"/>
      <c r="S988" s="322"/>
      <c r="T988" s="322"/>
      <c r="U988" s="322"/>
      <c r="V988" s="322"/>
      <c r="W988" s="322"/>
      <c r="X988" s="322"/>
      <c r="Y988" s="322"/>
      <c r="Z988" s="322"/>
    </row>
    <row r="989">
      <c r="A989" s="322"/>
      <c r="B989" s="322"/>
      <c r="C989" s="322"/>
      <c r="D989" s="322"/>
      <c r="E989" s="322"/>
      <c r="F989" s="322"/>
      <c r="G989" s="322"/>
      <c r="H989" s="322"/>
      <c r="I989" s="322"/>
      <c r="J989" s="322"/>
      <c r="K989" s="322"/>
      <c r="L989" s="322"/>
      <c r="M989" s="322"/>
      <c r="N989" s="322"/>
      <c r="O989" s="322"/>
      <c r="P989" s="322"/>
      <c r="Q989" s="322"/>
      <c r="R989" s="322"/>
      <c r="S989" s="322"/>
      <c r="T989" s="322"/>
      <c r="U989" s="322"/>
      <c r="V989" s="322"/>
      <c r="W989" s="322"/>
      <c r="X989" s="322"/>
      <c r="Y989" s="322"/>
      <c r="Z989" s="322"/>
    </row>
    <row r="990">
      <c r="A990" s="322"/>
      <c r="B990" s="322"/>
      <c r="C990" s="322"/>
      <c r="D990" s="322"/>
      <c r="E990" s="322"/>
      <c r="F990" s="322"/>
      <c r="G990" s="322"/>
      <c r="H990" s="322"/>
      <c r="I990" s="322"/>
      <c r="J990" s="322"/>
      <c r="K990" s="322"/>
      <c r="L990" s="322"/>
      <c r="M990" s="322"/>
      <c r="N990" s="322"/>
      <c r="O990" s="322"/>
      <c r="P990" s="322"/>
      <c r="Q990" s="322"/>
      <c r="R990" s="322"/>
      <c r="S990" s="322"/>
      <c r="T990" s="322"/>
      <c r="U990" s="322"/>
      <c r="V990" s="322"/>
      <c r="W990" s="322"/>
      <c r="X990" s="322"/>
      <c r="Y990" s="322"/>
      <c r="Z990" s="322"/>
    </row>
    <row r="991">
      <c r="A991" s="322"/>
      <c r="B991" s="322"/>
      <c r="C991" s="322"/>
      <c r="D991" s="322"/>
      <c r="E991" s="322"/>
      <c r="F991" s="322"/>
      <c r="G991" s="322"/>
      <c r="H991" s="322"/>
      <c r="I991" s="322"/>
      <c r="J991" s="322"/>
      <c r="K991" s="322"/>
      <c r="L991" s="322"/>
      <c r="M991" s="322"/>
      <c r="N991" s="322"/>
      <c r="O991" s="322"/>
      <c r="P991" s="322"/>
      <c r="Q991" s="322"/>
      <c r="R991" s="322"/>
      <c r="S991" s="322"/>
      <c r="T991" s="322"/>
      <c r="U991" s="322"/>
      <c r="V991" s="322"/>
      <c r="W991" s="322"/>
      <c r="X991" s="322"/>
      <c r="Y991" s="322"/>
      <c r="Z991" s="322"/>
    </row>
    <row r="992">
      <c r="A992" s="322"/>
      <c r="B992" s="322"/>
      <c r="C992" s="322"/>
      <c r="D992" s="322"/>
      <c r="E992" s="322"/>
      <c r="F992" s="322"/>
      <c r="G992" s="322"/>
      <c r="H992" s="322"/>
      <c r="I992" s="322"/>
      <c r="J992" s="322"/>
      <c r="K992" s="322"/>
      <c r="L992" s="322"/>
      <c r="M992" s="322"/>
      <c r="N992" s="322"/>
      <c r="O992" s="322"/>
      <c r="P992" s="322"/>
      <c r="Q992" s="322"/>
      <c r="R992" s="322"/>
      <c r="S992" s="322"/>
      <c r="T992" s="322"/>
      <c r="U992" s="322"/>
      <c r="V992" s="322"/>
      <c r="W992" s="322"/>
      <c r="X992" s="322"/>
      <c r="Y992" s="322"/>
      <c r="Z992" s="322"/>
    </row>
    <row r="993">
      <c r="A993" s="322"/>
      <c r="B993" s="322"/>
      <c r="C993" s="322"/>
      <c r="D993" s="322"/>
      <c r="E993" s="322"/>
      <c r="F993" s="322"/>
      <c r="G993" s="322"/>
      <c r="H993" s="322"/>
      <c r="I993" s="322"/>
      <c r="J993" s="322"/>
      <c r="K993" s="322"/>
      <c r="L993" s="322"/>
      <c r="M993" s="322"/>
      <c r="N993" s="322"/>
      <c r="O993" s="322"/>
      <c r="P993" s="322"/>
      <c r="Q993" s="322"/>
      <c r="R993" s="322"/>
      <c r="S993" s="322"/>
      <c r="T993" s="322"/>
      <c r="U993" s="322"/>
      <c r="V993" s="322"/>
      <c r="W993" s="322"/>
      <c r="X993" s="322"/>
      <c r="Y993" s="322"/>
      <c r="Z993" s="322"/>
    </row>
    <row r="994">
      <c r="A994" s="322"/>
      <c r="B994" s="322"/>
      <c r="C994" s="322"/>
      <c r="D994" s="322"/>
      <c r="E994" s="322"/>
      <c r="F994" s="322"/>
      <c r="G994" s="322"/>
      <c r="H994" s="322"/>
      <c r="I994" s="322"/>
      <c r="J994" s="322"/>
      <c r="K994" s="322"/>
      <c r="L994" s="322"/>
      <c r="M994" s="322"/>
      <c r="N994" s="322"/>
      <c r="O994" s="322"/>
      <c r="P994" s="322"/>
      <c r="Q994" s="322"/>
      <c r="R994" s="322"/>
      <c r="S994" s="322"/>
      <c r="T994" s="322"/>
      <c r="U994" s="322"/>
      <c r="V994" s="322"/>
      <c r="W994" s="322"/>
      <c r="X994" s="322"/>
      <c r="Y994" s="322"/>
      <c r="Z994" s="322"/>
    </row>
    <row r="995">
      <c r="A995" s="322"/>
      <c r="B995" s="322"/>
      <c r="C995" s="322"/>
      <c r="D995" s="322"/>
      <c r="E995" s="322"/>
      <c r="F995" s="322"/>
      <c r="G995" s="322"/>
      <c r="H995" s="322"/>
      <c r="I995" s="322"/>
      <c r="J995" s="322"/>
      <c r="K995" s="322"/>
      <c r="L995" s="322"/>
      <c r="M995" s="322"/>
      <c r="N995" s="322"/>
      <c r="O995" s="322"/>
      <c r="P995" s="322"/>
      <c r="Q995" s="322"/>
      <c r="R995" s="322"/>
      <c r="S995" s="322"/>
      <c r="T995" s="322"/>
      <c r="U995" s="322"/>
      <c r="V995" s="322"/>
      <c r="W995" s="322"/>
      <c r="X995" s="322"/>
      <c r="Y995" s="322"/>
      <c r="Z995" s="322"/>
    </row>
    <row r="996">
      <c r="A996" s="322"/>
      <c r="B996" s="322"/>
      <c r="C996" s="322"/>
      <c r="D996" s="322"/>
      <c r="E996" s="322"/>
      <c r="F996" s="322"/>
      <c r="G996" s="322"/>
      <c r="H996" s="322"/>
      <c r="I996" s="322"/>
      <c r="J996" s="322"/>
      <c r="K996" s="322"/>
      <c r="L996" s="322"/>
      <c r="M996" s="322"/>
      <c r="N996" s="322"/>
      <c r="O996" s="322"/>
      <c r="P996" s="322"/>
      <c r="Q996" s="322"/>
      <c r="R996" s="322"/>
      <c r="S996" s="322"/>
      <c r="T996" s="322"/>
      <c r="U996" s="322"/>
      <c r="V996" s="322"/>
      <c r="W996" s="322"/>
      <c r="X996" s="322"/>
      <c r="Y996" s="322"/>
      <c r="Z996" s="322"/>
    </row>
    <row r="997">
      <c r="A997" s="322"/>
      <c r="B997" s="322"/>
      <c r="C997" s="322"/>
      <c r="D997" s="322"/>
      <c r="E997" s="322"/>
      <c r="F997" s="322"/>
      <c r="G997" s="322"/>
      <c r="H997" s="322"/>
      <c r="I997" s="322"/>
      <c r="J997" s="322"/>
      <c r="K997" s="322"/>
      <c r="L997" s="322"/>
      <c r="M997" s="322"/>
      <c r="N997" s="322"/>
      <c r="O997" s="322"/>
      <c r="P997" s="322"/>
      <c r="Q997" s="322"/>
      <c r="R997" s="322"/>
      <c r="S997" s="322"/>
      <c r="T997" s="322"/>
      <c r="U997" s="322"/>
      <c r="V997" s="322"/>
      <c r="W997" s="322"/>
      <c r="X997" s="322"/>
      <c r="Y997" s="322"/>
      <c r="Z997" s="322"/>
    </row>
    <row r="998">
      <c r="A998" s="322"/>
      <c r="B998" s="322"/>
      <c r="C998" s="322"/>
      <c r="D998" s="322"/>
      <c r="E998" s="322"/>
      <c r="F998" s="322"/>
      <c r="G998" s="322"/>
      <c r="H998" s="322"/>
      <c r="I998" s="322"/>
      <c r="J998" s="322"/>
      <c r="K998" s="322"/>
      <c r="L998" s="322"/>
      <c r="M998" s="322"/>
      <c r="N998" s="322"/>
      <c r="O998" s="322"/>
      <c r="P998" s="322"/>
      <c r="Q998" s="322"/>
      <c r="R998" s="322"/>
      <c r="S998" s="322"/>
      <c r="T998" s="322"/>
      <c r="U998" s="322"/>
      <c r="V998" s="322"/>
      <c r="W998" s="322"/>
      <c r="X998" s="322"/>
      <c r="Y998" s="322"/>
      <c r="Z998" s="322"/>
    </row>
    <row r="999">
      <c r="A999" s="322"/>
      <c r="B999" s="322"/>
      <c r="C999" s="322"/>
      <c r="D999" s="322"/>
      <c r="E999" s="322"/>
      <c r="F999" s="322"/>
      <c r="G999" s="322"/>
      <c r="H999" s="322"/>
      <c r="I999" s="322"/>
      <c r="J999" s="322"/>
      <c r="K999" s="322"/>
      <c r="L999" s="322"/>
      <c r="M999" s="322"/>
      <c r="N999" s="322"/>
      <c r="O999" s="322"/>
      <c r="P999" s="322"/>
      <c r="Q999" s="322"/>
      <c r="R999" s="322"/>
      <c r="S999" s="322"/>
      <c r="T999" s="322"/>
      <c r="U999" s="322"/>
      <c r="V999" s="322"/>
      <c r="W999" s="322"/>
      <c r="X999" s="322"/>
      <c r="Y999" s="322"/>
      <c r="Z999" s="322"/>
    </row>
    <row r="1000">
      <c r="A1000" s="322"/>
      <c r="B1000" s="322"/>
      <c r="C1000" s="322"/>
      <c r="D1000" s="322"/>
      <c r="E1000" s="322"/>
      <c r="F1000" s="322"/>
      <c r="G1000" s="322"/>
      <c r="H1000" s="322"/>
      <c r="I1000" s="322"/>
      <c r="J1000" s="322"/>
      <c r="K1000" s="322"/>
      <c r="L1000" s="322"/>
      <c r="M1000" s="322"/>
      <c r="N1000" s="322"/>
      <c r="O1000" s="322"/>
      <c r="P1000" s="322"/>
      <c r="Q1000" s="322"/>
      <c r="R1000" s="322"/>
      <c r="S1000" s="322"/>
      <c r="T1000" s="322"/>
      <c r="U1000" s="322"/>
      <c r="V1000" s="322"/>
      <c r="W1000" s="322"/>
      <c r="X1000" s="322"/>
      <c r="Y1000" s="322"/>
      <c r="Z1000" s="322"/>
    </row>
  </sheetData>
  <mergeCells count="23">
    <mergeCell ref="A2:L2"/>
    <mergeCell ref="D4:E4"/>
    <mergeCell ref="B5:C5"/>
    <mergeCell ref="D5:E5"/>
    <mergeCell ref="B6:C6"/>
    <mergeCell ref="D6:E6"/>
    <mergeCell ref="H22:I22"/>
    <mergeCell ref="H23:I24"/>
    <mergeCell ref="I25:J25"/>
    <mergeCell ref="B32:C32"/>
    <mergeCell ref="H32:I32"/>
    <mergeCell ref="B33:C33"/>
    <mergeCell ref="B34:C34"/>
    <mergeCell ref="B35:C35"/>
    <mergeCell ref="H58:I58"/>
    <mergeCell ref="H64:I64"/>
    <mergeCell ref="H38:H40"/>
    <mergeCell ref="K38:K40"/>
    <mergeCell ref="H41:H43"/>
    <mergeCell ref="K41:K43"/>
    <mergeCell ref="H44:H46"/>
    <mergeCell ref="K44:K46"/>
    <mergeCell ref="B45:C4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2014-12-02T17:41:11Z</dcterms:created>
  <dc:creator>Rosyid Aziz</dc:creator>
</cp:coreProperties>
</file>