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loud\NextCloud\stm32_workspace\RCWS-mk3\Document\"/>
    </mc:Choice>
  </mc:AlternateContent>
  <xr:revisionPtr revIDLastSave="0" documentId="13_ncr:1_{E5016FB6-206E-4562-90E1-5B687A792FA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mk3_ops" sheetId="4" r:id="rId1"/>
    <sheet name="mk3_debug" sheetId="6" r:id="rId2"/>
    <sheet name="bus load" sheetId="5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89" i="4" l="1"/>
  <c r="U56" i="4"/>
  <c r="U105" i="4"/>
  <c r="U86" i="4"/>
  <c r="U52" i="4"/>
  <c r="U42" i="4"/>
  <c r="U36" i="4"/>
  <c r="U17" i="6"/>
  <c r="U14" i="6"/>
  <c r="U8" i="6"/>
  <c r="U3" i="6"/>
  <c r="U98" i="4"/>
  <c r="U95" i="4"/>
  <c r="U83" i="4"/>
  <c r="U64" i="4"/>
  <c r="U3" i="4"/>
  <c r="U109" i="4" l="1"/>
  <c r="U110" i="4" s="1"/>
  <c r="U25" i="6"/>
  <c r="C4" i="5" s="1"/>
  <c r="C3" i="5" l="1"/>
  <c r="C10" i="5" s="1"/>
  <c r="C11" i="5" l="1"/>
  <c r="C12" i="5"/>
</calcChain>
</file>

<file path=xl/sharedStrings.xml><?xml version="1.0" encoding="utf-8"?>
<sst xmlns="http://schemas.openxmlformats.org/spreadsheetml/2006/main" count="208" uniqueCount="135">
  <si>
    <t>DATA (BYTE)</t>
  </si>
  <si>
    <t>ID (BIT)</t>
  </si>
  <si>
    <t>00: no zoom</t>
  </si>
  <si>
    <t>01: zoom in</t>
  </si>
  <si>
    <t>10: zoom out</t>
  </si>
  <si>
    <t>0011: optronik</t>
  </si>
  <si>
    <t>LSB</t>
  </si>
  <si>
    <t>00: no focus</t>
  </si>
  <si>
    <t>01: focus far</t>
  </si>
  <si>
    <t>10: focus near</t>
  </si>
  <si>
    <t>0001: Panel</t>
  </si>
  <si>
    <t>bit0: Trigger HOT</t>
  </si>
  <si>
    <t xml:space="preserve">bit7: </t>
  </si>
  <si>
    <t>bit0: LRF ENABLE</t>
  </si>
  <si>
    <t>bit1: LRF START</t>
  </si>
  <si>
    <t>MSB</t>
  </si>
  <si>
    <t>COUNTER</t>
  </si>
  <si>
    <t>bit0: motor Pan Enable</t>
  </si>
  <si>
    <t>bit1: motor Tilt Enable</t>
  </si>
  <si>
    <t>Pan Motor</t>
  </si>
  <si>
    <t>Tilt Motor</t>
  </si>
  <si>
    <t>camera state:</t>
  </si>
  <si>
    <t>0: SONY Active</t>
  </si>
  <si>
    <t>1: Thermal Active</t>
  </si>
  <si>
    <t>bit0: camera selection</t>
  </si>
  <si>
    <t>0010: CAM state</t>
  </si>
  <si>
    <t>LRF Valid Value</t>
  </si>
  <si>
    <t>Motor state:</t>
  </si>
  <si>
    <t>0: day camera</t>
  </si>
  <si>
    <t>1: thermal camera</t>
  </si>
  <si>
    <t>bit[2..1]:</t>
  </si>
  <si>
    <t>bit[4..3]:</t>
  </si>
  <si>
    <t>weapon state:</t>
  </si>
  <si>
    <t>bit3: LRF POINTER ON/OFF</t>
  </si>
  <si>
    <t>bit[6..5]:</t>
  </si>
  <si>
    <t>00: none</t>
  </si>
  <si>
    <t>1: stabilizer ON</t>
  </si>
  <si>
    <t>0:stabilizer OFF</t>
  </si>
  <si>
    <t>bit0:</t>
  </si>
  <si>
    <t>01: resv up</t>
  </si>
  <si>
    <t>10: resv down</t>
  </si>
  <si>
    <r>
      <t xml:space="preserve">Speed Desired (in </t>
    </r>
    <r>
      <rPr>
        <b/>
        <sz val="11"/>
        <color theme="1"/>
        <rFont val="Calibri"/>
        <family val="2"/>
      </rPr>
      <t>⁰</t>
    </r>
    <r>
      <rPr>
        <b/>
        <sz val="11"/>
        <color theme="1"/>
        <rFont val="Calibri"/>
        <family val="2"/>
        <scheme val="minor"/>
      </rPr>
      <t>/s)</t>
    </r>
  </si>
  <si>
    <t>Speed Desired (in ⁰/s)</t>
  </si>
  <si>
    <r>
      <t xml:space="preserve">Actual Tilt Position Value (in </t>
    </r>
    <r>
      <rPr>
        <b/>
        <sz val="11"/>
        <color theme="1"/>
        <rFont val="Calibri"/>
        <family val="2"/>
      </rPr>
      <t>⁰</t>
    </r>
    <r>
      <rPr>
        <b/>
        <sz val="11"/>
        <color theme="1"/>
        <rFont val="Calibri"/>
        <family val="2"/>
        <scheme val="minor"/>
      </rPr>
      <t>)</t>
    </r>
  </si>
  <si>
    <t>Actual Pan Position Value (in ⁰)</t>
  </si>
  <si>
    <t>Update Rate (ms)</t>
  </si>
  <si>
    <t>250kbps</t>
  </si>
  <si>
    <t>BUS LOAD /s</t>
  </si>
  <si>
    <t>Movement mode:</t>
  </si>
  <si>
    <t>bit1: COCK moving</t>
  </si>
  <si>
    <t>Munition Counter</t>
  </si>
  <si>
    <t>Camera Command:</t>
  </si>
  <si>
    <t>bit0: Trigger Enable</t>
  </si>
  <si>
    <t>bit2: LRF in Continous mode</t>
  </si>
  <si>
    <t>LRF command:</t>
  </si>
  <si>
    <t>bit[4..7]: resv</t>
  </si>
  <si>
    <t>0001: Panel Command</t>
  </si>
  <si>
    <t>0010: Manual Command</t>
  </si>
  <si>
    <t>0011: Track Correction</t>
  </si>
  <si>
    <t>0001: motor  &amp; weapon status</t>
  </si>
  <si>
    <t>0010: motor position</t>
  </si>
  <si>
    <t>0001: LRF state</t>
  </si>
  <si>
    <t>2 Bytes</t>
  </si>
  <si>
    <t>Target 1</t>
  </si>
  <si>
    <t>Target 2</t>
  </si>
  <si>
    <t>Target 3</t>
  </si>
  <si>
    <t>MSB1</t>
  </si>
  <si>
    <t>LSB1</t>
  </si>
  <si>
    <t>MSB2</t>
  </si>
  <si>
    <t>LSB2</t>
  </si>
  <si>
    <t>MSB3</t>
  </si>
  <si>
    <t>LSB3</t>
  </si>
  <si>
    <t>bit[1..3]: zoom value</t>
  </si>
  <si>
    <t>500kbps</t>
  </si>
  <si>
    <t>%</t>
  </si>
  <si>
    <t>bus speed</t>
  </si>
  <si>
    <t>bus load</t>
  </si>
  <si>
    <t>ops</t>
  </si>
  <si>
    <t>debug</t>
  </si>
  <si>
    <t>125kbps</t>
  </si>
  <si>
    <t>0010: motor debug</t>
  </si>
  <si>
    <t>Tilt Position Correction (in ⁰)</t>
  </si>
  <si>
    <t>Pan Position Correction (in ⁰)</t>
  </si>
  <si>
    <t>Shoot Limit</t>
  </si>
  <si>
    <t>Weapon Mode:</t>
  </si>
  <si>
    <t>Command</t>
  </si>
  <si>
    <t>YAW</t>
  </si>
  <si>
    <t>ROLL</t>
  </si>
  <si>
    <t>PITCH</t>
  </si>
  <si>
    <t>+18000 to -18000</t>
  </si>
  <si>
    <t>+90000 to -90000</t>
  </si>
  <si>
    <t>0011: platform imu</t>
  </si>
  <si>
    <t>001: RWS mk3 ops</t>
  </si>
  <si>
    <t>0100: Balistik Correction</t>
  </si>
  <si>
    <t>Actual Tilt Position Value (in ⁰)</t>
  </si>
  <si>
    <t>bit1: Cock Enable</t>
  </si>
  <si>
    <t>bit2: Cock Start</t>
  </si>
  <si>
    <t>bit3: Munition Counter Reset</t>
  </si>
  <si>
    <t>bit1: COCK enable</t>
  </si>
  <si>
    <t>bit2: COCK moving</t>
  </si>
  <si>
    <t>bit[3..7]: resv</t>
  </si>
  <si>
    <t>BUS LOAD bps</t>
  </si>
  <si>
    <t>0011: optronik imu</t>
  </si>
  <si>
    <t>010: RWS mk3 debug</t>
  </si>
  <si>
    <t>PAN</t>
  </si>
  <si>
    <t>TILT</t>
  </si>
  <si>
    <t>bit0: motor enable</t>
  </si>
  <si>
    <t>0: manual mode</t>
  </si>
  <si>
    <t>bit[5..7]: resv</t>
  </si>
  <si>
    <t>Resv</t>
  </si>
  <si>
    <t>0101: Homing command</t>
  </si>
  <si>
    <t>Tilt Position Desired (in ⁰)</t>
  </si>
  <si>
    <t>Pan Position Desired (in ⁰)</t>
  </si>
  <si>
    <t>bit[0..3]: movement mode</t>
  </si>
  <si>
    <t>1: travel mode</t>
  </si>
  <si>
    <t>2: stab mode</t>
  </si>
  <si>
    <t>3: track mode</t>
  </si>
  <si>
    <t>4: memory mode</t>
  </si>
  <si>
    <t>5: homing mode</t>
  </si>
  <si>
    <t>[6..15] reserved</t>
  </si>
  <si>
    <t>bit4: mode has ended</t>
  </si>
  <si>
    <t>bit5: mode fault</t>
  </si>
  <si>
    <t>bit6: balistik active</t>
  </si>
  <si>
    <t>bit7: reserved</t>
  </si>
  <si>
    <t>bit[1..4]: movement mode</t>
  </si>
  <si>
    <t>bit6: balistic active</t>
  </si>
  <si>
    <t>bit5: mode abort</t>
  </si>
  <si>
    <t>bit1: initialProcDetSuccess</t>
  </si>
  <si>
    <t>bit2: limit reached</t>
  </si>
  <si>
    <t>bit[3..4]: fault</t>
  </si>
  <si>
    <t>0100: weapon status</t>
  </si>
  <si>
    <t>0001: motor status</t>
  </si>
  <si>
    <t>0010: rws body</t>
  </si>
  <si>
    <t>track dX</t>
  </si>
  <si>
    <t>track 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</si>
</sst>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2">
    <xf numFmtId="0" fontId="0" fillId="0" borderId="0" xfId="0"/>
    <xf numFmtId="0" fontId="0" fillId="0" borderId="16" xfId="0" applyBorder="1" applyAlignment="1">
      <alignment vertical="center"/>
    </xf>
    <xf numFmtId="0" fontId="0" fillId="0" borderId="16" xfId="0" applyBorder="1" applyAlignment="1">
      <alignment horizontal="left" vertical="center"/>
    </xf>
    <xf numFmtId="0" fontId="0" fillId="0" borderId="0" xfId="0" applyFill="1" applyBorder="1" applyAlignment="1">
      <alignment horizontal="left" vertical="center" indent="1"/>
    </xf>
    <xf numFmtId="0" fontId="0" fillId="0" borderId="16" xfId="0" applyBorder="1" applyAlignment="1">
      <alignment horizontal="left" vertical="center" indent="1"/>
    </xf>
    <xf numFmtId="0" fontId="0" fillId="0" borderId="16" xfId="0" applyFill="1" applyBorder="1" applyAlignment="1">
      <alignment horizontal="left" vertical="center" indent="1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4" xfId="0" applyBorder="1" applyAlignment="1">
      <alignment horizontal="left" vertical="center" indent="1"/>
    </xf>
    <xf numFmtId="0" fontId="0" fillId="0" borderId="16" xfId="0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0" fontId="0" fillId="0" borderId="16" xfId="0" applyFill="1" applyBorder="1" applyAlignment="1">
      <alignment vertical="center"/>
    </xf>
    <xf numFmtId="0" fontId="0" fillId="0" borderId="0" xfId="0" applyFill="1" applyBorder="1" applyAlignment="1">
      <alignment horizontal="left" vertical="center"/>
    </xf>
    <xf numFmtId="0" fontId="0" fillId="0" borderId="10" xfId="0" applyFill="1" applyBorder="1" applyAlignment="1">
      <alignment vertical="center"/>
    </xf>
    <xf numFmtId="0" fontId="1" fillId="0" borderId="15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13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1" fillId="0" borderId="16" xfId="0" applyFont="1" applyBorder="1" applyAlignment="1">
      <alignment vertical="center"/>
    </xf>
    <xf numFmtId="0" fontId="0" fillId="0" borderId="16" xfId="0" applyBorder="1" applyAlignment="1">
      <alignment horizontal="left" vertical="center" wrapText="1"/>
    </xf>
    <xf numFmtId="0" fontId="0" fillId="0" borderId="10" xfId="0" applyFont="1" applyBorder="1" applyAlignment="1">
      <alignment horizontal="center" vertical="center"/>
    </xf>
    <xf numFmtId="0" fontId="0" fillId="0" borderId="14" xfId="0" applyFill="1" applyBorder="1" applyAlignment="1">
      <alignment horizontal="left" vertical="center"/>
    </xf>
    <xf numFmtId="0" fontId="1" fillId="0" borderId="16" xfId="0" applyFont="1" applyFill="1" applyBorder="1" applyAlignment="1">
      <alignment horizontal="left" vertical="center"/>
    </xf>
    <xf numFmtId="0" fontId="1" fillId="0" borderId="11" xfId="0" applyFont="1" applyBorder="1" applyAlignment="1">
      <alignment vertical="center"/>
    </xf>
    <xf numFmtId="0" fontId="1" fillId="0" borderId="9" xfId="0" applyFont="1" applyBorder="1" applyAlignment="1">
      <alignment vertical="center"/>
    </xf>
    <xf numFmtId="0" fontId="0" fillId="0" borderId="15" xfId="0" applyFill="1" applyBorder="1" applyAlignment="1">
      <alignment vertical="center"/>
    </xf>
    <xf numFmtId="0" fontId="0" fillId="0" borderId="13" xfId="0" applyFill="1" applyBorder="1" applyAlignment="1">
      <alignment vertical="center"/>
    </xf>
    <xf numFmtId="0" fontId="0" fillId="0" borderId="0" xfId="0" applyBorder="1" applyAlignment="1">
      <alignment horizontal="left" vertical="center" wrapText="1"/>
    </xf>
    <xf numFmtId="0" fontId="0" fillId="0" borderId="0" xfId="0" applyFill="1" applyBorder="1" applyAlignment="1">
      <alignment vertical="center" wrapText="1"/>
    </xf>
    <xf numFmtId="0" fontId="0" fillId="0" borderId="11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0" xfId="0" applyFill="1" applyBorder="1" applyAlignment="1">
      <alignment horizontal="left" vertical="center" wrapText="1"/>
    </xf>
    <xf numFmtId="0" fontId="0" fillId="0" borderId="16" xfId="0" applyBorder="1" applyAlignment="1">
      <alignment horizontal="left" vertical="center"/>
    </xf>
    <xf numFmtId="0" fontId="0" fillId="0" borderId="0" xfId="0" applyBorder="1" applyAlignment="1">
      <alignment vertical="center" wrapText="1"/>
    </xf>
    <xf numFmtId="0" fontId="0" fillId="0" borderId="0" xfId="0" applyFont="1" applyBorder="1" applyAlignment="1">
      <alignment vertical="center"/>
    </xf>
    <xf numFmtId="0" fontId="0" fillId="0" borderId="10" xfId="0" applyFont="1" applyBorder="1" applyAlignment="1">
      <alignment vertical="center"/>
    </xf>
    <xf numFmtId="0" fontId="1" fillId="0" borderId="12" xfId="0" applyFont="1" applyFill="1" applyBorder="1" applyAlignment="1">
      <alignment vertical="center" wrapText="1"/>
    </xf>
    <xf numFmtId="0" fontId="1" fillId="0" borderId="9" xfId="0" applyFont="1" applyFill="1" applyBorder="1" applyAlignment="1">
      <alignment vertical="center" wrapText="1"/>
    </xf>
    <xf numFmtId="0" fontId="0" fillId="0" borderId="14" xfId="0" applyBorder="1" applyAlignment="1">
      <alignment vertical="center"/>
    </xf>
    <xf numFmtId="0" fontId="0" fillId="0" borderId="10" xfId="0" applyFill="1" applyBorder="1" applyAlignment="1">
      <alignment vertical="center" wrapText="1"/>
    </xf>
    <xf numFmtId="0" fontId="0" fillId="0" borderId="20" xfId="0" applyBorder="1" applyAlignment="1">
      <alignment horizontal="center" vertical="center"/>
    </xf>
    <xf numFmtId="0" fontId="0" fillId="2" borderId="0" xfId="0" applyFill="1" applyBorder="1" applyAlignment="1">
      <alignment vertical="center" wrapText="1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0" xfId="0" applyBorder="1"/>
    <xf numFmtId="0" fontId="0" fillId="0" borderId="1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1" fillId="0" borderId="15" xfId="0" quotePrefix="1" applyFont="1" applyBorder="1" applyAlignment="1">
      <alignment vertical="center" wrapText="1"/>
    </xf>
    <xf numFmtId="0" fontId="1" fillId="0" borderId="0" xfId="0" quotePrefix="1" applyFont="1" applyBorder="1" applyAlignment="1">
      <alignment vertical="center" wrapText="1"/>
    </xf>
    <xf numFmtId="0" fontId="1" fillId="0" borderId="16" xfId="0" quotePrefix="1" applyFont="1" applyBorder="1" applyAlignment="1">
      <alignment vertical="center" wrapText="1"/>
    </xf>
    <xf numFmtId="0" fontId="0" fillId="0" borderId="0" xfId="0" applyAlignment="1"/>
    <xf numFmtId="0" fontId="0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1" fillId="0" borderId="0" xfId="0" applyFont="1" applyBorder="1" applyAlignment="1">
      <alignment horizontal="left" vertical="center" wrapText="1"/>
    </xf>
    <xf numFmtId="0" fontId="1" fillId="0" borderId="0" xfId="0" applyFont="1" applyBorder="1" applyAlignment="1">
      <alignment vertical="center" wrapText="1"/>
    </xf>
    <xf numFmtId="0" fontId="1" fillId="0" borderId="0" xfId="0" applyFont="1" applyBorder="1" applyAlignment="1"/>
    <xf numFmtId="0" fontId="0" fillId="0" borderId="0" xfId="0" applyBorder="1" applyAlignment="1">
      <alignment horizontal="left" vertical="center" indent="1"/>
    </xf>
    <xf numFmtId="0" fontId="0" fillId="0" borderId="14" xfId="0" applyBorder="1"/>
    <xf numFmtId="0" fontId="1" fillId="0" borderId="12" xfId="0" applyFont="1" applyFill="1" applyBorder="1" applyAlignment="1">
      <alignment vertical="center"/>
    </xf>
    <xf numFmtId="0" fontId="1" fillId="0" borderId="14" xfId="0" applyFont="1" applyBorder="1" applyAlignment="1">
      <alignment vertical="center"/>
    </xf>
    <xf numFmtId="0" fontId="0" fillId="0" borderId="0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20" fontId="1" fillId="0" borderId="11" xfId="0" applyNumberFormat="1" applyFont="1" applyFill="1" applyBorder="1" applyAlignment="1">
      <alignment vertical="center" wrapText="1"/>
    </xf>
    <xf numFmtId="20" fontId="1" fillId="0" borderId="9" xfId="0" applyNumberFormat="1" applyFont="1" applyFill="1" applyBorder="1" applyAlignment="1">
      <alignment vertical="center" wrapText="1"/>
    </xf>
    <xf numFmtId="20" fontId="1" fillId="0" borderId="12" xfId="0" applyNumberFormat="1" applyFont="1" applyFill="1" applyBorder="1" applyAlignment="1">
      <alignment vertical="center" wrapText="1"/>
    </xf>
    <xf numFmtId="20" fontId="1" fillId="0" borderId="15" xfId="0" applyNumberFormat="1" applyFont="1" applyFill="1" applyBorder="1" applyAlignment="1">
      <alignment vertical="center" wrapText="1"/>
    </xf>
    <xf numFmtId="20" fontId="1" fillId="0" borderId="0" xfId="0" applyNumberFormat="1" applyFont="1" applyFill="1" applyBorder="1" applyAlignment="1">
      <alignment vertical="center" wrapText="1"/>
    </xf>
    <xf numFmtId="20" fontId="1" fillId="0" borderId="16" xfId="0" applyNumberFormat="1" applyFont="1" applyFill="1" applyBorder="1" applyAlignment="1">
      <alignment vertical="center" wrapText="1"/>
    </xf>
    <xf numFmtId="20" fontId="1" fillId="0" borderId="13" xfId="0" applyNumberFormat="1" applyFont="1" applyFill="1" applyBorder="1" applyAlignment="1">
      <alignment vertical="center" wrapText="1"/>
    </xf>
    <xf numFmtId="20" fontId="1" fillId="0" borderId="10" xfId="0" applyNumberFormat="1" applyFont="1" applyFill="1" applyBorder="1" applyAlignment="1">
      <alignment vertical="center" wrapText="1"/>
    </xf>
    <xf numFmtId="20" fontId="1" fillId="0" borderId="14" xfId="0" applyNumberFormat="1" applyFont="1" applyFill="1" applyBorder="1" applyAlignment="1">
      <alignment vertical="center" wrapText="1"/>
    </xf>
    <xf numFmtId="0" fontId="1" fillId="0" borderId="11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0" fillId="0" borderId="0" xfId="0" quotePrefix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10" xfId="0" applyFont="1" applyFill="1" applyBorder="1" applyAlignment="1">
      <alignment horizontal="center" vertical="center"/>
    </xf>
    <xf numFmtId="0" fontId="1" fillId="0" borderId="11" xfId="0" quotePrefix="1" applyFont="1" applyBorder="1" applyAlignment="1">
      <alignment vertical="center" wrapText="1"/>
    </xf>
    <xf numFmtId="0" fontId="1" fillId="0" borderId="9" xfId="0" quotePrefix="1" applyFont="1" applyBorder="1" applyAlignment="1">
      <alignment vertical="center" wrapText="1"/>
    </xf>
    <xf numFmtId="0" fontId="1" fillId="0" borderId="12" xfId="0" quotePrefix="1" applyFont="1" applyBorder="1" applyAlignment="1">
      <alignment vertical="center" wrapText="1"/>
    </xf>
    <xf numFmtId="0" fontId="1" fillId="0" borderId="15" xfId="0" quotePrefix="1" applyFont="1" applyBorder="1" applyAlignment="1">
      <alignment vertical="center" wrapText="1"/>
    </xf>
    <xf numFmtId="0" fontId="1" fillId="0" borderId="0" xfId="0" quotePrefix="1" applyFont="1" applyBorder="1" applyAlignment="1">
      <alignment vertical="center" wrapText="1"/>
    </xf>
    <xf numFmtId="0" fontId="1" fillId="0" borderId="16" xfId="0" quotePrefix="1" applyFont="1" applyBorder="1" applyAlignment="1">
      <alignment vertical="center" wrapText="1"/>
    </xf>
    <xf numFmtId="0" fontId="1" fillId="0" borderId="13" xfId="0" quotePrefix="1" applyFont="1" applyBorder="1" applyAlignment="1">
      <alignment vertical="center" wrapText="1"/>
    </xf>
    <xf numFmtId="0" fontId="1" fillId="0" borderId="10" xfId="0" quotePrefix="1" applyFont="1" applyBorder="1" applyAlignment="1">
      <alignment vertical="center" wrapText="1"/>
    </xf>
    <xf numFmtId="0" fontId="1" fillId="0" borderId="14" xfId="0" quotePrefix="1" applyFont="1" applyBorder="1" applyAlignment="1">
      <alignment vertical="center" wrapText="1"/>
    </xf>
    <xf numFmtId="0" fontId="1" fillId="0" borderId="9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0" fontId="1" fillId="0" borderId="18" xfId="0" quotePrefix="1" applyFont="1" applyBorder="1" applyAlignment="1">
      <alignment vertical="center" wrapText="1"/>
    </xf>
    <xf numFmtId="0" fontId="1" fillId="0" borderId="2" xfId="0" quotePrefix="1" applyFont="1" applyBorder="1" applyAlignment="1">
      <alignment vertical="center" wrapText="1"/>
    </xf>
    <xf numFmtId="0" fontId="1" fillId="0" borderId="17" xfId="0" quotePrefix="1" applyFont="1" applyBorder="1" applyAlignment="1">
      <alignment vertical="center" wrapText="1"/>
    </xf>
    <xf numFmtId="0" fontId="1" fillId="0" borderId="11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11" xfId="0" quotePrefix="1" applyFont="1" applyFill="1" applyBorder="1" applyAlignment="1">
      <alignment vertical="center" wrapText="1"/>
    </xf>
    <xf numFmtId="0" fontId="1" fillId="0" borderId="9" xfId="0" quotePrefix="1" applyFont="1" applyFill="1" applyBorder="1" applyAlignment="1">
      <alignment vertical="center" wrapText="1"/>
    </xf>
    <xf numFmtId="0" fontId="1" fillId="0" borderId="12" xfId="0" quotePrefix="1" applyFont="1" applyFill="1" applyBorder="1" applyAlignment="1">
      <alignment vertical="center" wrapText="1"/>
    </xf>
    <xf numFmtId="0" fontId="1" fillId="0" borderId="15" xfId="0" quotePrefix="1" applyFont="1" applyFill="1" applyBorder="1" applyAlignment="1">
      <alignment vertical="center" wrapText="1"/>
    </xf>
    <xf numFmtId="0" fontId="1" fillId="0" borderId="0" xfId="0" quotePrefix="1" applyFont="1" applyFill="1" applyBorder="1" applyAlignment="1">
      <alignment vertical="center" wrapText="1"/>
    </xf>
    <xf numFmtId="0" fontId="1" fillId="0" borderId="16" xfId="0" quotePrefix="1" applyFont="1" applyFill="1" applyBorder="1" applyAlignment="1">
      <alignment vertical="center" wrapText="1"/>
    </xf>
    <xf numFmtId="0" fontId="1" fillId="0" borderId="13" xfId="0" quotePrefix="1" applyFont="1" applyFill="1" applyBorder="1" applyAlignment="1">
      <alignment vertical="center" wrapText="1"/>
    </xf>
    <xf numFmtId="0" fontId="1" fillId="0" borderId="10" xfId="0" quotePrefix="1" applyFont="1" applyFill="1" applyBorder="1" applyAlignment="1">
      <alignment vertical="center" wrapText="1"/>
    </xf>
    <xf numFmtId="0" fontId="1" fillId="0" borderId="14" xfId="0" quotePrefix="1" applyFont="1" applyFill="1" applyBorder="1" applyAlignment="1">
      <alignment vertical="center" wrapText="1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11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 wrapText="1"/>
    </xf>
    <xf numFmtId="0" fontId="1" fillId="0" borderId="12" xfId="0" applyFont="1" applyBorder="1" applyAlignment="1">
      <alignment horizontal="left" vertical="center" wrapText="1"/>
    </xf>
    <xf numFmtId="0" fontId="1" fillId="0" borderId="15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16" xfId="0" applyFont="1" applyBorder="1" applyAlignment="1">
      <alignment horizontal="left" vertical="center" wrapText="1"/>
    </xf>
    <xf numFmtId="0" fontId="1" fillId="0" borderId="11" xfId="0" applyFont="1" applyBorder="1" applyAlignment="1">
      <alignment vertical="center" wrapText="1"/>
    </xf>
    <xf numFmtId="0" fontId="1" fillId="0" borderId="9" xfId="0" applyFont="1" applyBorder="1" applyAlignment="1">
      <alignment vertical="center" wrapText="1"/>
    </xf>
    <xf numFmtId="0" fontId="1" fillId="0" borderId="12" xfId="0" applyFont="1" applyBorder="1" applyAlignment="1">
      <alignment vertical="center" wrapText="1"/>
    </xf>
    <xf numFmtId="0" fontId="1" fillId="0" borderId="15" xfId="0" applyFont="1" applyBorder="1" applyAlignment="1">
      <alignment vertical="center" wrapText="1"/>
    </xf>
    <xf numFmtId="0" fontId="1" fillId="0" borderId="0" xfId="0" applyFont="1" applyBorder="1" applyAlignment="1">
      <alignment vertical="center" wrapText="1"/>
    </xf>
    <xf numFmtId="0" fontId="1" fillId="0" borderId="16" xfId="0" applyFont="1" applyBorder="1" applyAlignment="1">
      <alignment vertical="center" wrapText="1"/>
    </xf>
    <xf numFmtId="0" fontId="1" fillId="0" borderId="13" xfId="0" applyFont="1" applyBorder="1" applyAlignment="1">
      <alignment vertical="center" wrapText="1"/>
    </xf>
    <xf numFmtId="0" fontId="1" fillId="0" borderId="10" xfId="0" applyFont="1" applyBorder="1" applyAlignment="1">
      <alignment vertical="center" wrapText="1"/>
    </xf>
    <xf numFmtId="0" fontId="1" fillId="0" borderId="14" xfId="0" applyFont="1" applyBorder="1" applyAlignment="1">
      <alignment vertical="center" wrapText="1"/>
    </xf>
    <xf numFmtId="0" fontId="0" fillId="0" borderId="0" xfId="0" quotePrefix="1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0" fontId="1" fillId="0" borderId="11" xfId="0" applyNumberFormat="1" applyFont="1" applyFill="1" applyBorder="1" applyAlignment="1">
      <alignment horizontal="left" vertical="center" wrapText="1"/>
    </xf>
    <xf numFmtId="20" fontId="1" fillId="0" borderId="9" xfId="0" applyNumberFormat="1" applyFont="1" applyFill="1" applyBorder="1" applyAlignment="1">
      <alignment horizontal="left" vertical="center" wrapText="1"/>
    </xf>
    <xf numFmtId="20" fontId="1" fillId="0" borderId="15" xfId="0" applyNumberFormat="1" applyFont="1" applyFill="1" applyBorder="1" applyAlignment="1">
      <alignment horizontal="left" vertical="center" wrapText="1"/>
    </xf>
    <xf numFmtId="20" fontId="1" fillId="0" borderId="0" xfId="0" applyNumberFormat="1" applyFont="1" applyFill="1" applyBorder="1" applyAlignment="1">
      <alignment horizontal="left" vertical="center" wrapText="1"/>
    </xf>
    <xf numFmtId="20" fontId="1" fillId="0" borderId="13" xfId="0" applyNumberFormat="1" applyFont="1" applyFill="1" applyBorder="1" applyAlignment="1">
      <alignment horizontal="left" vertical="center" wrapText="1"/>
    </xf>
    <xf numFmtId="20" fontId="1" fillId="0" borderId="10" xfId="0" applyNumberFormat="1" applyFont="1" applyFill="1" applyBorder="1" applyAlignment="1">
      <alignment horizontal="left" vertical="center" wrapText="1"/>
    </xf>
    <xf numFmtId="0" fontId="0" fillId="0" borderId="9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left" vertical="center" wrapText="1"/>
    </xf>
    <xf numFmtId="0" fontId="1" fillId="0" borderId="9" xfId="0" applyFont="1" applyFill="1" applyBorder="1" applyAlignment="1">
      <alignment horizontal="left" vertical="center" wrapText="1"/>
    </xf>
    <xf numFmtId="0" fontId="1" fillId="0" borderId="12" xfId="0" applyFont="1" applyFill="1" applyBorder="1" applyAlignment="1">
      <alignment horizontal="left" vertical="center" wrapText="1"/>
    </xf>
    <xf numFmtId="0" fontId="1" fillId="0" borderId="15" xfId="0" applyFont="1" applyFill="1" applyBorder="1" applyAlignment="1">
      <alignment horizontal="left" vertical="center" wrapText="1"/>
    </xf>
    <xf numFmtId="0" fontId="1" fillId="0" borderId="0" xfId="0" applyFont="1" applyFill="1" applyBorder="1" applyAlignment="1">
      <alignment horizontal="left" vertical="center" wrapText="1"/>
    </xf>
    <xf numFmtId="0" fontId="1" fillId="0" borderId="16" xfId="0" applyFont="1" applyFill="1" applyBorder="1" applyAlignment="1">
      <alignment horizontal="left" vertical="center" wrapText="1"/>
    </xf>
    <xf numFmtId="0" fontId="1" fillId="0" borderId="13" xfId="0" applyFont="1" applyFill="1" applyBorder="1" applyAlignment="1">
      <alignment horizontal="left" vertical="center" wrapText="1"/>
    </xf>
    <xf numFmtId="0" fontId="1" fillId="0" borderId="10" xfId="0" applyFont="1" applyFill="1" applyBorder="1" applyAlignment="1">
      <alignment horizontal="left" vertical="center" wrapText="1"/>
    </xf>
    <xf numFmtId="0" fontId="1" fillId="0" borderId="14" xfId="0" applyFont="1" applyFill="1" applyBorder="1" applyAlignment="1">
      <alignment horizontal="left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1" fillId="0" borderId="15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15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19" xfId="0" applyFont="1" applyBorder="1" applyAlignment="1">
      <alignment horizontal="center" vertical="center" wrapText="1"/>
    </xf>
    <xf numFmtId="20" fontId="1" fillId="0" borderId="11" xfId="0" applyNumberFormat="1" applyFont="1" applyFill="1" applyBorder="1" applyAlignment="1">
      <alignment horizontal="center" vertical="center" wrapText="1"/>
    </xf>
    <xf numFmtId="20" fontId="1" fillId="0" borderId="9" xfId="0" applyNumberFormat="1" applyFont="1" applyFill="1" applyBorder="1" applyAlignment="1">
      <alignment horizontal="center" vertical="center" wrapText="1"/>
    </xf>
    <xf numFmtId="20" fontId="1" fillId="0" borderId="12" xfId="0" applyNumberFormat="1" applyFont="1" applyFill="1" applyBorder="1" applyAlignment="1">
      <alignment horizontal="center" vertical="center" wrapText="1"/>
    </xf>
    <xf numFmtId="20" fontId="1" fillId="0" borderId="15" xfId="0" applyNumberFormat="1" applyFont="1" applyFill="1" applyBorder="1" applyAlignment="1">
      <alignment horizontal="center" vertical="center" wrapText="1"/>
    </xf>
    <xf numFmtId="20" fontId="1" fillId="0" borderId="0" xfId="0" applyNumberFormat="1" applyFont="1" applyFill="1" applyBorder="1" applyAlignment="1">
      <alignment horizontal="center" vertical="center" wrapText="1"/>
    </xf>
    <xf numFmtId="20" fontId="1" fillId="0" borderId="16" xfId="0" applyNumberFormat="1" applyFont="1" applyFill="1" applyBorder="1" applyAlignment="1">
      <alignment horizontal="center" vertical="center" wrapText="1"/>
    </xf>
    <xf numFmtId="20" fontId="1" fillId="0" borderId="13" xfId="0" applyNumberFormat="1" applyFont="1" applyFill="1" applyBorder="1" applyAlignment="1">
      <alignment horizontal="center" vertical="center" wrapText="1"/>
    </xf>
    <xf numFmtId="20" fontId="1" fillId="0" borderId="10" xfId="0" applyNumberFormat="1" applyFont="1" applyFill="1" applyBorder="1" applyAlignment="1">
      <alignment horizontal="center" vertical="center" wrapText="1"/>
    </xf>
    <xf numFmtId="20" fontId="1" fillId="0" borderId="14" xfId="0" applyNumberFormat="1" applyFont="1" applyFill="1" applyBorder="1" applyAlignment="1">
      <alignment horizontal="center" vertical="center" wrapText="1"/>
    </xf>
    <xf numFmtId="0" fontId="0" fillId="0" borderId="9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1" fillId="0" borderId="13" xfId="0" applyFont="1" applyBorder="1" applyAlignment="1">
      <alignment horizontal="left" vertical="center" wrapText="1"/>
    </xf>
    <xf numFmtId="0" fontId="1" fillId="0" borderId="10" xfId="0" applyFont="1" applyBorder="1" applyAlignment="1">
      <alignment horizontal="left" vertical="center" wrapText="1"/>
    </xf>
    <xf numFmtId="0" fontId="1" fillId="0" borderId="14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6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9D24F-9A02-4ACE-B7A9-78BA9AF7A489}">
  <dimension ref="A1:W112"/>
  <sheetViews>
    <sheetView tabSelected="1" zoomScale="85" zoomScaleNormal="85" workbookViewId="0">
      <pane xSplit="11" ySplit="2" topLeftCell="L33" activePane="bottomRight" state="frozen"/>
      <selection pane="topRight" activeCell="L1" sqref="L1"/>
      <selection pane="bottomLeft" activeCell="A3" sqref="A3"/>
      <selection pane="bottomRight" activeCell="T52" sqref="T52:T55"/>
    </sheetView>
  </sheetViews>
  <sheetFormatPr defaultRowHeight="14.4" x14ac:dyDescent="0.3"/>
  <cols>
    <col min="1" max="1" width="3" bestFit="1" customWidth="1"/>
    <col min="2" max="2" width="2" bestFit="1" customWidth="1"/>
    <col min="3" max="3" width="8.109375" customWidth="1"/>
    <col min="4" max="5" width="2" bestFit="1" customWidth="1"/>
    <col min="6" max="6" width="6.88671875" customWidth="1"/>
    <col min="7" max="7" width="8.33203125" customWidth="1"/>
    <col min="8" max="9" width="2" style="62" bestFit="1" customWidth="1"/>
    <col min="10" max="11" width="8.88671875" style="62"/>
    <col min="14" max="14" width="16.88671875" bestFit="1" customWidth="1"/>
    <col min="15" max="15" width="17.88671875" bestFit="1" customWidth="1"/>
    <col min="16" max="16" width="20.21875" bestFit="1" customWidth="1"/>
    <col min="17" max="17" width="18.77734375" bestFit="1" customWidth="1"/>
    <col min="18" max="18" width="25.77734375" bestFit="1" customWidth="1"/>
    <col min="19" max="19" width="28" bestFit="1" customWidth="1"/>
    <col min="20" max="20" width="15.88671875" bestFit="1" customWidth="1"/>
    <col min="23" max="23" width="25.77734375" customWidth="1"/>
  </cols>
  <sheetData>
    <row r="1" spans="1:22" ht="15" thickBot="1" x14ac:dyDescent="0.35">
      <c r="A1" s="133" t="s">
        <v>1</v>
      </c>
      <c r="B1" s="134"/>
      <c r="C1" s="134"/>
      <c r="D1" s="134"/>
      <c r="E1" s="134"/>
      <c r="F1" s="134"/>
      <c r="G1" s="134"/>
      <c r="H1" s="134"/>
      <c r="I1" s="134"/>
      <c r="J1" s="134"/>
      <c r="K1" s="135"/>
      <c r="L1" s="136" t="s">
        <v>0</v>
      </c>
      <c r="M1" s="134"/>
      <c r="N1" s="134"/>
      <c r="O1" s="134"/>
      <c r="P1" s="134"/>
      <c r="Q1" s="134"/>
      <c r="R1" s="134"/>
      <c r="S1" s="137"/>
      <c r="T1" s="73" t="s">
        <v>45</v>
      </c>
      <c r="U1" s="122" t="s">
        <v>101</v>
      </c>
      <c r="V1" s="122"/>
    </row>
    <row r="2" spans="1:22" ht="15" thickBot="1" x14ac:dyDescent="0.35">
      <c r="A2" s="53">
        <v>10</v>
      </c>
      <c r="B2" s="7">
        <v>9</v>
      </c>
      <c r="C2" s="11">
        <v>8</v>
      </c>
      <c r="D2" s="51">
        <v>7</v>
      </c>
      <c r="E2" s="39">
        <v>6</v>
      </c>
      <c r="F2" s="51">
        <v>5</v>
      </c>
      <c r="G2" s="39">
        <v>4</v>
      </c>
      <c r="H2" s="56">
        <v>3</v>
      </c>
      <c r="I2" s="57">
        <v>2</v>
      </c>
      <c r="J2" s="56">
        <v>1</v>
      </c>
      <c r="K2" s="58">
        <v>0</v>
      </c>
      <c r="L2" s="6">
        <v>7</v>
      </c>
      <c r="M2" s="7">
        <v>6</v>
      </c>
      <c r="N2" s="8">
        <v>5</v>
      </c>
      <c r="O2" s="7">
        <v>4</v>
      </c>
      <c r="P2" s="39">
        <v>3</v>
      </c>
      <c r="Q2" s="51">
        <v>2</v>
      </c>
      <c r="R2" s="39">
        <v>1</v>
      </c>
      <c r="S2" s="54">
        <v>0</v>
      </c>
      <c r="T2" s="73"/>
      <c r="U2" s="122"/>
      <c r="V2" s="122"/>
    </row>
    <row r="3" spans="1:22" ht="14.4" customHeight="1" x14ac:dyDescent="0.3">
      <c r="A3" s="84" t="s">
        <v>92</v>
      </c>
      <c r="B3" s="84"/>
      <c r="C3" s="84"/>
      <c r="D3" s="138" t="s">
        <v>10</v>
      </c>
      <c r="E3" s="139"/>
      <c r="F3" s="139"/>
      <c r="G3" s="140"/>
      <c r="H3" s="116" t="s">
        <v>56</v>
      </c>
      <c r="I3" s="117"/>
      <c r="J3" s="117"/>
      <c r="K3" s="118"/>
      <c r="L3" s="27"/>
      <c r="M3" s="28"/>
      <c r="N3" s="28" t="s">
        <v>54</v>
      </c>
      <c r="O3" s="28" t="s">
        <v>51</v>
      </c>
      <c r="P3" s="108" t="s">
        <v>84</v>
      </c>
      <c r="Q3" s="108"/>
      <c r="R3" s="108"/>
      <c r="S3" s="26" t="s">
        <v>48</v>
      </c>
      <c r="T3" s="73">
        <v>50</v>
      </c>
      <c r="U3" s="123">
        <f>131*1000/T3</f>
        <v>2620</v>
      </c>
      <c r="V3" s="123"/>
    </row>
    <row r="4" spans="1:22" x14ac:dyDescent="0.3">
      <c r="A4" s="79"/>
      <c r="B4" s="79"/>
      <c r="C4" s="79"/>
      <c r="D4" s="141"/>
      <c r="E4" s="142"/>
      <c r="F4" s="142"/>
      <c r="G4" s="143"/>
      <c r="H4" s="102"/>
      <c r="I4" s="103"/>
      <c r="J4" s="103"/>
      <c r="K4" s="104"/>
      <c r="L4" s="18"/>
      <c r="M4" s="19"/>
      <c r="N4" s="42" t="s">
        <v>13</v>
      </c>
      <c r="O4" s="14" t="s">
        <v>38</v>
      </c>
      <c r="P4" s="110" t="s">
        <v>83</v>
      </c>
      <c r="Q4" s="110"/>
      <c r="R4" s="41" t="s">
        <v>85</v>
      </c>
      <c r="S4" s="15" t="s">
        <v>106</v>
      </c>
      <c r="T4" s="73"/>
      <c r="U4" s="123"/>
      <c r="V4" s="123"/>
    </row>
    <row r="5" spans="1:22" ht="28.8" customHeight="1" x14ac:dyDescent="0.3">
      <c r="A5" s="79"/>
      <c r="B5" s="79"/>
      <c r="C5" s="79"/>
      <c r="D5" s="141"/>
      <c r="E5" s="142"/>
      <c r="F5" s="142"/>
      <c r="G5" s="143"/>
      <c r="H5" s="102"/>
      <c r="I5" s="103"/>
      <c r="J5" s="103"/>
      <c r="K5" s="104"/>
      <c r="L5" s="18"/>
      <c r="M5" s="19"/>
      <c r="N5" s="32" t="s">
        <v>14</v>
      </c>
      <c r="O5" s="3" t="s">
        <v>28</v>
      </c>
      <c r="P5" s="114" t="s">
        <v>6</v>
      </c>
      <c r="Q5" s="114" t="s">
        <v>15</v>
      </c>
      <c r="R5" s="31" t="s">
        <v>52</v>
      </c>
      <c r="S5" s="1" t="s">
        <v>124</v>
      </c>
      <c r="T5" s="73"/>
      <c r="U5" s="123"/>
      <c r="V5" s="123"/>
    </row>
    <row r="6" spans="1:22" ht="28.8" customHeight="1" x14ac:dyDescent="0.3">
      <c r="A6" s="79"/>
      <c r="B6" s="79"/>
      <c r="C6" s="79"/>
      <c r="D6" s="141"/>
      <c r="E6" s="142"/>
      <c r="F6" s="142"/>
      <c r="G6" s="143"/>
      <c r="H6" s="102"/>
      <c r="I6" s="103"/>
      <c r="J6" s="103"/>
      <c r="K6" s="104"/>
      <c r="L6" s="18"/>
      <c r="M6" s="19"/>
      <c r="N6" s="32" t="s">
        <v>53</v>
      </c>
      <c r="O6" s="14" t="s">
        <v>29</v>
      </c>
      <c r="P6" s="114"/>
      <c r="Q6" s="114"/>
      <c r="R6" t="s">
        <v>95</v>
      </c>
      <c r="S6" s="1" t="s">
        <v>107</v>
      </c>
      <c r="T6" s="73"/>
      <c r="U6" s="123"/>
      <c r="V6" s="123"/>
    </row>
    <row r="7" spans="1:22" ht="28.8" x14ac:dyDescent="0.3">
      <c r="A7" s="79"/>
      <c r="B7" s="79"/>
      <c r="C7" s="79"/>
      <c r="D7" s="141"/>
      <c r="E7" s="142"/>
      <c r="F7" s="142"/>
      <c r="G7" s="143"/>
      <c r="H7" s="102"/>
      <c r="I7" s="103"/>
      <c r="J7" s="103"/>
      <c r="K7" s="104"/>
      <c r="L7" s="18"/>
      <c r="M7" s="19"/>
      <c r="N7" s="32" t="s">
        <v>33</v>
      </c>
      <c r="O7" s="14" t="s">
        <v>30</v>
      </c>
      <c r="P7" s="114"/>
      <c r="Q7" s="114"/>
      <c r="R7" s="31" t="s">
        <v>96</v>
      </c>
      <c r="S7" s="1" t="s">
        <v>114</v>
      </c>
      <c r="T7" s="73"/>
      <c r="U7" s="123"/>
      <c r="V7" s="123"/>
    </row>
    <row r="8" spans="1:22" ht="28.8" customHeight="1" x14ac:dyDescent="0.3">
      <c r="A8" s="79"/>
      <c r="B8" s="79"/>
      <c r="C8" s="79"/>
      <c r="D8" s="141"/>
      <c r="E8" s="142"/>
      <c r="F8" s="142"/>
      <c r="G8" s="143"/>
      <c r="H8" s="102"/>
      <c r="I8" s="103"/>
      <c r="J8" s="103"/>
      <c r="K8" s="104"/>
      <c r="L8" s="18"/>
      <c r="M8" s="19"/>
      <c r="N8" s="52" t="s">
        <v>55</v>
      </c>
      <c r="O8" s="3" t="s">
        <v>2</v>
      </c>
      <c r="P8" s="114"/>
      <c r="Q8" s="114"/>
      <c r="R8" s="44" t="s">
        <v>97</v>
      </c>
      <c r="S8" s="1" t="s">
        <v>115</v>
      </c>
      <c r="T8" s="73"/>
      <c r="U8" s="123"/>
      <c r="V8" s="123"/>
    </row>
    <row r="9" spans="1:22" x14ac:dyDescent="0.3">
      <c r="A9" s="79"/>
      <c r="B9" s="79"/>
      <c r="C9" s="79"/>
      <c r="D9" s="141"/>
      <c r="E9" s="142"/>
      <c r="F9" s="142"/>
      <c r="G9" s="143"/>
      <c r="H9" s="102"/>
      <c r="I9" s="103"/>
      <c r="J9" s="103"/>
      <c r="K9" s="104"/>
      <c r="L9" s="18"/>
      <c r="M9" s="19"/>
      <c r="N9" s="32"/>
      <c r="O9" s="3" t="s">
        <v>3</v>
      </c>
      <c r="P9" s="114"/>
      <c r="Q9" s="114"/>
      <c r="R9" s="52" t="s">
        <v>55</v>
      </c>
      <c r="S9" s="1" t="s">
        <v>116</v>
      </c>
      <c r="T9" s="73"/>
      <c r="U9" s="123"/>
      <c r="V9" s="123"/>
    </row>
    <row r="10" spans="1:22" x14ac:dyDescent="0.3">
      <c r="A10" s="79"/>
      <c r="B10" s="79"/>
      <c r="C10" s="79"/>
      <c r="D10" s="141"/>
      <c r="E10" s="142"/>
      <c r="F10" s="142"/>
      <c r="G10" s="143"/>
      <c r="H10" s="102"/>
      <c r="I10" s="103"/>
      <c r="J10" s="103"/>
      <c r="K10" s="104"/>
      <c r="L10" s="18"/>
      <c r="M10" s="19"/>
      <c r="N10" s="32"/>
      <c r="O10" s="3" t="s">
        <v>4</v>
      </c>
      <c r="P10" s="114"/>
      <c r="Q10" s="114"/>
      <c r="R10" s="44"/>
      <c r="S10" s="1" t="s">
        <v>117</v>
      </c>
      <c r="T10" s="73"/>
      <c r="U10" s="123"/>
      <c r="V10" s="123"/>
    </row>
    <row r="11" spans="1:22" x14ac:dyDescent="0.3">
      <c r="A11" s="79"/>
      <c r="B11" s="79"/>
      <c r="C11" s="79"/>
      <c r="D11" s="141"/>
      <c r="E11" s="142"/>
      <c r="F11" s="142"/>
      <c r="G11" s="143"/>
      <c r="H11" s="102"/>
      <c r="I11" s="103"/>
      <c r="J11" s="103"/>
      <c r="K11" s="104"/>
      <c r="L11" s="18"/>
      <c r="M11" s="19"/>
      <c r="N11" s="32"/>
      <c r="O11" s="16" t="s">
        <v>31</v>
      </c>
      <c r="P11" s="114"/>
      <c r="Q11" s="114"/>
      <c r="R11" s="44"/>
      <c r="S11" s="15" t="s">
        <v>118</v>
      </c>
      <c r="T11" s="73"/>
      <c r="U11" s="123"/>
      <c r="V11" s="123"/>
    </row>
    <row r="12" spans="1:22" x14ac:dyDescent="0.3">
      <c r="A12" s="79"/>
      <c r="B12" s="79"/>
      <c r="C12" s="79"/>
      <c r="D12" s="141"/>
      <c r="E12" s="142"/>
      <c r="F12" s="142"/>
      <c r="G12" s="143"/>
      <c r="H12" s="102"/>
      <c r="I12" s="103"/>
      <c r="J12" s="103"/>
      <c r="K12" s="104"/>
      <c r="L12" s="18"/>
      <c r="M12" s="19"/>
      <c r="N12" s="32"/>
      <c r="O12" s="3" t="s">
        <v>7</v>
      </c>
      <c r="P12" s="114"/>
      <c r="Q12" s="114"/>
      <c r="R12" s="44"/>
      <c r="S12" s="1" t="s">
        <v>119</v>
      </c>
      <c r="T12" s="73"/>
      <c r="U12" s="123"/>
      <c r="V12" s="123"/>
    </row>
    <row r="13" spans="1:22" x14ac:dyDescent="0.3">
      <c r="A13" s="79"/>
      <c r="B13" s="79"/>
      <c r="C13" s="79"/>
      <c r="D13" s="141"/>
      <c r="E13" s="142"/>
      <c r="F13" s="142"/>
      <c r="G13" s="143"/>
      <c r="H13" s="102"/>
      <c r="I13" s="103"/>
      <c r="J13" s="103"/>
      <c r="K13" s="104"/>
      <c r="L13" s="18"/>
      <c r="M13" s="19"/>
      <c r="N13" s="32"/>
      <c r="O13" s="3"/>
      <c r="P13" s="114"/>
      <c r="Q13" s="114"/>
      <c r="R13" s="44"/>
      <c r="S13" s="1" t="s">
        <v>126</v>
      </c>
      <c r="T13" s="73"/>
      <c r="U13" s="123"/>
      <c r="V13" s="123"/>
    </row>
    <row r="14" spans="1:22" x14ac:dyDescent="0.3">
      <c r="A14" s="79"/>
      <c r="B14" s="79"/>
      <c r="C14" s="79"/>
      <c r="D14" s="141"/>
      <c r="E14" s="142"/>
      <c r="F14" s="142"/>
      <c r="G14" s="143"/>
      <c r="H14" s="102"/>
      <c r="I14" s="103"/>
      <c r="J14" s="103"/>
      <c r="K14" s="104"/>
      <c r="L14" s="18"/>
      <c r="M14" s="19"/>
      <c r="N14" s="32"/>
      <c r="O14" s="3"/>
      <c r="P14" s="114"/>
      <c r="Q14" s="114"/>
      <c r="R14" s="44"/>
      <c r="S14" s="1" t="s">
        <v>125</v>
      </c>
      <c r="T14" s="73"/>
      <c r="U14" s="123"/>
      <c r="V14" s="123"/>
    </row>
    <row r="15" spans="1:22" x14ac:dyDescent="0.3">
      <c r="A15" s="79"/>
      <c r="B15" s="79"/>
      <c r="C15" s="79"/>
      <c r="D15" s="141"/>
      <c r="E15" s="142"/>
      <c r="F15" s="142"/>
      <c r="G15" s="143"/>
      <c r="H15" s="102"/>
      <c r="I15" s="103"/>
      <c r="J15" s="103"/>
      <c r="K15" s="104"/>
      <c r="L15" s="18"/>
      <c r="M15" s="19"/>
      <c r="N15" s="32"/>
      <c r="O15" s="3"/>
      <c r="P15" s="114"/>
      <c r="Q15" s="114"/>
      <c r="R15" s="44"/>
      <c r="S15" s="1" t="s">
        <v>123</v>
      </c>
      <c r="T15" s="73"/>
      <c r="U15" s="123"/>
      <c r="V15" s="123"/>
    </row>
    <row r="16" spans="1:22" x14ac:dyDescent="0.3">
      <c r="A16" s="79"/>
      <c r="B16" s="79"/>
      <c r="C16" s="79"/>
      <c r="D16" s="141"/>
      <c r="E16" s="142"/>
      <c r="F16" s="142"/>
      <c r="G16" s="143"/>
      <c r="H16" s="102"/>
      <c r="I16" s="103"/>
      <c r="J16" s="103"/>
      <c r="K16" s="104"/>
      <c r="L16" s="18"/>
      <c r="M16" s="19"/>
      <c r="N16" s="32"/>
      <c r="O16" s="3"/>
      <c r="P16" s="114"/>
      <c r="Q16" s="114"/>
      <c r="R16" s="44"/>
      <c r="S16" s="1"/>
      <c r="T16" s="73"/>
      <c r="U16" s="123"/>
      <c r="V16" s="123"/>
    </row>
    <row r="17" spans="1:23" x14ac:dyDescent="0.3">
      <c r="A17" s="79"/>
      <c r="B17" s="79"/>
      <c r="C17" s="79"/>
      <c r="D17" s="141"/>
      <c r="E17" s="142"/>
      <c r="F17" s="142"/>
      <c r="G17" s="143"/>
      <c r="H17" s="102"/>
      <c r="I17" s="103"/>
      <c r="J17" s="103"/>
      <c r="K17" s="104"/>
      <c r="L17" s="18"/>
      <c r="M17" s="19"/>
      <c r="N17" s="32"/>
      <c r="O17" s="3" t="s">
        <v>8</v>
      </c>
      <c r="P17" s="114"/>
      <c r="Q17" s="114"/>
      <c r="R17" s="44"/>
      <c r="S17" s="1"/>
      <c r="T17" s="73"/>
      <c r="U17" s="123"/>
      <c r="V17" s="123"/>
    </row>
    <row r="18" spans="1:23" x14ac:dyDescent="0.3">
      <c r="A18" s="79"/>
      <c r="B18" s="79"/>
      <c r="C18" s="79"/>
      <c r="D18" s="141"/>
      <c r="E18" s="142"/>
      <c r="F18" s="142"/>
      <c r="G18" s="143"/>
      <c r="H18" s="102"/>
      <c r="I18" s="103"/>
      <c r="J18" s="103"/>
      <c r="K18" s="104"/>
      <c r="L18" s="18"/>
      <c r="M18" s="19"/>
      <c r="N18" s="32"/>
      <c r="O18" s="3" t="s">
        <v>9</v>
      </c>
      <c r="P18" s="114"/>
      <c r="Q18" s="114"/>
      <c r="R18" s="45"/>
      <c r="S18" s="1"/>
      <c r="T18" s="73"/>
      <c r="U18" s="123"/>
      <c r="V18" s="123"/>
    </row>
    <row r="19" spans="1:23" x14ac:dyDescent="0.3">
      <c r="A19" s="79"/>
      <c r="B19" s="79"/>
      <c r="C19" s="79"/>
      <c r="D19" s="141"/>
      <c r="E19" s="142"/>
      <c r="F19" s="142"/>
      <c r="G19" s="143"/>
      <c r="H19" s="102"/>
      <c r="I19" s="103"/>
      <c r="J19" s="103"/>
      <c r="K19" s="104"/>
      <c r="L19" s="18"/>
      <c r="M19" s="19"/>
      <c r="N19" s="55"/>
      <c r="O19" s="16" t="s">
        <v>34</v>
      </c>
      <c r="P19" s="114"/>
      <c r="Q19" s="114"/>
      <c r="R19" s="45"/>
      <c r="S19" s="15"/>
      <c r="T19" s="73"/>
      <c r="U19" s="123"/>
      <c r="V19" s="123"/>
    </row>
    <row r="20" spans="1:23" x14ac:dyDescent="0.3">
      <c r="A20" s="79"/>
      <c r="B20" s="79"/>
      <c r="C20" s="79"/>
      <c r="D20" s="141"/>
      <c r="E20" s="142"/>
      <c r="F20" s="142"/>
      <c r="G20" s="143"/>
      <c r="H20" s="102"/>
      <c r="I20" s="103"/>
      <c r="J20" s="103"/>
      <c r="K20" s="104"/>
      <c r="L20" s="18"/>
      <c r="M20" s="19"/>
      <c r="N20" s="32"/>
      <c r="O20" s="3" t="s">
        <v>35</v>
      </c>
      <c r="P20" s="114"/>
      <c r="Q20" s="114"/>
      <c r="R20" s="55"/>
      <c r="S20" s="1"/>
      <c r="T20" s="73"/>
      <c r="U20" s="123"/>
      <c r="V20" s="123"/>
      <c r="W20" s="45"/>
    </row>
    <row r="21" spans="1:23" x14ac:dyDescent="0.3">
      <c r="A21" s="79"/>
      <c r="B21" s="79"/>
      <c r="C21" s="79"/>
      <c r="D21" s="141"/>
      <c r="E21" s="142"/>
      <c r="F21" s="142"/>
      <c r="G21" s="143"/>
      <c r="H21" s="102"/>
      <c r="I21" s="103"/>
      <c r="J21" s="103"/>
      <c r="K21" s="104"/>
      <c r="L21" s="18"/>
      <c r="M21" s="19"/>
      <c r="N21" s="32"/>
      <c r="O21" s="3" t="s">
        <v>39</v>
      </c>
      <c r="P21" s="114"/>
      <c r="Q21" s="114"/>
      <c r="R21" s="55"/>
      <c r="S21" s="1"/>
      <c r="T21" s="73"/>
      <c r="U21" s="123"/>
      <c r="V21" s="123"/>
      <c r="W21" s="45"/>
    </row>
    <row r="22" spans="1:23" x14ac:dyDescent="0.3">
      <c r="A22" s="79"/>
      <c r="B22" s="79"/>
      <c r="C22" s="79"/>
      <c r="D22" s="141"/>
      <c r="E22" s="142"/>
      <c r="F22" s="142"/>
      <c r="G22" s="143"/>
      <c r="H22" s="102"/>
      <c r="I22" s="103"/>
      <c r="J22" s="103"/>
      <c r="K22" s="104"/>
      <c r="L22" s="18"/>
      <c r="M22" s="19"/>
      <c r="N22" s="32"/>
      <c r="O22" s="3" t="s">
        <v>40</v>
      </c>
      <c r="P22" s="114"/>
      <c r="Q22" s="114"/>
      <c r="R22" s="55"/>
      <c r="S22" s="1"/>
      <c r="T22" s="73"/>
      <c r="U22" s="123"/>
      <c r="V22" s="123"/>
      <c r="W22" s="45"/>
    </row>
    <row r="23" spans="1:23" x14ac:dyDescent="0.3">
      <c r="A23" s="79"/>
      <c r="B23" s="79"/>
      <c r="C23" s="79"/>
      <c r="D23" s="141"/>
      <c r="E23" s="142"/>
      <c r="F23" s="142"/>
      <c r="G23" s="143"/>
      <c r="H23" s="102"/>
      <c r="I23" s="103"/>
      <c r="J23" s="103"/>
      <c r="K23" s="104"/>
      <c r="L23" s="18"/>
      <c r="M23" s="19"/>
      <c r="N23" s="32"/>
      <c r="O23" s="16" t="s">
        <v>12</v>
      </c>
      <c r="P23" s="114"/>
      <c r="Q23" s="114"/>
      <c r="S23" s="1"/>
      <c r="T23" s="73"/>
      <c r="U23" s="123"/>
      <c r="V23" s="123"/>
      <c r="W23" s="45"/>
    </row>
    <row r="24" spans="1:23" x14ac:dyDescent="0.3">
      <c r="A24" s="79"/>
      <c r="B24" s="79"/>
      <c r="C24" s="79"/>
      <c r="D24" s="141"/>
      <c r="E24" s="142"/>
      <c r="F24" s="142"/>
      <c r="G24" s="143"/>
      <c r="H24" s="102"/>
      <c r="I24" s="103"/>
      <c r="J24" s="103"/>
      <c r="K24" s="104"/>
      <c r="L24" s="18"/>
      <c r="M24" s="19"/>
      <c r="N24" s="32"/>
      <c r="O24" s="3" t="s">
        <v>37</v>
      </c>
      <c r="P24" s="114"/>
      <c r="Q24" s="114"/>
      <c r="S24" s="1"/>
      <c r="T24" s="73"/>
      <c r="U24" s="123"/>
      <c r="V24" s="123"/>
      <c r="W24" s="45"/>
    </row>
    <row r="25" spans="1:23" x14ac:dyDescent="0.3">
      <c r="A25" s="79"/>
      <c r="B25" s="79"/>
      <c r="C25" s="79"/>
      <c r="D25" s="141"/>
      <c r="E25" s="142"/>
      <c r="F25" s="142"/>
      <c r="G25" s="143"/>
      <c r="H25" s="102"/>
      <c r="I25" s="103"/>
      <c r="J25" s="103"/>
      <c r="K25" s="104"/>
      <c r="L25" s="18"/>
      <c r="M25" s="19"/>
      <c r="N25" s="32"/>
      <c r="O25" s="3" t="s">
        <v>36</v>
      </c>
      <c r="P25" s="114"/>
      <c r="Q25" s="114"/>
      <c r="S25" s="1"/>
      <c r="T25" s="73"/>
      <c r="U25" s="123"/>
      <c r="V25" s="123"/>
      <c r="W25" s="45"/>
    </row>
    <row r="26" spans="1:23" x14ac:dyDescent="0.3">
      <c r="A26" s="79"/>
      <c r="B26" s="79"/>
      <c r="C26" s="79"/>
      <c r="D26" s="141"/>
      <c r="E26" s="142"/>
      <c r="F26" s="142"/>
      <c r="G26" s="143"/>
      <c r="H26" s="102"/>
      <c r="I26" s="103"/>
      <c r="J26" s="103"/>
      <c r="K26" s="104"/>
      <c r="L26" s="18"/>
      <c r="M26" s="19"/>
      <c r="N26" s="32"/>
      <c r="P26" s="114"/>
      <c r="Q26" s="114"/>
      <c r="R26" s="55"/>
      <c r="S26" s="1"/>
      <c r="T26" s="73"/>
      <c r="U26" s="123"/>
      <c r="V26" s="123"/>
      <c r="W26" s="45"/>
    </row>
    <row r="27" spans="1:23" x14ac:dyDescent="0.3">
      <c r="A27" s="79"/>
      <c r="B27" s="79"/>
      <c r="C27" s="79"/>
      <c r="D27" s="141"/>
      <c r="E27" s="142"/>
      <c r="F27" s="142"/>
      <c r="G27" s="143"/>
      <c r="H27" s="102"/>
      <c r="I27" s="103"/>
      <c r="J27" s="103"/>
      <c r="K27" s="104"/>
      <c r="L27" s="18"/>
      <c r="M27" s="19"/>
      <c r="N27" s="32"/>
      <c r="P27" s="114"/>
      <c r="Q27" s="114"/>
      <c r="R27" s="55"/>
      <c r="S27" s="1"/>
      <c r="T27" s="73"/>
      <c r="U27" s="123"/>
      <c r="V27" s="123"/>
      <c r="W27" s="45"/>
    </row>
    <row r="28" spans="1:23" x14ac:dyDescent="0.3">
      <c r="A28" s="79"/>
      <c r="B28" s="79"/>
      <c r="C28" s="79"/>
      <c r="D28" s="141"/>
      <c r="E28" s="142"/>
      <c r="F28" s="142"/>
      <c r="G28" s="143"/>
      <c r="H28" s="102"/>
      <c r="I28" s="103"/>
      <c r="J28" s="103"/>
      <c r="K28" s="104"/>
      <c r="L28" s="18"/>
      <c r="M28" s="19"/>
      <c r="N28" s="32"/>
      <c r="O28" s="55"/>
      <c r="P28" s="114"/>
      <c r="Q28" s="114"/>
      <c r="R28" s="55"/>
      <c r="S28" s="1"/>
      <c r="T28" s="73"/>
      <c r="U28" s="123"/>
      <c r="V28" s="123"/>
      <c r="W28" s="45"/>
    </row>
    <row r="29" spans="1:23" x14ac:dyDescent="0.3">
      <c r="A29" s="79"/>
      <c r="B29" s="79"/>
      <c r="C29" s="79"/>
      <c r="D29" s="141"/>
      <c r="E29" s="142"/>
      <c r="F29" s="142"/>
      <c r="G29" s="143"/>
      <c r="H29" s="102"/>
      <c r="I29" s="103"/>
      <c r="J29" s="103"/>
      <c r="K29" s="104"/>
      <c r="L29" s="18"/>
      <c r="M29" s="19"/>
      <c r="N29" s="32"/>
      <c r="O29" s="55"/>
      <c r="P29" s="114"/>
      <c r="Q29" s="114"/>
      <c r="R29" s="55"/>
      <c r="S29" s="1"/>
      <c r="T29" s="73"/>
      <c r="U29" s="123"/>
      <c r="V29" s="123"/>
      <c r="W29" s="45"/>
    </row>
    <row r="30" spans="1:23" x14ac:dyDescent="0.3">
      <c r="A30" s="79"/>
      <c r="B30" s="79"/>
      <c r="C30" s="79"/>
      <c r="D30" s="141"/>
      <c r="E30" s="142"/>
      <c r="F30" s="142"/>
      <c r="G30" s="143"/>
      <c r="H30" s="102"/>
      <c r="I30" s="103"/>
      <c r="J30" s="103"/>
      <c r="K30" s="104"/>
      <c r="L30" s="18"/>
      <c r="M30" s="19"/>
      <c r="N30" s="32"/>
      <c r="O30" s="55"/>
      <c r="P30" s="114"/>
      <c r="Q30" s="114"/>
      <c r="R30" s="55"/>
      <c r="S30" s="1"/>
      <c r="T30" s="73"/>
      <c r="U30" s="123"/>
      <c r="V30" s="123"/>
      <c r="W30" s="45"/>
    </row>
    <row r="31" spans="1:23" x14ac:dyDescent="0.3">
      <c r="A31" s="79"/>
      <c r="B31" s="79"/>
      <c r="C31" s="79"/>
      <c r="D31" s="141"/>
      <c r="E31" s="142"/>
      <c r="F31" s="142"/>
      <c r="G31" s="143"/>
      <c r="H31" s="102"/>
      <c r="I31" s="103"/>
      <c r="J31" s="103"/>
      <c r="K31" s="104"/>
      <c r="L31" s="18"/>
      <c r="M31" s="19"/>
      <c r="N31" s="32"/>
      <c r="O31" s="55"/>
      <c r="P31" s="114"/>
      <c r="Q31" s="114"/>
      <c r="R31" s="55"/>
      <c r="S31" s="1"/>
      <c r="T31" s="73"/>
      <c r="U31" s="123"/>
      <c r="V31" s="123"/>
      <c r="W31" s="45"/>
    </row>
    <row r="32" spans="1:23" x14ac:dyDescent="0.3">
      <c r="A32" s="79"/>
      <c r="B32" s="79"/>
      <c r="C32" s="79"/>
      <c r="D32" s="141"/>
      <c r="E32" s="142"/>
      <c r="F32" s="142"/>
      <c r="G32" s="143"/>
      <c r="H32" s="102"/>
      <c r="I32" s="103"/>
      <c r="J32" s="103"/>
      <c r="K32" s="104"/>
      <c r="L32" s="18"/>
      <c r="M32" s="19"/>
      <c r="N32" s="32"/>
      <c r="O32" s="55"/>
      <c r="P32" s="114"/>
      <c r="Q32" s="114"/>
      <c r="R32" s="55"/>
      <c r="S32" s="1"/>
      <c r="T32" s="73"/>
      <c r="U32" s="123"/>
      <c r="V32" s="123"/>
      <c r="W32" s="45"/>
    </row>
    <row r="33" spans="1:22" x14ac:dyDescent="0.3">
      <c r="A33" s="79"/>
      <c r="B33" s="79"/>
      <c r="C33" s="79"/>
      <c r="D33" s="141"/>
      <c r="E33" s="142"/>
      <c r="F33" s="142"/>
      <c r="G33" s="143"/>
      <c r="H33" s="102"/>
      <c r="I33" s="103"/>
      <c r="J33" s="103"/>
      <c r="K33" s="104"/>
      <c r="L33" s="18"/>
      <c r="M33" s="19"/>
      <c r="N33" s="32"/>
      <c r="O33" s="45"/>
      <c r="P33" s="114"/>
      <c r="Q33" s="114"/>
      <c r="R33" s="19"/>
      <c r="S33" s="1"/>
      <c r="T33" s="73"/>
      <c r="U33" s="123"/>
      <c r="V33" s="123"/>
    </row>
    <row r="34" spans="1:22" x14ac:dyDescent="0.3">
      <c r="A34" s="79"/>
      <c r="B34" s="79"/>
      <c r="C34" s="79"/>
      <c r="D34" s="141"/>
      <c r="E34" s="142"/>
      <c r="F34" s="142"/>
      <c r="G34" s="143"/>
      <c r="H34" s="102"/>
      <c r="I34" s="103"/>
      <c r="J34" s="103"/>
      <c r="K34" s="104"/>
      <c r="L34" s="18"/>
      <c r="M34" s="19"/>
      <c r="N34" s="32"/>
      <c r="O34" s="45"/>
      <c r="P34" s="114"/>
      <c r="Q34" s="114"/>
      <c r="R34" s="19"/>
      <c r="S34" s="1"/>
      <c r="T34" s="73"/>
      <c r="U34" s="123"/>
      <c r="V34" s="123"/>
    </row>
    <row r="35" spans="1:22" x14ac:dyDescent="0.3">
      <c r="A35" s="79"/>
      <c r="B35" s="79"/>
      <c r="C35" s="79"/>
      <c r="D35" s="141"/>
      <c r="E35" s="142"/>
      <c r="F35" s="142"/>
      <c r="G35" s="143"/>
      <c r="H35" s="105"/>
      <c r="I35" s="106"/>
      <c r="J35" s="106"/>
      <c r="K35" s="107"/>
      <c r="L35" s="20"/>
      <c r="M35" s="21"/>
      <c r="N35" s="50"/>
      <c r="O35" s="46"/>
      <c r="P35" s="115"/>
      <c r="Q35" s="115"/>
      <c r="R35" s="21"/>
      <c r="S35" s="49"/>
      <c r="T35" s="73"/>
      <c r="U35" s="123"/>
      <c r="V35" s="123"/>
    </row>
    <row r="36" spans="1:22" x14ac:dyDescent="0.3">
      <c r="A36" s="79"/>
      <c r="B36" s="79"/>
      <c r="C36" s="79"/>
      <c r="D36" s="141"/>
      <c r="E36" s="142"/>
      <c r="F36" s="142"/>
      <c r="G36" s="143"/>
      <c r="H36" s="124" t="s">
        <v>57</v>
      </c>
      <c r="I36" s="125"/>
      <c r="J36" s="125"/>
      <c r="K36" s="126"/>
      <c r="L36" s="108" t="s">
        <v>20</v>
      </c>
      <c r="M36" s="108"/>
      <c r="N36" s="108"/>
      <c r="O36" s="108"/>
      <c r="P36" s="108" t="s">
        <v>19</v>
      </c>
      <c r="Q36" s="108"/>
      <c r="R36" s="108"/>
      <c r="S36" s="109"/>
      <c r="T36" s="73">
        <v>50</v>
      </c>
      <c r="U36" s="123">
        <f>131*1000/T36</f>
        <v>2620</v>
      </c>
      <c r="V36" s="123"/>
    </row>
    <row r="37" spans="1:22" x14ac:dyDescent="0.3">
      <c r="A37" s="79"/>
      <c r="B37" s="79"/>
      <c r="C37" s="79"/>
      <c r="D37" s="141"/>
      <c r="E37" s="142"/>
      <c r="F37" s="142"/>
      <c r="G37" s="143"/>
      <c r="H37" s="127"/>
      <c r="I37" s="128"/>
      <c r="J37" s="128"/>
      <c r="K37" s="129"/>
      <c r="L37" s="110" t="s">
        <v>41</v>
      </c>
      <c r="M37" s="110"/>
      <c r="N37" s="110"/>
      <c r="O37" s="110"/>
      <c r="P37" s="110" t="s">
        <v>42</v>
      </c>
      <c r="Q37" s="110"/>
      <c r="R37" s="110"/>
      <c r="S37" s="112"/>
      <c r="T37" s="73"/>
      <c r="U37" s="123"/>
      <c r="V37" s="123"/>
    </row>
    <row r="38" spans="1:22" x14ac:dyDescent="0.3">
      <c r="A38" s="79"/>
      <c r="B38" s="79"/>
      <c r="C38" s="79"/>
      <c r="D38" s="141"/>
      <c r="E38" s="142"/>
      <c r="F38" s="142"/>
      <c r="G38" s="143"/>
      <c r="H38" s="127"/>
      <c r="I38" s="128"/>
      <c r="J38" s="128"/>
      <c r="K38" s="129"/>
      <c r="L38" s="110"/>
      <c r="M38" s="110"/>
      <c r="N38" s="110"/>
      <c r="O38" s="110"/>
      <c r="P38" s="110"/>
      <c r="Q38" s="110"/>
      <c r="R38" s="110"/>
      <c r="S38" s="112"/>
      <c r="T38" s="73"/>
      <c r="U38" s="123"/>
      <c r="V38" s="123"/>
    </row>
    <row r="39" spans="1:22" x14ac:dyDescent="0.3">
      <c r="A39" s="79"/>
      <c r="B39" s="79"/>
      <c r="C39" s="79"/>
      <c r="D39" s="141"/>
      <c r="E39" s="142"/>
      <c r="F39" s="142"/>
      <c r="G39" s="143"/>
      <c r="H39" s="127"/>
      <c r="I39" s="128"/>
      <c r="J39" s="128"/>
      <c r="K39" s="129"/>
      <c r="L39" s="110"/>
      <c r="M39" s="110"/>
      <c r="N39" s="110"/>
      <c r="O39" s="110"/>
      <c r="P39" s="110"/>
      <c r="Q39" s="110"/>
      <c r="R39" s="110"/>
      <c r="S39" s="112"/>
      <c r="T39" s="73"/>
      <c r="U39" s="123"/>
      <c r="V39" s="123"/>
    </row>
    <row r="40" spans="1:22" x14ac:dyDescent="0.3">
      <c r="A40" s="79"/>
      <c r="B40" s="79"/>
      <c r="C40" s="79"/>
      <c r="D40" s="141"/>
      <c r="E40" s="142"/>
      <c r="F40" s="142"/>
      <c r="G40" s="143"/>
      <c r="H40" s="127"/>
      <c r="I40" s="128"/>
      <c r="J40" s="128"/>
      <c r="K40" s="129"/>
      <c r="L40" s="110"/>
      <c r="M40" s="110"/>
      <c r="N40" s="110"/>
      <c r="O40" s="110"/>
      <c r="P40" s="110"/>
      <c r="Q40" s="110"/>
      <c r="R40" s="110"/>
      <c r="S40" s="112"/>
      <c r="T40" s="73"/>
      <c r="U40" s="123"/>
      <c r="V40" s="123"/>
    </row>
    <row r="41" spans="1:22" x14ac:dyDescent="0.3">
      <c r="A41" s="79"/>
      <c r="B41" s="79"/>
      <c r="C41" s="79"/>
      <c r="D41" s="141"/>
      <c r="E41" s="142"/>
      <c r="F41" s="142"/>
      <c r="G41" s="143"/>
      <c r="H41" s="130"/>
      <c r="I41" s="131"/>
      <c r="J41" s="131"/>
      <c r="K41" s="132"/>
      <c r="L41" s="111"/>
      <c r="M41" s="111"/>
      <c r="N41" s="111"/>
      <c r="O41" s="111"/>
      <c r="P41" s="111"/>
      <c r="Q41" s="111"/>
      <c r="R41" s="111"/>
      <c r="S41" s="113"/>
      <c r="T41" s="73"/>
      <c r="U41" s="123"/>
      <c r="V41" s="123"/>
    </row>
    <row r="42" spans="1:22" x14ac:dyDescent="0.3">
      <c r="A42" s="79"/>
      <c r="B42" s="79"/>
      <c r="C42" s="79"/>
      <c r="D42" s="141"/>
      <c r="E42" s="142"/>
      <c r="F42" s="142"/>
      <c r="G42" s="143"/>
      <c r="H42" s="99" t="s">
        <v>58</v>
      </c>
      <c r="I42" s="100"/>
      <c r="J42" s="100"/>
      <c r="K42" s="101"/>
      <c r="L42" s="119"/>
      <c r="M42" s="108"/>
      <c r="N42" s="108"/>
      <c r="O42" s="108" t="s">
        <v>134</v>
      </c>
      <c r="P42" s="108"/>
      <c r="Q42" s="108" t="s">
        <v>133</v>
      </c>
      <c r="R42" s="108"/>
      <c r="S42" s="22" t="s">
        <v>21</v>
      </c>
      <c r="T42" s="73">
        <v>100</v>
      </c>
      <c r="U42" s="123">
        <f>131*1000/T42</f>
        <v>1310</v>
      </c>
      <c r="V42" s="123"/>
    </row>
    <row r="43" spans="1:22" x14ac:dyDescent="0.3">
      <c r="A43" s="79"/>
      <c r="B43" s="79"/>
      <c r="C43" s="79"/>
      <c r="D43" s="141"/>
      <c r="E43" s="142"/>
      <c r="F43" s="142"/>
      <c r="G43" s="143"/>
      <c r="H43" s="102"/>
      <c r="I43" s="103"/>
      <c r="J43" s="103"/>
      <c r="K43" s="104"/>
      <c r="L43" s="120"/>
      <c r="M43" s="110"/>
      <c r="N43" s="110"/>
      <c r="O43" s="73" t="s">
        <v>6</v>
      </c>
      <c r="P43" s="73" t="s">
        <v>15</v>
      </c>
      <c r="Q43" s="73" t="s">
        <v>6</v>
      </c>
      <c r="R43" s="73" t="s">
        <v>15</v>
      </c>
      <c r="S43" s="1" t="s">
        <v>24</v>
      </c>
      <c r="T43" s="73"/>
      <c r="U43" s="123"/>
      <c r="V43" s="123"/>
    </row>
    <row r="44" spans="1:22" x14ac:dyDescent="0.3">
      <c r="A44" s="79"/>
      <c r="B44" s="79"/>
      <c r="C44" s="79"/>
      <c r="D44" s="141"/>
      <c r="E44" s="142"/>
      <c r="F44" s="142"/>
      <c r="G44" s="143"/>
      <c r="H44" s="102"/>
      <c r="I44" s="103"/>
      <c r="J44" s="103"/>
      <c r="K44" s="104"/>
      <c r="L44" s="120"/>
      <c r="M44" s="110"/>
      <c r="N44" s="110"/>
      <c r="O44" s="73"/>
      <c r="P44" s="73"/>
      <c r="Q44" s="73"/>
      <c r="R44" s="73"/>
      <c r="S44" s="5" t="s">
        <v>22</v>
      </c>
      <c r="T44" s="73"/>
      <c r="U44" s="123"/>
      <c r="V44" s="123"/>
    </row>
    <row r="45" spans="1:22" x14ac:dyDescent="0.3">
      <c r="A45" s="79"/>
      <c r="B45" s="79"/>
      <c r="C45" s="79"/>
      <c r="D45" s="141"/>
      <c r="E45" s="142"/>
      <c r="F45" s="142"/>
      <c r="G45" s="143"/>
      <c r="H45" s="102"/>
      <c r="I45" s="103"/>
      <c r="J45" s="103"/>
      <c r="K45" s="104"/>
      <c r="L45" s="120"/>
      <c r="M45" s="110"/>
      <c r="N45" s="110"/>
      <c r="O45" s="73"/>
      <c r="P45" s="73"/>
      <c r="Q45" s="73"/>
      <c r="R45" s="73"/>
      <c r="S45" s="4" t="s">
        <v>23</v>
      </c>
      <c r="T45" s="73"/>
      <c r="U45" s="123"/>
      <c r="V45" s="123"/>
    </row>
    <row r="46" spans="1:22" x14ac:dyDescent="0.3">
      <c r="A46" s="79"/>
      <c r="B46" s="79"/>
      <c r="C46" s="79"/>
      <c r="D46" s="141"/>
      <c r="E46" s="142"/>
      <c r="F46" s="142"/>
      <c r="G46" s="143"/>
      <c r="H46" s="102"/>
      <c r="I46" s="103"/>
      <c r="J46" s="103"/>
      <c r="K46" s="104"/>
      <c r="L46" s="120"/>
      <c r="M46" s="110"/>
      <c r="N46" s="110"/>
      <c r="O46" s="73"/>
      <c r="P46" s="73"/>
      <c r="Q46" s="73"/>
      <c r="R46" s="73"/>
      <c r="S46" s="43" t="s">
        <v>72</v>
      </c>
      <c r="T46" s="73"/>
      <c r="U46" s="123"/>
      <c r="V46" s="123"/>
    </row>
    <row r="47" spans="1:22" x14ac:dyDescent="0.3">
      <c r="A47" s="79"/>
      <c r="B47" s="79"/>
      <c r="C47" s="79"/>
      <c r="D47" s="141"/>
      <c r="E47" s="142"/>
      <c r="F47" s="142"/>
      <c r="G47" s="143"/>
      <c r="H47" s="102"/>
      <c r="I47" s="103"/>
      <c r="J47" s="103"/>
      <c r="K47" s="104"/>
      <c r="L47" s="120"/>
      <c r="M47" s="110"/>
      <c r="N47" s="110"/>
      <c r="O47" s="73"/>
      <c r="P47" s="73"/>
      <c r="Q47" s="73"/>
      <c r="R47" s="73"/>
      <c r="S47" s="43" t="s">
        <v>55</v>
      </c>
      <c r="T47" s="73"/>
      <c r="U47" s="123"/>
      <c r="V47" s="123"/>
    </row>
    <row r="48" spans="1:22" x14ac:dyDescent="0.3">
      <c r="A48" s="79"/>
      <c r="B48" s="79"/>
      <c r="C48" s="79"/>
      <c r="D48" s="141"/>
      <c r="E48" s="142"/>
      <c r="F48" s="142"/>
      <c r="G48" s="143"/>
      <c r="H48" s="102"/>
      <c r="I48" s="103"/>
      <c r="J48" s="103"/>
      <c r="K48" s="104"/>
      <c r="L48" s="120"/>
      <c r="M48" s="110"/>
      <c r="N48" s="110"/>
      <c r="O48" s="73"/>
      <c r="P48" s="73"/>
      <c r="Q48" s="73"/>
      <c r="R48" s="73"/>
      <c r="S48" s="22"/>
      <c r="T48" s="73"/>
      <c r="U48" s="123"/>
      <c r="V48" s="123"/>
    </row>
    <row r="49" spans="1:22" x14ac:dyDescent="0.3">
      <c r="A49" s="79"/>
      <c r="B49" s="79"/>
      <c r="C49" s="79"/>
      <c r="D49" s="141"/>
      <c r="E49" s="142"/>
      <c r="F49" s="142"/>
      <c r="G49" s="143"/>
      <c r="H49" s="102"/>
      <c r="I49" s="103"/>
      <c r="J49" s="103"/>
      <c r="K49" s="104"/>
      <c r="L49" s="120"/>
      <c r="M49" s="110"/>
      <c r="N49" s="110"/>
      <c r="O49" s="73"/>
      <c r="P49" s="73"/>
      <c r="Q49" s="73"/>
      <c r="R49" s="73"/>
      <c r="S49" s="22"/>
      <c r="T49" s="73"/>
      <c r="U49" s="123"/>
      <c r="V49" s="123"/>
    </row>
    <row r="50" spans="1:22" x14ac:dyDescent="0.3">
      <c r="A50" s="79"/>
      <c r="B50" s="79"/>
      <c r="C50" s="79"/>
      <c r="D50" s="141"/>
      <c r="E50" s="142"/>
      <c r="F50" s="142"/>
      <c r="G50" s="143"/>
      <c r="H50" s="102"/>
      <c r="I50" s="103"/>
      <c r="J50" s="103"/>
      <c r="K50" s="104"/>
      <c r="L50" s="120"/>
      <c r="M50" s="110"/>
      <c r="N50" s="110"/>
      <c r="O50" s="73"/>
      <c r="P50" s="73"/>
      <c r="Q50" s="73"/>
      <c r="R50" s="73"/>
      <c r="S50" s="22"/>
      <c r="T50" s="73"/>
      <c r="U50" s="123"/>
      <c r="V50" s="123"/>
    </row>
    <row r="51" spans="1:22" x14ac:dyDescent="0.3">
      <c r="A51" s="79"/>
      <c r="B51" s="79"/>
      <c r="C51" s="79"/>
      <c r="D51" s="141"/>
      <c r="E51" s="142"/>
      <c r="F51" s="142"/>
      <c r="G51" s="143"/>
      <c r="H51" s="102"/>
      <c r="I51" s="103"/>
      <c r="J51" s="103"/>
      <c r="K51" s="104"/>
      <c r="L51" s="121"/>
      <c r="M51" s="111"/>
      <c r="N51" s="111"/>
      <c r="O51" s="74"/>
      <c r="P51" s="74"/>
      <c r="Q51" s="74"/>
      <c r="R51" s="74"/>
      <c r="S51" s="72"/>
      <c r="T51" s="73"/>
      <c r="U51" s="123"/>
      <c r="V51" s="123"/>
    </row>
    <row r="52" spans="1:22" x14ac:dyDescent="0.3">
      <c r="A52" s="79"/>
      <c r="B52" s="79"/>
      <c r="C52" s="79"/>
      <c r="D52" s="141"/>
      <c r="E52" s="142"/>
      <c r="F52" s="142"/>
      <c r="G52" s="143"/>
      <c r="H52" s="99" t="s">
        <v>93</v>
      </c>
      <c r="I52" s="100"/>
      <c r="J52" s="100"/>
      <c r="K52" s="101"/>
      <c r="L52" s="108" t="s">
        <v>20</v>
      </c>
      <c r="M52" s="108"/>
      <c r="N52" s="108"/>
      <c r="O52" s="108"/>
      <c r="P52" s="108" t="s">
        <v>19</v>
      </c>
      <c r="Q52" s="108"/>
      <c r="R52" s="108"/>
      <c r="S52" s="109"/>
      <c r="T52" s="73">
        <v>100</v>
      </c>
      <c r="U52" s="123">
        <f>131*1000/T52</f>
        <v>1310</v>
      </c>
      <c r="V52" s="123"/>
    </row>
    <row r="53" spans="1:22" x14ac:dyDescent="0.3">
      <c r="A53" s="79"/>
      <c r="B53" s="79"/>
      <c r="C53" s="79"/>
      <c r="D53" s="141"/>
      <c r="E53" s="142"/>
      <c r="F53" s="142"/>
      <c r="G53" s="143"/>
      <c r="H53" s="102"/>
      <c r="I53" s="103"/>
      <c r="J53" s="103"/>
      <c r="K53" s="104"/>
      <c r="L53" s="110" t="s">
        <v>81</v>
      </c>
      <c r="M53" s="110"/>
      <c r="N53" s="110"/>
      <c r="O53" s="110"/>
      <c r="P53" s="110" t="s">
        <v>82</v>
      </c>
      <c r="Q53" s="110"/>
      <c r="R53" s="110"/>
      <c r="S53" s="112"/>
      <c r="T53" s="73"/>
      <c r="U53" s="123"/>
      <c r="V53" s="123"/>
    </row>
    <row r="54" spans="1:22" x14ac:dyDescent="0.3">
      <c r="A54" s="79"/>
      <c r="B54" s="79"/>
      <c r="C54" s="79"/>
      <c r="D54" s="141"/>
      <c r="E54" s="142"/>
      <c r="F54" s="142"/>
      <c r="G54" s="143"/>
      <c r="H54" s="102"/>
      <c r="I54" s="103"/>
      <c r="J54" s="103"/>
      <c r="K54" s="104"/>
      <c r="L54" s="110"/>
      <c r="M54" s="110"/>
      <c r="N54" s="110"/>
      <c r="O54" s="110"/>
      <c r="P54" s="110"/>
      <c r="Q54" s="110"/>
      <c r="R54" s="110"/>
      <c r="S54" s="112"/>
      <c r="T54" s="73"/>
      <c r="U54" s="123"/>
      <c r="V54" s="123"/>
    </row>
    <row r="55" spans="1:22" x14ac:dyDescent="0.3">
      <c r="A55" s="79"/>
      <c r="B55" s="79"/>
      <c r="C55" s="79"/>
      <c r="D55" s="141"/>
      <c r="E55" s="142"/>
      <c r="F55" s="142"/>
      <c r="G55" s="143"/>
      <c r="H55" s="105"/>
      <c r="I55" s="106"/>
      <c r="J55" s="106"/>
      <c r="K55" s="107"/>
      <c r="L55" s="111"/>
      <c r="M55" s="111"/>
      <c r="N55" s="111"/>
      <c r="O55" s="111"/>
      <c r="P55" s="111"/>
      <c r="Q55" s="111"/>
      <c r="R55" s="111"/>
      <c r="S55" s="113"/>
      <c r="T55" s="73"/>
      <c r="U55" s="123"/>
      <c r="V55" s="123"/>
    </row>
    <row r="56" spans="1:22" x14ac:dyDescent="0.3">
      <c r="A56" s="79"/>
      <c r="B56" s="79"/>
      <c r="C56" s="79"/>
      <c r="D56" s="141"/>
      <c r="E56" s="142"/>
      <c r="F56" s="142"/>
      <c r="G56" s="143"/>
      <c r="H56" s="99" t="s">
        <v>110</v>
      </c>
      <c r="I56" s="100"/>
      <c r="J56" s="100"/>
      <c r="K56" s="101"/>
      <c r="L56" s="108" t="s">
        <v>20</v>
      </c>
      <c r="M56" s="108"/>
      <c r="N56" s="108"/>
      <c r="O56" s="108"/>
      <c r="P56" s="108" t="s">
        <v>19</v>
      </c>
      <c r="Q56" s="108"/>
      <c r="R56" s="108"/>
      <c r="S56" s="109"/>
      <c r="T56" s="73">
        <v>100</v>
      </c>
      <c r="U56" s="123">
        <f>131*1000/T56</f>
        <v>1310</v>
      </c>
      <c r="V56" s="123"/>
    </row>
    <row r="57" spans="1:22" x14ac:dyDescent="0.3">
      <c r="A57" s="79"/>
      <c r="B57" s="79"/>
      <c r="C57" s="79"/>
      <c r="D57" s="141"/>
      <c r="E57" s="142"/>
      <c r="F57" s="142"/>
      <c r="G57" s="143"/>
      <c r="H57" s="102"/>
      <c r="I57" s="103"/>
      <c r="J57" s="103"/>
      <c r="K57" s="104"/>
      <c r="L57" s="110" t="s">
        <v>111</v>
      </c>
      <c r="M57" s="110"/>
      <c r="N57" s="110"/>
      <c r="O57" s="110"/>
      <c r="P57" s="110" t="s">
        <v>112</v>
      </c>
      <c r="Q57" s="110"/>
      <c r="R57" s="110"/>
      <c r="S57" s="112"/>
      <c r="T57" s="73"/>
      <c r="U57" s="123"/>
      <c r="V57" s="123"/>
    </row>
    <row r="58" spans="1:22" x14ac:dyDescent="0.3">
      <c r="A58" s="79"/>
      <c r="B58" s="79"/>
      <c r="C58" s="79"/>
      <c r="D58" s="141"/>
      <c r="E58" s="142"/>
      <c r="F58" s="142"/>
      <c r="G58" s="143"/>
      <c r="H58" s="102"/>
      <c r="I58" s="103"/>
      <c r="J58" s="103"/>
      <c r="K58" s="104"/>
      <c r="L58" s="110"/>
      <c r="M58" s="110"/>
      <c r="N58" s="110"/>
      <c r="O58" s="110"/>
      <c r="P58" s="110"/>
      <c r="Q58" s="110"/>
      <c r="R58" s="110"/>
      <c r="S58" s="112"/>
      <c r="T58" s="73"/>
      <c r="U58" s="123"/>
      <c r="V58" s="123"/>
    </row>
    <row r="59" spans="1:22" x14ac:dyDescent="0.3">
      <c r="A59" s="79"/>
      <c r="B59" s="79"/>
      <c r="C59" s="79"/>
      <c r="D59" s="141"/>
      <c r="E59" s="142"/>
      <c r="F59" s="142"/>
      <c r="G59" s="143"/>
      <c r="H59" s="105"/>
      <c r="I59" s="106"/>
      <c r="J59" s="106"/>
      <c r="K59" s="107"/>
      <c r="L59" s="111"/>
      <c r="M59" s="111"/>
      <c r="N59" s="111"/>
      <c r="O59" s="111"/>
      <c r="P59" s="111"/>
      <c r="Q59" s="111"/>
      <c r="R59" s="111"/>
      <c r="S59" s="113"/>
      <c r="T59" s="73"/>
      <c r="U59" s="123"/>
      <c r="V59" s="123"/>
    </row>
    <row r="60" spans="1:22" x14ac:dyDescent="0.3">
      <c r="A60" s="79"/>
      <c r="B60" s="79"/>
      <c r="C60" s="79"/>
      <c r="D60" s="141"/>
      <c r="E60" s="142"/>
      <c r="F60" s="142"/>
      <c r="G60" s="143"/>
      <c r="H60" s="59"/>
      <c r="I60" s="60"/>
      <c r="J60" s="60"/>
      <c r="K60" s="61"/>
      <c r="L60" s="18"/>
      <c r="M60" s="19"/>
      <c r="N60" s="19"/>
      <c r="O60" s="19"/>
      <c r="P60" s="19"/>
      <c r="Q60" s="19"/>
      <c r="R60" s="19"/>
      <c r="S60" s="15"/>
      <c r="T60" s="35"/>
      <c r="U60" s="36"/>
      <c r="V60" s="36"/>
    </row>
    <row r="61" spans="1:22" x14ac:dyDescent="0.3">
      <c r="A61" s="79"/>
      <c r="B61" s="79"/>
      <c r="C61" s="79"/>
      <c r="D61" s="141"/>
      <c r="E61" s="142"/>
      <c r="F61" s="142"/>
      <c r="G61" s="143"/>
      <c r="H61" s="59"/>
      <c r="I61" s="60"/>
      <c r="J61" s="60"/>
      <c r="K61" s="61"/>
      <c r="L61" s="18"/>
      <c r="M61" s="19"/>
      <c r="N61" s="19"/>
      <c r="O61" s="19"/>
      <c r="P61" s="19"/>
      <c r="Q61" s="19"/>
      <c r="R61" s="19"/>
      <c r="S61" s="1"/>
      <c r="T61" s="35"/>
      <c r="U61" s="36"/>
      <c r="V61" s="36"/>
    </row>
    <row r="62" spans="1:22" x14ac:dyDescent="0.3">
      <c r="A62" s="79"/>
      <c r="B62" s="79"/>
      <c r="C62" s="79"/>
      <c r="D62" s="141"/>
      <c r="E62" s="142"/>
      <c r="F62" s="142"/>
      <c r="G62" s="143"/>
      <c r="H62" s="59"/>
      <c r="I62" s="60"/>
      <c r="J62" s="60"/>
      <c r="K62" s="61"/>
      <c r="L62" s="18"/>
      <c r="M62" s="19"/>
      <c r="N62" s="19"/>
      <c r="O62" s="19"/>
      <c r="P62" s="19"/>
      <c r="Q62" s="19"/>
      <c r="R62" s="19"/>
      <c r="S62" s="1"/>
      <c r="T62" s="35"/>
      <c r="U62" s="36"/>
      <c r="V62" s="36"/>
    </row>
    <row r="63" spans="1:22" x14ac:dyDescent="0.3">
      <c r="A63" s="79"/>
      <c r="B63" s="79"/>
      <c r="C63" s="79"/>
      <c r="D63" s="141"/>
      <c r="E63" s="142"/>
      <c r="F63" s="142"/>
      <c r="G63" s="143"/>
      <c r="H63" s="59"/>
      <c r="I63" s="60"/>
      <c r="J63" s="60"/>
      <c r="K63" s="61"/>
      <c r="L63" s="18"/>
      <c r="M63" s="19"/>
      <c r="N63" s="19"/>
      <c r="O63" s="19"/>
      <c r="P63" s="19"/>
      <c r="Q63" s="19"/>
      <c r="R63" s="19"/>
      <c r="S63" s="1"/>
      <c r="T63" s="35"/>
      <c r="U63" s="36"/>
      <c r="V63" s="36"/>
    </row>
    <row r="64" spans="1:22" x14ac:dyDescent="0.3">
      <c r="A64" s="79"/>
      <c r="B64" s="79"/>
      <c r="C64" s="79"/>
      <c r="D64" s="166" t="s">
        <v>132</v>
      </c>
      <c r="E64" s="167"/>
      <c r="F64" s="167"/>
      <c r="G64" s="168"/>
      <c r="H64" s="85" t="s">
        <v>131</v>
      </c>
      <c r="I64" s="86"/>
      <c r="J64" s="86"/>
      <c r="K64" s="87"/>
      <c r="L64" s="94"/>
      <c r="M64" s="95"/>
      <c r="N64" s="95"/>
      <c r="O64" s="95" t="s">
        <v>27</v>
      </c>
      <c r="P64" s="95"/>
      <c r="Q64" s="95"/>
      <c r="R64" s="95"/>
      <c r="S64" s="157"/>
      <c r="T64" s="175">
        <v>100</v>
      </c>
      <c r="U64" s="123">
        <f>131*1000/T64</f>
        <v>1310</v>
      </c>
      <c r="V64" s="123"/>
    </row>
    <row r="65" spans="1:22" x14ac:dyDescent="0.3">
      <c r="A65" s="79"/>
      <c r="B65" s="79"/>
      <c r="C65" s="79"/>
      <c r="D65" s="169"/>
      <c r="E65" s="170"/>
      <c r="F65" s="170"/>
      <c r="G65" s="171"/>
      <c r="H65" s="88"/>
      <c r="I65" s="89"/>
      <c r="J65" s="89"/>
      <c r="K65" s="90"/>
      <c r="L65" s="176"/>
      <c r="M65" s="177"/>
      <c r="N65" s="177"/>
      <c r="O65" s="177" t="s">
        <v>105</v>
      </c>
      <c r="P65" s="177"/>
      <c r="Q65" s="177" t="s">
        <v>104</v>
      </c>
      <c r="R65" s="177"/>
      <c r="S65" s="26" t="s">
        <v>48</v>
      </c>
      <c r="T65" s="175"/>
      <c r="U65" s="123"/>
      <c r="V65" s="123"/>
    </row>
    <row r="66" spans="1:22" x14ac:dyDescent="0.3">
      <c r="A66" s="79"/>
      <c r="B66" s="79"/>
      <c r="C66" s="79"/>
      <c r="D66" s="169"/>
      <c r="E66" s="170"/>
      <c r="F66" s="170"/>
      <c r="G66" s="171"/>
      <c r="H66" s="88"/>
      <c r="I66" s="89"/>
      <c r="J66" s="89"/>
      <c r="K66" s="90"/>
      <c r="L66" s="176"/>
      <c r="M66" s="177"/>
      <c r="N66" s="177"/>
      <c r="O66" s="122" t="s">
        <v>109</v>
      </c>
      <c r="Q66" s="122" t="s">
        <v>109</v>
      </c>
      <c r="R66" s="16"/>
      <c r="S66" s="1" t="s">
        <v>113</v>
      </c>
      <c r="T66" s="175"/>
      <c r="U66" s="123"/>
      <c r="V66" s="123"/>
    </row>
    <row r="67" spans="1:22" x14ac:dyDescent="0.3">
      <c r="A67" s="79"/>
      <c r="B67" s="79"/>
      <c r="C67" s="79"/>
      <c r="D67" s="169"/>
      <c r="E67" s="170"/>
      <c r="F67" s="170"/>
      <c r="G67" s="171"/>
      <c r="H67" s="88"/>
      <c r="I67" s="89"/>
      <c r="J67" s="89"/>
      <c r="K67" s="90"/>
      <c r="L67" s="176"/>
      <c r="M67" s="177"/>
      <c r="N67" s="177"/>
      <c r="O67" s="122"/>
      <c r="P67" t="s">
        <v>106</v>
      </c>
      <c r="Q67" s="122"/>
      <c r="R67" t="s">
        <v>106</v>
      </c>
      <c r="S67" s="1" t="s">
        <v>107</v>
      </c>
      <c r="T67" s="175"/>
      <c r="U67" s="123"/>
      <c r="V67" s="123"/>
    </row>
    <row r="68" spans="1:22" x14ac:dyDescent="0.3">
      <c r="A68" s="79"/>
      <c r="B68" s="79"/>
      <c r="C68" s="79"/>
      <c r="D68" s="169"/>
      <c r="E68" s="170"/>
      <c r="F68" s="170"/>
      <c r="G68" s="171"/>
      <c r="H68" s="88"/>
      <c r="I68" s="89"/>
      <c r="J68" s="89"/>
      <c r="K68" s="90"/>
      <c r="L68" s="176"/>
      <c r="M68" s="177"/>
      <c r="N68" s="177"/>
      <c r="O68" s="122"/>
      <c r="P68" t="s">
        <v>127</v>
      </c>
      <c r="Q68" s="122"/>
      <c r="R68" t="s">
        <v>127</v>
      </c>
      <c r="S68" s="1" t="s">
        <v>114</v>
      </c>
      <c r="T68" s="175"/>
      <c r="U68" s="123"/>
      <c r="V68" s="123"/>
    </row>
    <row r="69" spans="1:22" x14ac:dyDescent="0.3">
      <c r="A69" s="79"/>
      <c r="B69" s="79"/>
      <c r="C69" s="79"/>
      <c r="D69" s="169"/>
      <c r="E69" s="170"/>
      <c r="F69" s="170"/>
      <c r="G69" s="171"/>
      <c r="H69" s="88"/>
      <c r="I69" s="89"/>
      <c r="J69" s="89"/>
      <c r="K69" s="90"/>
      <c r="L69" s="176"/>
      <c r="M69" s="177"/>
      <c r="N69" s="177"/>
      <c r="O69" s="122"/>
      <c r="P69" t="s">
        <v>128</v>
      </c>
      <c r="Q69" s="122"/>
      <c r="R69" t="s">
        <v>128</v>
      </c>
      <c r="S69" s="1" t="s">
        <v>115</v>
      </c>
      <c r="T69" s="175"/>
      <c r="U69" s="123"/>
      <c r="V69" s="123"/>
    </row>
    <row r="70" spans="1:22" x14ac:dyDescent="0.3">
      <c r="A70" s="79"/>
      <c r="B70" s="79"/>
      <c r="C70" s="79"/>
      <c r="D70" s="169"/>
      <c r="E70" s="170"/>
      <c r="F70" s="170"/>
      <c r="G70" s="171"/>
      <c r="H70" s="88"/>
      <c r="I70" s="89"/>
      <c r="J70" s="89"/>
      <c r="K70" s="90"/>
      <c r="L70" s="176"/>
      <c r="M70" s="177"/>
      <c r="N70" s="177"/>
      <c r="O70" s="122"/>
      <c r="P70" t="s">
        <v>129</v>
      </c>
      <c r="Q70" s="122"/>
      <c r="R70" t="s">
        <v>129</v>
      </c>
      <c r="S70" s="1" t="s">
        <v>116</v>
      </c>
      <c r="T70" s="175"/>
      <c r="U70" s="123"/>
      <c r="V70" s="123"/>
    </row>
    <row r="71" spans="1:22" x14ac:dyDescent="0.3">
      <c r="A71" s="79"/>
      <c r="B71" s="79"/>
      <c r="C71" s="79"/>
      <c r="D71" s="169"/>
      <c r="E71" s="170"/>
      <c r="F71" s="170"/>
      <c r="G71" s="171"/>
      <c r="H71" s="88"/>
      <c r="I71" s="89"/>
      <c r="J71" s="89"/>
      <c r="K71" s="90"/>
      <c r="L71" s="176"/>
      <c r="M71" s="177"/>
      <c r="N71" s="177"/>
      <c r="O71" s="122"/>
      <c r="P71" t="s">
        <v>108</v>
      </c>
      <c r="Q71" s="122"/>
      <c r="R71" t="s">
        <v>108</v>
      </c>
      <c r="S71" s="1" t="s">
        <v>117</v>
      </c>
      <c r="T71" s="175"/>
      <c r="U71" s="123"/>
      <c r="V71" s="123"/>
    </row>
    <row r="72" spans="1:22" x14ac:dyDescent="0.3">
      <c r="A72" s="79"/>
      <c r="B72" s="79"/>
      <c r="C72" s="79"/>
      <c r="D72" s="169"/>
      <c r="E72" s="170"/>
      <c r="F72" s="170"/>
      <c r="G72" s="171"/>
      <c r="H72" s="88"/>
      <c r="I72" s="89"/>
      <c r="J72" s="89"/>
      <c r="K72" s="90"/>
      <c r="L72" s="176"/>
      <c r="M72" s="177"/>
      <c r="N72" s="177"/>
      <c r="O72" s="122"/>
      <c r="Q72" s="122"/>
      <c r="S72" s="15" t="s">
        <v>118</v>
      </c>
      <c r="T72" s="175"/>
      <c r="U72" s="123"/>
      <c r="V72" s="123"/>
    </row>
    <row r="73" spans="1:22" x14ac:dyDescent="0.3">
      <c r="A73" s="79"/>
      <c r="B73" s="79"/>
      <c r="C73" s="79"/>
      <c r="D73" s="169"/>
      <c r="E73" s="170"/>
      <c r="F73" s="170"/>
      <c r="G73" s="171"/>
      <c r="H73" s="88"/>
      <c r="I73" s="89"/>
      <c r="J73" s="89"/>
      <c r="K73" s="90"/>
      <c r="L73" s="176"/>
      <c r="M73" s="177"/>
      <c r="N73" s="177"/>
      <c r="O73" s="122"/>
      <c r="Q73" s="122"/>
      <c r="S73" s="1" t="s">
        <v>119</v>
      </c>
      <c r="T73" s="175"/>
      <c r="U73" s="123"/>
      <c r="V73" s="123"/>
    </row>
    <row r="74" spans="1:22" x14ac:dyDescent="0.3">
      <c r="A74" s="79"/>
      <c r="B74" s="79"/>
      <c r="C74" s="79"/>
      <c r="D74" s="169"/>
      <c r="E74" s="170"/>
      <c r="F74" s="170"/>
      <c r="G74" s="171"/>
      <c r="H74" s="88"/>
      <c r="I74" s="89"/>
      <c r="J74" s="89"/>
      <c r="K74" s="90"/>
      <c r="L74" s="176"/>
      <c r="M74" s="177"/>
      <c r="N74" s="177"/>
      <c r="O74" s="122"/>
      <c r="Q74" s="122"/>
      <c r="S74" s="1" t="s">
        <v>120</v>
      </c>
      <c r="T74" s="175"/>
      <c r="U74" s="123"/>
      <c r="V74" s="123"/>
    </row>
    <row r="75" spans="1:22" x14ac:dyDescent="0.3">
      <c r="A75" s="79"/>
      <c r="B75" s="79"/>
      <c r="C75" s="79"/>
      <c r="D75" s="169"/>
      <c r="E75" s="170"/>
      <c r="F75" s="170"/>
      <c r="G75" s="171"/>
      <c r="H75" s="88"/>
      <c r="I75" s="89"/>
      <c r="J75" s="89"/>
      <c r="K75" s="90"/>
      <c r="L75" s="176"/>
      <c r="M75" s="177"/>
      <c r="N75" s="177"/>
      <c r="O75" s="122"/>
      <c r="Q75" s="122"/>
      <c r="S75" s="1" t="s">
        <v>121</v>
      </c>
      <c r="T75" s="175"/>
      <c r="U75" s="123"/>
      <c r="V75" s="123"/>
    </row>
    <row r="76" spans="1:22" x14ac:dyDescent="0.3">
      <c r="A76" s="79"/>
      <c r="B76" s="79"/>
      <c r="C76" s="79"/>
      <c r="D76" s="169"/>
      <c r="E76" s="170"/>
      <c r="F76" s="170"/>
      <c r="G76" s="171"/>
      <c r="H76" s="88"/>
      <c r="I76" s="89"/>
      <c r="J76" s="89"/>
      <c r="K76" s="90"/>
      <c r="L76" s="176"/>
      <c r="M76" s="177"/>
      <c r="N76" s="177"/>
      <c r="O76" s="122"/>
      <c r="Q76" s="122"/>
      <c r="S76" s="1" t="s">
        <v>122</v>
      </c>
      <c r="T76" s="175"/>
      <c r="U76" s="123"/>
      <c r="V76" s="123"/>
    </row>
    <row r="77" spans="1:22" x14ac:dyDescent="0.3">
      <c r="A77" s="79"/>
      <c r="B77" s="79"/>
      <c r="C77" s="79"/>
      <c r="D77" s="169"/>
      <c r="E77" s="170"/>
      <c r="F77" s="170"/>
      <c r="G77" s="171"/>
      <c r="H77" s="88"/>
      <c r="I77" s="89"/>
      <c r="J77" s="89"/>
      <c r="K77" s="90"/>
      <c r="L77" s="176"/>
      <c r="M77" s="177"/>
      <c r="N77" s="177"/>
      <c r="O77" s="122"/>
      <c r="Q77" s="122"/>
      <c r="S77" s="1" t="s">
        <v>123</v>
      </c>
      <c r="T77" s="175"/>
      <c r="U77" s="123"/>
      <c r="V77" s="123"/>
    </row>
    <row r="78" spans="1:22" x14ac:dyDescent="0.3">
      <c r="A78" s="79"/>
      <c r="B78" s="79"/>
      <c r="C78" s="79"/>
      <c r="D78" s="169"/>
      <c r="E78" s="170"/>
      <c r="F78" s="170"/>
      <c r="G78" s="171"/>
      <c r="H78" s="88"/>
      <c r="I78" s="89"/>
      <c r="J78" s="89"/>
      <c r="K78" s="90"/>
      <c r="L78" s="176"/>
      <c r="M78" s="177"/>
      <c r="N78" s="177"/>
      <c r="O78" s="122"/>
      <c r="Q78" s="122"/>
      <c r="S78" s="1"/>
      <c r="T78" s="175"/>
      <c r="U78" s="123"/>
      <c r="V78" s="123"/>
    </row>
    <row r="79" spans="1:22" x14ac:dyDescent="0.3">
      <c r="A79" s="79"/>
      <c r="B79" s="79"/>
      <c r="C79" s="79"/>
      <c r="D79" s="169"/>
      <c r="E79" s="170"/>
      <c r="F79" s="170"/>
      <c r="G79" s="171"/>
      <c r="H79" s="88"/>
      <c r="I79" s="89"/>
      <c r="J79" s="89"/>
      <c r="K79" s="90"/>
      <c r="L79" s="176"/>
      <c r="M79" s="177"/>
      <c r="N79" s="177"/>
      <c r="O79" s="122"/>
      <c r="Q79" s="122"/>
      <c r="S79" s="1"/>
      <c r="T79" s="175"/>
      <c r="U79" s="123"/>
      <c r="V79" s="123"/>
    </row>
    <row r="80" spans="1:22" x14ac:dyDescent="0.3">
      <c r="A80" s="79"/>
      <c r="B80" s="79"/>
      <c r="C80" s="79"/>
      <c r="D80" s="169"/>
      <c r="E80" s="170"/>
      <c r="F80" s="170"/>
      <c r="G80" s="171"/>
      <c r="H80" s="88"/>
      <c r="I80" s="89"/>
      <c r="J80" s="89"/>
      <c r="K80" s="90"/>
      <c r="L80" s="176"/>
      <c r="M80" s="177"/>
      <c r="N80" s="177"/>
      <c r="O80" s="122"/>
      <c r="Q80" s="122"/>
      <c r="S80" s="13"/>
      <c r="T80" s="175"/>
      <c r="U80" s="123"/>
      <c r="V80" s="123"/>
    </row>
    <row r="81" spans="1:22" x14ac:dyDescent="0.3">
      <c r="A81" s="79"/>
      <c r="B81" s="79"/>
      <c r="C81" s="79"/>
      <c r="D81" s="169"/>
      <c r="E81" s="170"/>
      <c r="F81" s="170"/>
      <c r="G81" s="171"/>
      <c r="H81" s="88"/>
      <c r="I81" s="89"/>
      <c r="J81" s="89"/>
      <c r="K81" s="90"/>
      <c r="L81" s="176"/>
      <c r="M81" s="177"/>
      <c r="N81" s="177"/>
      <c r="O81" s="122"/>
      <c r="Q81" s="122"/>
      <c r="S81" s="13"/>
      <c r="T81" s="175"/>
      <c r="U81" s="123"/>
      <c r="V81" s="123"/>
    </row>
    <row r="82" spans="1:22" x14ac:dyDescent="0.3">
      <c r="A82" s="79"/>
      <c r="B82" s="79"/>
      <c r="C82" s="79"/>
      <c r="D82" s="169"/>
      <c r="E82" s="170"/>
      <c r="F82" s="170"/>
      <c r="G82" s="171"/>
      <c r="H82" s="91"/>
      <c r="I82" s="92"/>
      <c r="J82" s="92"/>
      <c r="K82" s="93"/>
      <c r="L82" s="178"/>
      <c r="M82" s="179"/>
      <c r="N82" s="179"/>
      <c r="O82" s="180"/>
      <c r="Q82" s="180"/>
      <c r="S82" s="25"/>
      <c r="T82" s="175"/>
      <c r="U82" s="123"/>
      <c r="V82" s="123"/>
    </row>
    <row r="83" spans="1:22" x14ac:dyDescent="0.3">
      <c r="A83" s="79"/>
      <c r="B83" s="79"/>
      <c r="C83" s="79"/>
      <c r="D83" s="169"/>
      <c r="E83" s="170"/>
      <c r="F83" s="170"/>
      <c r="G83" s="171"/>
      <c r="H83" s="85" t="s">
        <v>60</v>
      </c>
      <c r="I83" s="86"/>
      <c r="J83" s="86"/>
      <c r="K83" s="87"/>
      <c r="L83" s="94" t="s">
        <v>94</v>
      </c>
      <c r="M83" s="95"/>
      <c r="N83" s="95"/>
      <c r="O83" s="95"/>
      <c r="P83" s="95" t="s">
        <v>44</v>
      </c>
      <c r="Q83" s="95"/>
      <c r="R83" s="95"/>
      <c r="S83" s="157"/>
      <c r="T83" s="175">
        <v>100</v>
      </c>
      <c r="U83" s="123">
        <f>131*1000/T83</f>
        <v>1310</v>
      </c>
      <c r="V83" s="123"/>
    </row>
    <row r="84" spans="1:22" x14ac:dyDescent="0.3">
      <c r="A84" s="79"/>
      <c r="B84" s="79"/>
      <c r="C84" s="79"/>
      <c r="D84" s="169"/>
      <c r="E84" s="170"/>
      <c r="F84" s="170"/>
      <c r="G84" s="171"/>
      <c r="H84" s="88"/>
      <c r="I84" s="89"/>
      <c r="J84" s="89"/>
      <c r="K84" s="90"/>
      <c r="L84" s="176"/>
      <c r="M84" s="177"/>
      <c r="N84" s="177"/>
      <c r="O84" s="177"/>
      <c r="P84" s="177"/>
      <c r="Q84" s="177"/>
      <c r="R84" s="177"/>
      <c r="S84" s="181"/>
      <c r="T84" s="175"/>
      <c r="U84" s="123"/>
      <c r="V84" s="123"/>
    </row>
    <row r="85" spans="1:22" x14ac:dyDescent="0.3">
      <c r="A85" s="79"/>
      <c r="B85" s="79"/>
      <c r="C85" s="79"/>
      <c r="D85" s="169"/>
      <c r="E85" s="170"/>
      <c r="F85" s="170"/>
      <c r="G85" s="171"/>
      <c r="H85" s="91"/>
      <c r="I85" s="92"/>
      <c r="J85" s="92"/>
      <c r="K85" s="93"/>
      <c r="L85" s="178"/>
      <c r="M85" s="179"/>
      <c r="N85" s="179"/>
      <c r="O85" s="179"/>
      <c r="P85" s="179"/>
      <c r="Q85" s="179"/>
      <c r="R85" s="179"/>
      <c r="S85" s="182"/>
      <c r="T85" s="175"/>
      <c r="U85" s="123"/>
      <c r="V85" s="123"/>
    </row>
    <row r="86" spans="1:22" x14ac:dyDescent="0.3">
      <c r="A86" s="79"/>
      <c r="B86" s="79"/>
      <c r="C86" s="79"/>
      <c r="D86" s="169"/>
      <c r="E86" s="170"/>
      <c r="F86" s="170"/>
      <c r="G86" s="171"/>
      <c r="H86" s="85" t="s">
        <v>91</v>
      </c>
      <c r="I86" s="86"/>
      <c r="J86" s="86"/>
      <c r="K86" s="87"/>
      <c r="L86" s="94" t="s">
        <v>87</v>
      </c>
      <c r="M86" s="95"/>
      <c r="N86" s="95"/>
      <c r="O86" s="95" t="s">
        <v>88</v>
      </c>
      <c r="P86" s="95"/>
      <c r="Q86" s="95"/>
      <c r="R86" s="95" t="s">
        <v>86</v>
      </c>
      <c r="S86" s="157"/>
      <c r="T86" s="175">
        <v>100</v>
      </c>
      <c r="U86" s="123">
        <f>131*1000/T83</f>
        <v>1310</v>
      </c>
      <c r="V86" s="123"/>
    </row>
    <row r="87" spans="1:22" x14ac:dyDescent="0.3">
      <c r="A87" s="79"/>
      <c r="B87" s="79"/>
      <c r="C87" s="79"/>
      <c r="D87" s="169"/>
      <c r="E87" s="170"/>
      <c r="F87" s="170"/>
      <c r="G87" s="171"/>
      <c r="H87" s="88"/>
      <c r="I87" s="89"/>
      <c r="J87" s="89"/>
      <c r="K87" s="90"/>
      <c r="L87" s="96" t="s">
        <v>90</v>
      </c>
      <c r="M87" s="97"/>
      <c r="N87" s="97"/>
      <c r="O87" s="96" t="s">
        <v>90</v>
      </c>
      <c r="P87" s="97"/>
      <c r="Q87" s="97"/>
      <c r="R87" s="153" t="s">
        <v>89</v>
      </c>
      <c r="S87" s="154"/>
      <c r="T87" s="175"/>
      <c r="U87" s="123"/>
      <c r="V87" s="123"/>
    </row>
    <row r="88" spans="1:22" x14ac:dyDescent="0.3">
      <c r="A88" s="79"/>
      <c r="B88" s="79"/>
      <c r="C88" s="79"/>
      <c r="D88" s="169"/>
      <c r="E88" s="170"/>
      <c r="F88" s="170"/>
      <c r="G88" s="171"/>
      <c r="H88" s="91"/>
      <c r="I88" s="92"/>
      <c r="J88" s="92"/>
      <c r="K88" s="93"/>
      <c r="L88" s="98"/>
      <c r="M88" s="98"/>
      <c r="N88" s="98"/>
      <c r="O88" s="98"/>
      <c r="P88" s="98"/>
      <c r="Q88" s="98"/>
      <c r="R88" s="155"/>
      <c r="S88" s="156"/>
      <c r="T88" s="175"/>
      <c r="U88" s="123"/>
      <c r="V88" s="123"/>
    </row>
    <row r="89" spans="1:22" x14ac:dyDescent="0.3">
      <c r="A89" s="79"/>
      <c r="B89" s="79"/>
      <c r="C89" s="79"/>
      <c r="D89" s="169"/>
      <c r="E89" s="170"/>
      <c r="F89" s="170"/>
      <c r="G89" s="171"/>
      <c r="H89" s="159" t="s">
        <v>130</v>
      </c>
      <c r="I89" s="160"/>
      <c r="J89" s="160"/>
      <c r="K89" s="160"/>
      <c r="L89" s="165"/>
      <c r="M89" s="165"/>
      <c r="N89" s="165"/>
      <c r="O89" s="165"/>
      <c r="P89" s="165"/>
      <c r="Q89" s="95" t="s">
        <v>50</v>
      </c>
      <c r="R89" s="95"/>
      <c r="S89" s="71" t="s">
        <v>32</v>
      </c>
      <c r="T89" s="189">
        <v>100</v>
      </c>
      <c r="U89" s="123">
        <f>131*1000/T89</f>
        <v>1310</v>
      </c>
      <c r="V89" s="123"/>
    </row>
    <row r="90" spans="1:22" x14ac:dyDescent="0.3">
      <c r="A90" s="79"/>
      <c r="B90" s="79"/>
      <c r="C90" s="79"/>
      <c r="D90" s="169"/>
      <c r="E90" s="170"/>
      <c r="F90" s="170"/>
      <c r="G90" s="171"/>
      <c r="H90" s="161"/>
      <c r="I90" s="162"/>
      <c r="J90" s="162"/>
      <c r="K90" s="162"/>
      <c r="L90" s="97"/>
      <c r="M90" s="97"/>
      <c r="N90" s="97"/>
      <c r="O90" s="97"/>
      <c r="P90" s="97"/>
      <c r="Q90" s="97" t="s">
        <v>6</v>
      </c>
      <c r="R90" s="158" t="s">
        <v>15</v>
      </c>
      <c r="S90" s="15" t="s">
        <v>11</v>
      </c>
      <c r="T90" s="189"/>
      <c r="U90" s="123"/>
      <c r="V90" s="123"/>
    </row>
    <row r="91" spans="1:22" x14ac:dyDescent="0.3">
      <c r="A91" s="79"/>
      <c r="B91" s="79"/>
      <c r="C91" s="79"/>
      <c r="D91" s="169"/>
      <c r="E91" s="170"/>
      <c r="F91" s="170"/>
      <c r="G91" s="171"/>
      <c r="H91" s="161"/>
      <c r="I91" s="162"/>
      <c r="J91" s="162"/>
      <c r="K91" s="162"/>
      <c r="L91" s="97"/>
      <c r="M91" s="97"/>
      <c r="N91" s="97"/>
      <c r="O91" s="97"/>
      <c r="P91" s="97"/>
      <c r="Q91" s="97"/>
      <c r="R91" s="158"/>
      <c r="S91" s="13" t="s">
        <v>98</v>
      </c>
      <c r="T91" s="189"/>
      <c r="U91" s="123"/>
      <c r="V91" s="123"/>
    </row>
    <row r="92" spans="1:22" x14ac:dyDescent="0.3">
      <c r="A92" s="79"/>
      <c r="B92" s="79"/>
      <c r="C92" s="79"/>
      <c r="D92" s="169"/>
      <c r="E92" s="170"/>
      <c r="F92" s="170"/>
      <c r="G92" s="171"/>
      <c r="H92" s="161"/>
      <c r="I92" s="162"/>
      <c r="J92" s="162"/>
      <c r="K92" s="162"/>
      <c r="L92" s="97"/>
      <c r="M92" s="97"/>
      <c r="N92" s="97"/>
      <c r="O92" s="97"/>
      <c r="P92" s="97"/>
      <c r="Q92" s="97"/>
      <c r="R92" s="158"/>
      <c r="S92" s="13" t="s">
        <v>99</v>
      </c>
      <c r="T92" s="189"/>
      <c r="U92" s="123"/>
      <c r="V92" s="123"/>
    </row>
    <row r="93" spans="1:22" x14ac:dyDescent="0.3">
      <c r="A93" s="79"/>
      <c r="B93" s="79"/>
      <c r="C93" s="79"/>
      <c r="D93" s="169"/>
      <c r="E93" s="170"/>
      <c r="F93" s="170"/>
      <c r="G93" s="171"/>
      <c r="H93" s="161"/>
      <c r="I93" s="162"/>
      <c r="J93" s="162"/>
      <c r="K93" s="162"/>
      <c r="L93" s="97"/>
      <c r="M93" s="97"/>
      <c r="N93" s="97"/>
      <c r="O93" s="97"/>
      <c r="P93" s="97"/>
      <c r="Q93" s="97"/>
      <c r="R93" s="158"/>
      <c r="S93" s="13" t="s">
        <v>100</v>
      </c>
      <c r="T93" s="189"/>
      <c r="U93" s="123"/>
      <c r="V93" s="123"/>
    </row>
    <row r="94" spans="1:22" x14ac:dyDescent="0.3">
      <c r="A94" s="79"/>
      <c r="B94" s="79"/>
      <c r="C94" s="79"/>
      <c r="D94" s="172"/>
      <c r="E94" s="173"/>
      <c r="F94" s="173"/>
      <c r="G94" s="174"/>
      <c r="H94" s="163"/>
      <c r="I94" s="164"/>
      <c r="J94" s="164"/>
      <c r="K94" s="164"/>
      <c r="L94" s="98"/>
      <c r="M94" s="98"/>
      <c r="N94" s="98"/>
      <c r="O94" s="98"/>
      <c r="P94" s="98"/>
      <c r="Q94" s="98"/>
      <c r="R94" s="155"/>
      <c r="S94" s="70"/>
      <c r="T94" s="189"/>
      <c r="U94" s="123"/>
      <c r="V94" s="123"/>
    </row>
    <row r="95" spans="1:22" ht="14.4" customHeight="1" x14ac:dyDescent="0.3">
      <c r="A95" s="79"/>
      <c r="B95" s="79"/>
      <c r="C95" s="79"/>
      <c r="D95" s="75" t="s">
        <v>5</v>
      </c>
      <c r="E95" s="76"/>
      <c r="F95" s="76"/>
      <c r="G95" s="77"/>
      <c r="H95" s="144" t="s">
        <v>61</v>
      </c>
      <c r="I95" s="145"/>
      <c r="J95" s="145"/>
      <c r="K95" s="146"/>
      <c r="L95" s="119" t="s">
        <v>26</v>
      </c>
      <c r="M95" s="108"/>
      <c r="N95" s="108"/>
      <c r="O95" s="108"/>
      <c r="P95" s="108"/>
      <c r="Q95" s="108"/>
      <c r="R95" s="108" t="s">
        <v>16</v>
      </c>
      <c r="S95" s="109"/>
      <c r="T95" s="73">
        <v>500</v>
      </c>
      <c r="U95" s="123">
        <f>131*1000/T95</f>
        <v>262</v>
      </c>
      <c r="V95" s="123"/>
    </row>
    <row r="96" spans="1:22" x14ac:dyDescent="0.3">
      <c r="A96" s="79"/>
      <c r="B96" s="79"/>
      <c r="C96" s="79"/>
      <c r="D96" s="78"/>
      <c r="E96" s="79"/>
      <c r="F96" s="79"/>
      <c r="G96" s="80"/>
      <c r="H96" s="147"/>
      <c r="I96" s="148"/>
      <c r="J96" s="148"/>
      <c r="K96" s="149"/>
      <c r="L96" s="73" t="s">
        <v>65</v>
      </c>
      <c r="M96" s="73"/>
      <c r="N96" s="73" t="s">
        <v>64</v>
      </c>
      <c r="O96" s="73"/>
      <c r="P96" s="73" t="s">
        <v>63</v>
      </c>
      <c r="Q96" s="73"/>
      <c r="R96" s="73" t="s">
        <v>62</v>
      </c>
      <c r="S96" s="183"/>
      <c r="T96" s="73"/>
      <c r="U96" s="123"/>
      <c r="V96" s="123"/>
    </row>
    <row r="97" spans="1:22" x14ac:dyDescent="0.3">
      <c r="A97" s="79"/>
      <c r="B97" s="79"/>
      <c r="C97" s="79"/>
      <c r="D97" s="78"/>
      <c r="E97" s="79"/>
      <c r="F97" s="79"/>
      <c r="G97" s="80"/>
      <c r="H97" s="150"/>
      <c r="I97" s="151"/>
      <c r="J97" s="151"/>
      <c r="K97" s="152"/>
      <c r="L97" s="40" t="s">
        <v>71</v>
      </c>
      <c r="M97" s="40" t="s">
        <v>70</v>
      </c>
      <c r="N97" s="40" t="s">
        <v>69</v>
      </c>
      <c r="O97" s="40" t="s">
        <v>68</v>
      </c>
      <c r="P97" s="40" t="s">
        <v>67</v>
      </c>
      <c r="Q97" s="40" t="s">
        <v>66</v>
      </c>
      <c r="R97" s="74"/>
      <c r="S97" s="184"/>
      <c r="T97" s="73"/>
      <c r="U97" s="123"/>
      <c r="V97" s="123"/>
    </row>
    <row r="98" spans="1:22" ht="14.4" customHeight="1" x14ac:dyDescent="0.3">
      <c r="A98" s="79"/>
      <c r="B98" s="79"/>
      <c r="C98" s="79"/>
      <c r="D98" s="78"/>
      <c r="E98" s="79"/>
      <c r="F98" s="79"/>
      <c r="G98" s="80"/>
      <c r="H98" s="138" t="s">
        <v>25</v>
      </c>
      <c r="I98" s="139"/>
      <c r="J98" s="139"/>
      <c r="K98" s="140"/>
      <c r="L98" s="185"/>
      <c r="M98" s="186"/>
      <c r="N98" s="186"/>
      <c r="O98" s="186"/>
      <c r="P98" s="186"/>
      <c r="Q98" s="186"/>
      <c r="R98" s="186"/>
      <c r="S98" s="22" t="s">
        <v>21</v>
      </c>
      <c r="T98" s="73">
        <v>500</v>
      </c>
      <c r="U98" s="123">
        <f>131*1000/T98</f>
        <v>262</v>
      </c>
      <c r="V98" s="123"/>
    </row>
    <row r="99" spans="1:22" x14ac:dyDescent="0.3">
      <c r="A99" s="79"/>
      <c r="B99" s="79"/>
      <c r="C99" s="79"/>
      <c r="D99" s="78"/>
      <c r="E99" s="79"/>
      <c r="F99" s="79"/>
      <c r="G99" s="80"/>
      <c r="H99" s="141"/>
      <c r="I99" s="142"/>
      <c r="J99" s="142"/>
      <c r="K99" s="143"/>
      <c r="L99" s="187"/>
      <c r="M99" s="188"/>
      <c r="N99" s="188"/>
      <c r="O99" s="188"/>
      <c r="P99" s="188"/>
      <c r="Q99" s="188"/>
      <c r="R99" s="188"/>
      <c r="S99" s="1" t="s">
        <v>24</v>
      </c>
      <c r="T99" s="73"/>
      <c r="U99" s="123"/>
      <c r="V99" s="123"/>
    </row>
    <row r="100" spans="1:22" x14ac:dyDescent="0.3">
      <c r="A100" s="79"/>
      <c r="B100" s="79"/>
      <c r="C100" s="79"/>
      <c r="D100" s="78"/>
      <c r="E100" s="79"/>
      <c r="F100" s="79"/>
      <c r="G100" s="80"/>
      <c r="H100" s="141"/>
      <c r="I100" s="142"/>
      <c r="J100" s="142"/>
      <c r="K100" s="143"/>
      <c r="L100" s="187"/>
      <c r="M100" s="188"/>
      <c r="N100" s="188"/>
      <c r="O100" s="188"/>
      <c r="P100" s="188"/>
      <c r="Q100" s="188"/>
      <c r="R100" s="188"/>
      <c r="S100" s="5" t="s">
        <v>22</v>
      </c>
      <c r="T100" s="73"/>
      <c r="U100" s="123"/>
      <c r="V100" s="123"/>
    </row>
    <row r="101" spans="1:22" x14ac:dyDescent="0.3">
      <c r="A101" s="79"/>
      <c r="B101" s="79"/>
      <c r="C101" s="79"/>
      <c r="D101" s="78"/>
      <c r="E101" s="79"/>
      <c r="F101" s="79"/>
      <c r="G101" s="80"/>
      <c r="H101" s="141"/>
      <c r="I101" s="142"/>
      <c r="J101" s="142"/>
      <c r="K101" s="143"/>
      <c r="L101" s="187"/>
      <c r="M101" s="188"/>
      <c r="N101" s="188"/>
      <c r="O101" s="188"/>
      <c r="P101" s="188"/>
      <c r="Q101" s="188"/>
      <c r="R101" s="188"/>
      <c r="S101" s="4" t="s">
        <v>23</v>
      </c>
      <c r="T101" s="73"/>
      <c r="U101" s="123"/>
      <c r="V101" s="123"/>
    </row>
    <row r="102" spans="1:22" x14ac:dyDescent="0.3">
      <c r="A102" s="79"/>
      <c r="B102" s="79"/>
      <c r="C102" s="79"/>
      <c r="D102" s="78"/>
      <c r="E102" s="79"/>
      <c r="F102" s="79"/>
      <c r="G102" s="80"/>
      <c r="H102" s="141"/>
      <c r="I102" s="142"/>
      <c r="J102" s="142"/>
      <c r="K102" s="143"/>
      <c r="L102" s="187"/>
      <c r="M102" s="188"/>
      <c r="N102" s="188"/>
      <c r="O102" s="188"/>
      <c r="P102" s="188"/>
      <c r="Q102" s="188"/>
      <c r="R102" s="188"/>
      <c r="S102" s="43" t="s">
        <v>72</v>
      </c>
      <c r="T102" s="73"/>
      <c r="U102" s="123"/>
      <c r="V102" s="123"/>
    </row>
    <row r="103" spans="1:22" x14ac:dyDescent="0.3">
      <c r="A103" s="79"/>
      <c r="B103" s="79"/>
      <c r="C103" s="79"/>
      <c r="D103" s="78"/>
      <c r="E103" s="79"/>
      <c r="F103" s="79"/>
      <c r="G103" s="80"/>
      <c r="H103" s="141"/>
      <c r="I103" s="142"/>
      <c r="J103" s="142"/>
      <c r="K103" s="143"/>
      <c r="L103" s="187"/>
      <c r="M103" s="188"/>
      <c r="N103" s="188"/>
      <c r="O103" s="188"/>
      <c r="P103" s="188"/>
      <c r="Q103" s="188"/>
      <c r="R103" s="188"/>
      <c r="S103" s="43" t="s">
        <v>55</v>
      </c>
      <c r="T103" s="73"/>
      <c r="U103" s="123"/>
      <c r="V103" s="123"/>
    </row>
    <row r="104" spans="1:22" x14ac:dyDescent="0.3">
      <c r="A104" s="79"/>
      <c r="B104" s="79"/>
      <c r="C104" s="79"/>
      <c r="D104" s="78"/>
      <c r="E104" s="79"/>
      <c r="F104" s="79"/>
      <c r="G104" s="80"/>
      <c r="H104" s="141"/>
      <c r="I104" s="142"/>
      <c r="J104" s="142"/>
      <c r="K104" s="143"/>
      <c r="L104" s="187"/>
      <c r="M104" s="188"/>
      <c r="N104" s="188"/>
      <c r="O104" s="188"/>
      <c r="P104" s="188"/>
      <c r="Q104" s="188"/>
      <c r="R104" s="188"/>
      <c r="S104" s="23"/>
      <c r="T104" s="73"/>
      <c r="U104" s="123"/>
      <c r="V104" s="123"/>
    </row>
    <row r="105" spans="1:22" x14ac:dyDescent="0.3">
      <c r="A105" s="79"/>
      <c r="B105" s="79"/>
      <c r="C105" s="79"/>
      <c r="D105" s="78"/>
      <c r="E105" s="79"/>
      <c r="F105" s="79"/>
      <c r="G105" s="80"/>
      <c r="H105" s="85" t="s">
        <v>102</v>
      </c>
      <c r="I105" s="86"/>
      <c r="J105" s="86"/>
      <c r="K105" s="87"/>
      <c r="L105" s="94" t="s">
        <v>87</v>
      </c>
      <c r="M105" s="95"/>
      <c r="N105" s="95"/>
      <c r="O105" s="95" t="s">
        <v>88</v>
      </c>
      <c r="P105" s="95"/>
      <c r="Q105" s="95"/>
      <c r="R105" s="95" t="s">
        <v>86</v>
      </c>
      <c r="S105" s="157"/>
      <c r="T105" s="175">
        <v>100</v>
      </c>
      <c r="U105" s="123">
        <f>131*1000/T105</f>
        <v>1310</v>
      </c>
      <c r="V105" s="123"/>
    </row>
    <row r="106" spans="1:22" x14ac:dyDescent="0.3">
      <c r="A106" s="79"/>
      <c r="B106" s="79"/>
      <c r="C106" s="79"/>
      <c r="D106" s="78"/>
      <c r="E106" s="79"/>
      <c r="F106" s="79"/>
      <c r="G106" s="80"/>
      <c r="H106" s="88"/>
      <c r="I106" s="89"/>
      <c r="J106" s="89"/>
      <c r="K106" s="90"/>
      <c r="L106" s="96" t="s">
        <v>90</v>
      </c>
      <c r="M106" s="97"/>
      <c r="N106" s="97"/>
      <c r="O106" s="96" t="s">
        <v>90</v>
      </c>
      <c r="P106" s="97"/>
      <c r="Q106" s="97"/>
      <c r="R106" s="153" t="s">
        <v>89</v>
      </c>
      <c r="S106" s="154"/>
      <c r="T106" s="175"/>
      <c r="U106" s="123"/>
      <c r="V106" s="123"/>
    </row>
    <row r="107" spans="1:22" x14ac:dyDescent="0.3">
      <c r="A107" s="82"/>
      <c r="B107" s="82"/>
      <c r="C107" s="82"/>
      <c r="D107" s="81"/>
      <c r="E107" s="82"/>
      <c r="F107" s="82"/>
      <c r="G107" s="83"/>
      <c r="H107" s="91"/>
      <c r="I107" s="92"/>
      <c r="J107" s="92"/>
      <c r="K107" s="93"/>
      <c r="L107" s="98"/>
      <c r="M107" s="98"/>
      <c r="N107" s="98"/>
      <c r="O107" s="98"/>
      <c r="P107" s="98"/>
      <c r="Q107" s="98"/>
      <c r="R107" s="155"/>
      <c r="S107" s="156"/>
      <c r="T107" s="175"/>
      <c r="U107" s="123"/>
      <c r="V107" s="123"/>
    </row>
    <row r="108" spans="1:22" x14ac:dyDescent="0.3">
      <c r="A108" s="64"/>
      <c r="B108" s="64"/>
      <c r="C108" s="64"/>
      <c r="D108" s="66"/>
      <c r="E108" s="66"/>
      <c r="F108" s="66"/>
      <c r="G108" s="66"/>
      <c r="H108" s="67"/>
      <c r="I108" s="67"/>
      <c r="J108" s="67"/>
      <c r="K108" s="67"/>
      <c r="L108" s="68"/>
      <c r="M108" s="68"/>
      <c r="N108" s="68"/>
      <c r="O108" s="68"/>
      <c r="P108" s="68"/>
      <c r="Q108" s="68"/>
      <c r="R108" s="68"/>
      <c r="S108" s="69"/>
      <c r="T108" s="63"/>
      <c r="U108" s="65"/>
      <c r="V108" s="65"/>
    </row>
    <row r="109" spans="1:22" x14ac:dyDescent="0.3">
      <c r="T109" s="35"/>
      <c r="U109" s="123">
        <f>SUM(U3:V108)</f>
        <v>16244</v>
      </c>
      <c r="V109" s="123"/>
    </row>
    <row r="110" spans="1:22" x14ac:dyDescent="0.3">
      <c r="U110">
        <f>U109*100/500000</f>
        <v>3.2488000000000001</v>
      </c>
      <c r="V110" t="s">
        <v>74</v>
      </c>
    </row>
    <row r="111" spans="1:22" x14ac:dyDescent="0.3">
      <c r="M111" s="73"/>
      <c r="N111" s="73"/>
      <c r="O111" s="73"/>
      <c r="P111" s="73"/>
      <c r="Q111" s="73"/>
      <c r="R111" s="73"/>
    </row>
    <row r="112" spans="1:22" x14ac:dyDescent="0.3">
      <c r="M112" s="35"/>
      <c r="N112" s="35"/>
      <c r="O112" s="35"/>
      <c r="P112" s="35"/>
      <c r="Q112" s="35"/>
      <c r="R112" s="35"/>
    </row>
  </sheetData>
  <mergeCells count="102">
    <mergeCell ref="U109:V109"/>
    <mergeCell ref="U95:V97"/>
    <mergeCell ref="T95:T97"/>
    <mergeCell ref="U98:V104"/>
    <mergeCell ref="T86:T88"/>
    <mergeCell ref="U86:V88"/>
    <mergeCell ref="T98:T104"/>
    <mergeCell ref="U52:V55"/>
    <mergeCell ref="U42:V51"/>
    <mergeCell ref="T105:T107"/>
    <mergeCell ref="T56:T59"/>
    <mergeCell ref="U56:V59"/>
    <mergeCell ref="U105:V107"/>
    <mergeCell ref="U64:V82"/>
    <mergeCell ref="U83:V85"/>
    <mergeCell ref="U89:V94"/>
    <mergeCell ref="T89:T94"/>
    <mergeCell ref="M111:N111"/>
    <mergeCell ref="O111:P111"/>
    <mergeCell ref="Q111:R111"/>
    <mergeCell ref="L96:M96"/>
    <mergeCell ref="N96:O96"/>
    <mergeCell ref="P96:Q96"/>
    <mergeCell ref="R96:S97"/>
    <mergeCell ref="L98:R104"/>
    <mergeCell ref="R105:S105"/>
    <mergeCell ref="L106:N107"/>
    <mergeCell ref="O106:Q107"/>
    <mergeCell ref="R106:S107"/>
    <mergeCell ref="D64:G94"/>
    <mergeCell ref="H64:K82"/>
    <mergeCell ref="T64:T82"/>
    <mergeCell ref="H86:K88"/>
    <mergeCell ref="H83:K85"/>
    <mergeCell ref="L83:O85"/>
    <mergeCell ref="T83:T85"/>
    <mergeCell ref="O64:S64"/>
    <mergeCell ref="O65:P65"/>
    <mergeCell ref="Q65:R65"/>
    <mergeCell ref="Q66:Q82"/>
    <mergeCell ref="O66:O82"/>
    <mergeCell ref="P83:S85"/>
    <mergeCell ref="L64:N82"/>
    <mergeCell ref="R87:S88"/>
    <mergeCell ref="O87:Q88"/>
    <mergeCell ref="R86:S86"/>
    <mergeCell ref="O86:Q86"/>
    <mergeCell ref="Q89:R89"/>
    <mergeCell ref="R90:R94"/>
    <mergeCell ref="Q90:Q94"/>
    <mergeCell ref="H89:K94"/>
    <mergeCell ref="L89:P94"/>
    <mergeCell ref="U1:V2"/>
    <mergeCell ref="U3:V35"/>
    <mergeCell ref="H36:K41"/>
    <mergeCell ref="L36:O36"/>
    <mergeCell ref="P36:S36"/>
    <mergeCell ref="T36:T41"/>
    <mergeCell ref="L37:O41"/>
    <mergeCell ref="A1:K1"/>
    <mergeCell ref="L1:S1"/>
    <mergeCell ref="T1:T2"/>
    <mergeCell ref="U36:V41"/>
    <mergeCell ref="D3:G63"/>
    <mergeCell ref="H52:K55"/>
    <mergeCell ref="L52:O52"/>
    <mergeCell ref="P52:S52"/>
    <mergeCell ref="T52:T55"/>
    <mergeCell ref="T3:T35"/>
    <mergeCell ref="P37:S41"/>
    <mergeCell ref="H42:K51"/>
    <mergeCell ref="P3:R3"/>
    <mergeCell ref="T42:T51"/>
    <mergeCell ref="Q42:R42"/>
    <mergeCell ref="O42:P42"/>
    <mergeCell ref="L42:N51"/>
    <mergeCell ref="R43:R51"/>
    <mergeCell ref="Q43:Q51"/>
    <mergeCell ref="O43:O51"/>
    <mergeCell ref="P43:P51"/>
    <mergeCell ref="D95:G107"/>
    <mergeCell ref="A3:C107"/>
    <mergeCell ref="H105:K107"/>
    <mergeCell ref="L105:N105"/>
    <mergeCell ref="O105:Q105"/>
    <mergeCell ref="L87:N88"/>
    <mergeCell ref="H56:K59"/>
    <mergeCell ref="L56:O56"/>
    <mergeCell ref="P56:S56"/>
    <mergeCell ref="L57:O59"/>
    <mergeCell ref="P57:S59"/>
    <mergeCell ref="L53:O55"/>
    <mergeCell ref="P53:S55"/>
    <mergeCell ref="P4:Q4"/>
    <mergeCell ref="Q5:Q35"/>
    <mergeCell ref="P5:P35"/>
    <mergeCell ref="H3:K35"/>
    <mergeCell ref="H95:K97"/>
    <mergeCell ref="L95:Q95"/>
    <mergeCell ref="R95:S95"/>
    <mergeCell ref="H98:K104"/>
    <mergeCell ref="L86:N86"/>
  </mergeCells>
  <pageMargins left="0.7" right="0.7" top="0.75" bottom="0.75" header="0.3" footer="0.3"/>
  <pageSetup scale="4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9BEEA-8529-4493-A27E-9B9177BAA669}">
  <dimension ref="A1:V25"/>
  <sheetViews>
    <sheetView zoomScaleNormal="100" workbookViewId="0">
      <pane xSplit="11" ySplit="2" topLeftCell="L3" activePane="bottomRight" state="frozen"/>
      <selection pane="topRight" activeCell="L1" sqref="L1"/>
      <selection pane="bottomLeft" activeCell="A3" sqref="A3"/>
      <selection pane="bottomRight" activeCell="A25" sqref="A25"/>
    </sheetView>
  </sheetViews>
  <sheetFormatPr defaultRowHeight="14.4" x14ac:dyDescent="0.3"/>
  <cols>
    <col min="1" max="1" width="3" bestFit="1" customWidth="1"/>
    <col min="2" max="2" width="2" bestFit="1" customWidth="1"/>
    <col min="3" max="3" width="8.33203125" customWidth="1"/>
    <col min="4" max="6" width="2" bestFit="1" customWidth="1"/>
    <col min="7" max="7" width="10.88671875" customWidth="1"/>
    <col min="8" max="10" width="2" bestFit="1" customWidth="1"/>
  </cols>
  <sheetData>
    <row r="1" spans="1:22" ht="15" thickBot="1" x14ac:dyDescent="0.35">
      <c r="A1" s="190" t="s">
        <v>1</v>
      </c>
      <c r="B1" s="191"/>
      <c r="C1" s="191"/>
      <c r="D1" s="191"/>
      <c r="E1" s="191"/>
      <c r="F1" s="191"/>
      <c r="G1" s="191"/>
      <c r="H1" s="191"/>
      <c r="I1" s="191"/>
      <c r="J1" s="191"/>
      <c r="K1" s="192"/>
      <c r="L1" s="190" t="s">
        <v>0</v>
      </c>
      <c r="M1" s="191"/>
      <c r="N1" s="191"/>
      <c r="O1" s="191"/>
      <c r="P1" s="191"/>
      <c r="Q1" s="191"/>
      <c r="R1" s="191"/>
      <c r="S1" s="192"/>
      <c r="T1" s="193" t="s">
        <v>45</v>
      </c>
      <c r="U1" s="122" t="s">
        <v>47</v>
      </c>
      <c r="V1" s="122"/>
    </row>
    <row r="2" spans="1:22" ht="15" thickBot="1" x14ac:dyDescent="0.35">
      <c r="A2" s="10">
        <v>10</v>
      </c>
      <c r="B2" s="7">
        <v>9</v>
      </c>
      <c r="C2" s="11">
        <v>8</v>
      </c>
      <c r="D2" s="7">
        <v>7</v>
      </c>
      <c r="E2" s="8">
        <v>6</v>
      </c>
      <c r="F2" s="7">
        <v>5</v>
      </c>
      <c r="G2" s="8">
        <v>4</v>
      </c>
      <c r="H2" s="7">
        <v>3</v>
      </c>
      <c r="I2" s="8">
        <v>2</v>
      </c>
      <c r="J2" s="7">
        <v>1</v>
      </c>
      <c r="K2" s="9">
        <v>0</v>
      </c>
      <c r="L2" s="6">
        <v>7</v>
      </c>
      <c r="M2" s="7">
        <v>6</v>
      </c>
      <c r="N2" s="8">
        <v>5</v>
      </c>
      <c r="O2" s="7">
        <v>4</v>
      </c>
      <c r="P2" s="8">
        <v>3</v>
      </c>
      <c r="Q2" s="7">
        <v>2</v>
      </c>
      <c r="R2" s="8">
        <v>1</v>
      </c>
      <c r="S2" s="7">
        <v>0</v>
      </c>
      <c r="T2" s="193"/>
      <c r="U2" s="122"/>
      <c r="V2" s="122"/>
    </row>
    <row r="3" spans="1:22" ht="28.8" x14ac:dyDescent="0.3">
      <c r="A3" s="79" t="s">
        <v>103</v>
      </c>
      <c r="B3" s="79"/>
      <c r="C3" s="79"/>
      <c r="D3" s="166" t="s">
        <v>80</v>
      </c>
      <c r="E3" s="167"/>
      <c r="F3" s="167"/>
      <c r="G3" s="168"/>
      <c r="H3" s="194" t="s">
        <v>59</v>
      </c>
      <c r="I3" s="195"/>
      <c r="J3" s="195"/>
      <c r="K3" s="196"/>
      <c r="L3" s="33"/>
      <c r="M3" s="34"/>
      <c r="N3" s="34"/>
      <c r="O3" s="34"/>
      <c r="P3" s="95" t="s">
        <v>50</v>
      </c>
      <c r="Q3" s="95"/>
      <c r="R3" s="48" t="s">
        <v>32</v>
      </c>
      <c r="S3" s="47" t="s">
        <v>27</v>
      </c>
      <c r="T3" s="189">
        <v>100000</v>
      </c>
      <c r="U3" s="123">
        <f>131*1000/T3</f>
        <v>1.31</v>
      </c>
      <c r="V3" s="123"/>
    </row>
    <row r="4" spans="1:22" x14ac:dyDescent="0.3">
      <c r="A4" s="79"/>
      <c r="B4" s="79"/>
      <c r="C4" s="79"/>
      <c r="D4" s="169"/>
      <c r="E4" s="170"/>
      <c r="F4" s="170"/>
      <c r="G4" s="171"/>
      <c r="H4" s="197"/>
      <c r="I4" s="198"/>
      <c r="J4" s="198"/>
      <c r="K4" s="199"/>
      <c r="L4" s="29"/>
      <c r="M4" s="14"/>
      <c r="N4" s="14"/>
      <c r="O4" s="14"/>
      <c r="P4" s="158" t="s">
        <v>6</v>
      </c>
      <c r="Q4" s="158" t="s">
        <v>15</v>
      </c>
      <c r="R4" s="14" t="s">
        <v>11</v>
      </c>
      <c r="S4" s="13" t="s">
        <v>17</v>
      </c>
      <c r="T4" s="189"/>
      <c r="U4" s="123"/>
      <c r="V4" s="123"/>
    </row>
    <row r="5" spans="1:22" x14ac:dyDescent="0.3">
      <c r="A5" s="79"/>
      <c r="B5" s="79"/>
      <c r="C5" s="79"/>
      <c r="D5" s="169"/>
      <c r="E5" s="170"/>
      <c r="F5" s="170"/>
      <c r="G5" s="171"/>
      <c r="H5" s="197"/>
      <c r="I5" s="198"/>
      <c r="J5" s="198"/>
      <c r="K5" s="199"/>
      <c r="L5" s="29"/>
      <c r="M5" s="14"/>
      <c r="N5" s="14"/>
      <c r="O5" s="14"/>
      <c r="P5" s="158"/>
      <c r="Q5" s="158"/>
      <c r="R5" s="16" t="s">
        <v>49</v>
      </c>
      <c r="S5" s="13" t="s">
        <v>18</v>
      </c>
      <c r="T5" s="189"/>
      <c r="U5" s="123"/>
      <c r="V5" s="123"/>
    </row>
    <row r="6" spans="1:22" x14ac:dyDescent="0.3">
      <c r="A6" s="79"/>
      <c r="B6" s="79"/>
      <c r="C6" s="79"/>
      <c r="D6" s="169"/>
      <c r="E6" s="170"/>
      <c r="F6" s="170"/>
      <c r="G6" s="171"/>
      <c r="H6" s="197"/>
      <c r="I6" s="198"/>
      <c r="J6" s="198"/>
      <c r="K6" s="199"/>
      <c r="L6" s="29"/>
      <c r="M6" s="14"/>
      <c r="N6" s="14"/>
      <c r="O6" s="14"/>
      <c r="P6" s="158"/>
      <c r="Q6" s="158"/>
      <c r="R6" s="14"/>
      <c r="S6" s="13"/>
      <c r="T6" s="189"/>
      <c r="U6" s="123"/>
      <c r="V6" s="123"/>
    </row>
    <row r="7" spans="1:22" x14ac:dyDescent="0.3">
      <c r="A7" s="79"/>
      <c r="B7" s="79"/>
      <c r="C7" s="79"/>
      <c r="D7" s="169"/>
      <c r="E7" s="170"/>
      <c r="F7" s="170"/>
      <c r="G7" s="171"/>
      <c r="H7" s="200"/>
      <c r="I7" s="201"/>
      <c r="J7" s="201"/>
      <c r="K7" s="202"/>
      <c r="L7" s="30"/>
      <c r="M7" s="17"/>
      <c r="N7" s="17"/>
      <c r="O7" s="17"/>
      <c r="P7" s="155"/>
      <c r="Q7" s="155"/>
      <c r="R7" s="17"/>
      <c r="S7" s="25"/>
      <c r="T7" s="189"/>
      <c r="U7" s="123"/>
      <c r="V7" s="123"/>
    </row>
    <row r="8" spans="1:22" x14ac:dyDescent="0.3">
      <c r="A8" s="79"/>
      <c r="B8" s="79"/>
      <c r="C8" s="79"/>
      <c r="D8" s="169"/>
      <c r="E8" s="170"/>
      <c r="F8" s="170"/>
      <c r="G8" s="171"/>
      <c r="H8" s="194" t="s">
        <v>60</v>
      </c>
      <c r="I8" s="195"/>
      <c r="J8" s="195"/>
      <c r="K8" s="196"/>
      <c r="L8" s="94" t="s">
        <v>43</v>
      </c>
      <c r="M8" s="95"/>
      <c r="N8" s="95"/>
      <c r="O8" s="95"/>
      <c r="P8" s="95" t="s">
        <v>44</v>
      </c>
      <c r="Q8" s="95"/>
      <c r="R8" s="95"/>
      <c r="S8" s="157"/>
      <c r="T8" s="189">
        <v>100000</v>
      </c>
      <c r="U8" s="123">
        <f>131*1000/T8</f>
        <v>1.31</v>
      </c>
      <c r="V8" s="123"/>
    </row>
    <row r="9" spans="1:22" x14ac:dyDescent="0.3">
      <c r="A9" s="79"/>
      <c r="B9" s="79"/>
      <c r="C9" s="79"/>
      <c r="D9" s="169"/>
      <c r="E9" s="170"/>
      <c r="F9" s="170"/>
      <c r="G9" s="171"/>
      <c r="H9" s="197"/>
      <c r="I9" s="198"/>
      <c r="J9" s="198"/>
      <c r="K9" s="199"/>
      <c r="L9" s="176"/>
      <c r="M9" s="177"/>
      <c r="N9" s="177"/>
      <c r="O9" s="177"/>
      <c r="P9" s="177"/>
      <c r="Q9" s="177"/>
      <c r="R9" s="177"/>
      <c r="S9" s="181"/>
      <c r="T9" s="189"/>
      <c r="U9" s="123"/>
      <c r="V9" s="123"/>
    </row>
    <row r="10" spans="1:22" x14ac:dyDescent="0.3">
      <c r="A10" s="79"/>
      <c r="B10" s="79"/>
      <c r="C10" s="79"/>
      <c r="D10" s="169"/>
      <c r="E10" s="170"/>
      <c r="F10" s="170"/>
      <c r="G10" s="171"/>
      <c r="H10" s="200"/>
      <c r="I10" s="201"/>
      <c r="J10" s="201"/>
      <c r="K10" s="202"/>
      <c r="L10" s="178"/>
      <c r="M10" s="179"/>
      <c r="N10" s="179"/>
      <c r="O10" s="179"/>
      <c r="P10" s="179"/>
      <c r="Q10" s="179"/>
      <c r="R10" s="179"/>
      <c r="S10" s="182"/>
      <c r="T10" s="189"/>
      <c r="U10" s="123"/>
      <c r="V10" s="123"/>
    </row>
    <row r="11" spans="1:22" x14ac:dyDescent="0.3">
      <c r="A11" s="79"/>
      <c r="B11" s="79"/>
      <c r="C11" s="79"/>
      <c r="D11" s="169"/>
      <c r="E11" s="170"/>
      <c r="F11" s="170"/>
      <c r="G11" s="171"/>
      <c r="H11" s="194"/>
      <c r="I11" s="195"/>
      <c r="J11" s="195"/>
      <c r="K11" s="196"/>
      <c r="L11" s="94"/>
      <c r="M11" s="95"/>
      <c r="N11" s="95"/>
      <c r="O11" s="95"/>
      <c r="P11" s="95"/>
      <c r="Q11" s="203"/>
      <c r="R11" s="203"/>
      <c r="S11" s="204"/>
      <c r="T11" s="189"/>
      <c r="U11" s="123"/>
      <c r="V11" s="123"/>
    </row>
    <row r="12" spans="1:22" x14ac:dyDescent="0.3">
      <c r="A12" s="79"/>
      <c r="B12" s="79"/>
      <c r="C12" s="79"/>
      <c r="D12" s="169"/>
      <c r="E12" s="170"/>
      <c r="F12" s="170"/>
      <c r="G12" s="171"/>
      <c r="H12" s="197"/>
      <c r="I12" s="198"/>
      <c r="J12" s="198"/>
      <c r="K12" s="199"/>
      <c r="L12" s="176"/>
      <c r="M12" s="177"/>
      <c r="N12" s="177"/>
      <c r="O12" s="177"/>
      <c r="P12" s="158"/>
      <c r="Q12" s="158"/>
      <c r="R12" s="158"/>
      <c r="S12" s="154"/>
      <c r="T12" s="189"/>
      <c r="U12" s="123"/>
      <c r="V12" s="123"/>
    </row>
    <row r="13" spans="1:22" x14ac:dyDescent="0.3">
      <c r="A13" s="79"/>
      <c r="B13" s="79"/>
      <c r="C13" s="79"/>
      <c r="D13" s="172"/>
      <c r="E13" s="173"/>
      <c r="F13" s="173"/>
      <c r="G13" s="174"/>
      <c r="H13" s="200"/>
      <c r="I13" s="201"/>
      <c r="J13" s="201"/>
      <c r="K13" s="202"/>
      <c r="L13" s="178"/>
      <c r="M13" s="179"/>
      <c r="N13" s="179"/>
      <c r="O13" s="179"/>
      <c r="P13" s="155"/>
      <c r="Q13" s="155"/>
      <c r="R13" s="155"/>
      <c r="S13" s="156"/>
      <c r="T13" s="189"/>
      <c r="U13" s="123"/>
      <c r="V13" s="123"/>
    </row>
    <row r="14" spans="1:22" x14ac:dyDescent="0.3">
      <c r="A14" s="79"/>
      <c r="B14" s="79"/>
      <c r="C14" s="79"/>
      <c r="D14" s="138" t="s">
        <v>5</v>
      </c>
      <c r="E14" s="139"/>
      <c r="F14" s="139"/>
      <c r="G14" s="140"/>
      <c r="H14" s="75" t="s">
        <v>61</v>
      </c>
      <c r="I14" s="76"/>
      <c r="J14" s="76"/>
      <c r="K14" s="77"/>
      <c r="L14" s="119" t="s">
        <v>26</v>
      </c>
      <c r="M14" s="108"/>
      <c r="N14" s="108"/>
      <c r="O14" s="108"/>
      <c r="P14" s="108"/>
      <c r="Q14" s="108"/>
      <c r="R14" s="108" t="s">
        <v>16</v>
      </c>
      <c r="S14" s="109"/>
      <c r="T14" s="208">
        <v>100000</v>
      </c>
      <c r="U14" s="123">
        <f>131*1000/T14</f>
        <v>1.31</v>
      </c>
      <c r="V14" s="123"/>
    </row>
    <row r="15" spans="1:22" x14ac:dyDescent="0.3">
      <c r="A15" s="79"/>
      <c r="B15" s="79"/>
      <c r="C15" s="79"/>
      <c r="D15" s="141"/>
      <c r="E15" s="142"/>
      <c r="F15" s="142"/>
      <c r="G15" s="143"/>
      <c r="H15" s="78"/>
      <c r="I15" s="79"/>
      <c r="J15" s="79"/>
      <c r="K15" s="80"/>
      <c r="L15" s="73" t="s">
        <v>65</v>
      </c>
      <c r="M15" s="73"/>
      <c r="N15" s="73" t="s">
        <v>64</v>
      </c>
      <c r="O15" s="73"/>
      <c r="P15" s="73" t="s">
        <v>63</v>
      </c>
      <c r="Q15" s="73"/>
      <c r="R15" s="73" t="s">
        <v>62</v>
      </c>
      <c r="S15" s="183"/>
      <c r="T15" s="208"/>
      <c r="U15" s="123"/>
      <c r="V15" s="123"/>
    </row>
    <row r="16" spans="1:22" x14ac:dyDescent="0.3">
      <c r="A16" s="79"/>
      <c r="B16" s="79"/>
      <c r="C16" s="79"/>
      <c r="D16" s="141"/>
      <c r="E16" s="142"/>
      <c r="F16" s="142"/>
      <c r="G16" s="143"/>
      <c r="H16" s="81"/>
      <c r="I16" s="82"/>
      <c r="J16" s="82"/>
      <c r="K16" s="83"/>
      <c r="L16" s="24" t="s">
        <v>71</v>
      </c>
      <c r="M16" s="24" t="s">
        <v>70</v>
      </c>
      <c r="N16" s="24" t="s">
        <v>69</v>
      </c>
      <c r="O16" s="24" t="s">
        <v>68</v>
      </c>
      <c r="P16" s="24" t="s">
        <v>67</v>
      </c>
      <c r="Q16" s="24" t="s">
        <v>66</v>
      </c>
      <c r="R16" s="74"/>
      <c r="S16" s="184"/>
      <c r="T16" s="208"/>
      <c r="U16" s="123"/>
      <c r="V16" s="123"/>
    </row>
    <row r="17" spans="1:22" x14ac:dyDescent="0.3">
      <c r="A17" s="79"/>
      <c r="B17" s="79"/>
      <c r="C17" s="79"/>
      <c r="D17" s="141"/>
      <c r="E17" s="142"/>
      <c r="F17" s="142"/>
      <c r="G17" s="143"/>
      <c r="H17" s="78" t="s">
        <v>25</v>
      </c>
      <c r="I17" s="79"/>
      <c r="J17" s="79"/>
      <c r="K17" s="80"/>
      <c r="L17" s="185"/>
      <c r="M17" s="186"/>
      <c r="N17" s="186"/>
      <c r="O17" s="186"/>
      <c r="P17" s="186"/>
      <c r="Q17" s="186"/>
      <c r="R17" s="186"/>
      <c r="S17" s="22" t="s">
        <v>21</v>
      </c>
      <c r="T17" s="208">
        <v>100000</v>
      </c>
      <c r="U17" s="123">
        <f>131*1000/T17</f>
        <v>1.31</v>
      </c>
      <c r="V17" s="123"/>
    </row>
    <row r="18" spans="1:22" x14ac:dyDescent="0.3">
      <c r="A18" s="79"/>
      <c r="B18" s="79"/>
      <c r="C18" s="79"/>
      <c r="D18" s="141"/>
      <c r="E18" s="142"/>
      <c r="F18" s="142"/>
      <c r="G18" s="143"/>
      <c r="H18" s="78"/>
      <c r="I18" s="79"/>
      <c r="J18" s="79"/>
      <c r="K18" s="80"/>
      <c r="L18" s="187"/>
      <c r="M18" s="188"/>
      <c r="N18" s="188"/>
      <c r="O18" s="188"/>
      <c r="P18" s="188"/>
      <c r="Q18" s="188"/>
      <c r="R18" s="188"/>
      <c r="S18" s="1" t="s">
        <v>24</v>
      </c>
      <c r="T18" s="208"/>
      <c r="U18" s="123"/>
      <c r="V18" s="123"/>
    </row>
    <row r="19" spans="1:22" x14ac:dyDescent="0.3">
      <c r="A19" s="79"/>
      <c r="B19" s="79"/>
      <c r="C19" s="79"/>
      <c r="D19" s="141"/>
      <c r="E19" s="142"/>
      <c r="F19" s="142"/>
      <c r="G19" s="143"/>
      <c r="H19" s="78"/>
      <c r="I19" s="79"/>
      <c r="J19" s="79"/>
      <c r="K19" s="80"/>
      <c r="L19" s="187"/>
      <c r="M19" s="188"/>
      <c r="N19" s="188"/>
      <c r="O19" s="188"/>
      <c r="P19" s="188"/>
      <c r="Q19" s="188"/>
      <c r="R19" s="188"/>
      <c r="S19" s="5" t="s">
        <v>22</v>
      </c>
      <c r="T19" s="208"/>
      <c r="U19" s="123"/>
      <c r="V19" s="123"/>
    </row>
    <row r="20" spans="1:22" x14ac:dyDescent="0.3">
      <c r="A20" s="79"/>
      <c r="B20" s="79"/>
      <c r="C20" s="79"/>
      <c r="D20" s="141"/>
      <c r="E20" s="142"/>
      <c r="F20" s="142"/>
      <c r="G20" s="143"/>
      <c r="H20" s="78"/>
      <c r="I20" s="79"/>
      <c r="J20" s="79"/>
      <c r="K20" s="80"/>
      <c r="L20" s="187"/>
      <c r="M20" s="188"/>
      <c r="N20" s="188"/>
      <c r="O20" s="188"/>
      <c r="P20" s="188"/>
      <c r="Q20" s="188"/>
      <c r="R20" s="188"/>
      <c r="S20" s="4" t="s">
        <v>23</v>
      </c>
      <c r="T20" s="208"/>
      <c r="U20" s="123"/>
      <c r="V20" s="123"/>
    </row>
    <row r="21" spans="1:22" ht="43.2" x14ac:dyDescent="0.3">
      <c r="A21" s="79"/>
      <c r="B21" s="79"/>
      <c r="C21" s="79"/>
      <c r="D21" s="141"/>
      <c r="E21" s="142"/>
      <c r="F21" s="142"/>
      <c r="G21" s="143"/>
      <c r="H21" s="78"/>
      <c r="I21" s="79"/>
      <c r="J21" s="79"/>
      <c r="K21" s="80"/>
      <c r="L21" s="187"/>
      <c r="M21" s="188"/>
      <c r="N21" s="188"/>
      <c r="O21" s="188"/>
      <c r="P21" s="188"/>
      <c r="Q21" s="188"/>
      <c r="R21" s="188"/>
      <c r="S21" s="23" t="s">
        <v>72</v>
      </c>
      <c r="T21" s="208"/>
      <c r="U21" s="123"/>
      <c r="V21" s="123"/>
    </row>
    <row r="22" spans="1:22" x14ac:dyDescent="0.3">
      <c r="A22" s="79"/>
      <c r="B22" s="79"/>
      <c r="C22" s="79"/>
      <c r="D22" s="141"/>
      <c r="E22" s="142"/>
      <c r="F22" s="142"/>
      <c r="G22" s="143"/>
      <c r="H22" s="78"/>
      <c r="I22" s="79"/>
      <c r="J22" s="79"/>
      <c r="K22" s="80"/>
      <c r="L22" s="187"/>
      <c r="M22" s="188"/>
      <c r="N22" s="188"/>
      <c r="O22" s="188"/>
      <c r="P22" s="188"/>
      <c r="Q22" s="188"/>
      <c r="R22" s="188"/>
      <c r="S22" s="2"/>
      <c r="T22" s="208"/>
      <c r="U22" s="123"/>
      <c r="V22" s="123"/>
    </row>
    <row r="23" spans="1:22" x14ac:dyDescent="0.3">
      <c r="A23" s="79"/>
      <c r="B23" s="79"/>
      <c r="C23" s="79"/>
      <c r="D23" s="141"/>
      <c r="E23" s="142"/>
      <c r="F23" s="142"/>
      <c r="G23" s="143"/>
      <c r="H23" s="78"/>
      <c r="I23" s="79"/>
      <c r="J23" s="79"/>
      <c r="K23" s="80"/>
      <c r="L23" s="187"/>
      <c r="M23" s="188"/>
      <c r="N23" s="188"/>
      <c r="O23" s="188"/>
      <c r="P23" s="188"/>
      <c r="Q23" s="188"/>
      <c r="R23" s="188"/>
      <c r="S23" s="4"/>
      <c r="T23" s="208"/>
      <c r="U23" s="123"/>
      <c r="V23" s="123"/>
    </row>
    <row r="24" spans="1:22" x14ac:dyDescent="0.3">
      <c r="A24" s="82"/>
      <c r="B24" s="82"/>
      <c r="C24" s="82"/>
      <c r="D24" s="205"/>
      <c r="E24" s="206"/>
      <c r="F24" s="206"/>
      <c r="G24" s="207"/>
      <c r="H24" s="81"/>
      <c r="I24" s="82"/>
      <c r="J24" s="82"/>
      <c r="K24" s="83"/>
      <c r="L24" s="209"/>
      <c r="M24" s="210"/>
      <c r="N24" s="210"/>
      <c r="O24" s="210"/>
      <c r="P24" s="210"/>
      <c r="Q24" s="210"/>
      <c r="R24" s="210"/>
      <c r="S24" s="12"/>
      <c r="T24" s="208"/>
      <c r="U24" s="123"/>
      <c r="V24" s="123"/>
    </row>
    <row r="25" spans="1:22" x14ac:dyDescent="0.3">
      <c r="H25" s="37"/>
      <c r="I25" s="37"/>
      <c r="J25" s="37"/>
      <c r="K25" s="37"/>
      <c r="T25" s="35"/>
      <c r="U25" s="123">
        <f>SUM(U3:V24)</f>
        <v>5.24</v>
      </c>
      <c r="V25" s="123"/>
    </row>
  </sheetData>
  <mergeCells count="38">
    <mergeCell ref="U17:V24"/>
    <mergeCell ref="U25:V25"/>
    <mergeCell ref="D14:G24"/>
    <mergeCell ref="H14:K16"/>
    <mergeCell ref="L14:Q14"/>
    <mergeCell ref="R14:S14"/>
    <mergeCell ref="T14:T16"/>
    <mergeCell ref="H17:K24"/>
    <mergeCell ref="L17:R24"/>
    <mergeCell ref="T17:T24"/>
    <mergeCell ref="U14:V16"/>
    <mergeCell ref="L15:M15"/>
    <mergeCell ref="N15:O15"/>
    <mergeCell ref="P15:Q15"/>
    <mergeCell ref="R15:S16"/>
    <mergeCell ref="U8:V10"/>
    <mergeCell ref="H11:K13"/>
    <mergeCell ref="L11:O13"/>
    <mergeCell ref="P11:S13"/>
    <mergeCell ref="T11:T13"/>
    <mergeCell ref="U11:U13"/>
    <mergeCell ref="V11:V13"/>
    <mergeCell ref="A1:K1"/>
    <mergeCell ref="L1:S1"/>
    <mergeCell ref="T1:T2"/>
    <mergeCell ref="A3:C24"/>
    <mergeCell ref="U1:V2"/>
    <mergeCell ref="D3:G13"/>
    <mergeCell ref="H3:K7"/>
    <mergeCell ref="P3:Q3"/>
    <mergeCell ref="T3:T7"/>
    <mergeCell ref="U3:V7"/>
    <mergeCell ref="P4:P7"/>
    <mergeCell ref="Q4:Q7"/>
    <mergeCell ref="H8:K10"/>
    <mergeCell ref="L8:O10"/>
    <mergeCell ref="P8:S10"/>
    <mergeCell ref="T8:T1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078B8-9FC7-4B27-AF09-E92BFC54E992}">
  <dimension ref="B2:E12"/>
  <sheetViews>
    <sheetView workbookViewId="0">
      <selection activeCell="C3" sqref="C3"/>
    </sheetView>
  </sheetViews>
  <sheetFormatPr defaultRowHeight="14.4" x14ac:dyDescent="0.3"/>
  <sheetData>
    <row r="2" spans="2:5" x14ac:dyDescent="0.3">
      <c r="B2" s="38" t="s">
        <v>76</v>
      </c>
    </row>
    <row r="3" spans="2:5" x14ac:dyDescent="0.3">
      <c r="B3" t="s">
        <v>77</v>
      </c>
      <c r="C3">
        <f>mk3_ops!U109</f>
        <v>16244</v>
      </c>
    </row>
    <row r="4" spans="2:5" x14ac:dyDescent="0.3">
      <c r="B4" t="s">
        <v>78</v>
      </c>
      <c r="C4">
        <f>mk3_debug!U25</f>
        <v>5.24</v>
      </c>
    </row>
    <row r="9" spans="2:5" x14ac:dyDescent="0.3">
      <c r="B9" s="38" t="s">
        <v>75</v>
      </c>
    </row>
    <row r="10" spans="2:5" x14ac:dyDescent="0.3">
      <c r="B10" t="s">
        <v>73</v>
      </c>
      <c r="C10" s="211">
        <f>(C3+C4)/500000*100</f>
        <v>3.2498479999999996</v>
      </c>
      <c r="D10" s="211"/>
      <c r="E10" s="122" t="s">
        <v>74</v>
      </c>
    </row>
    <row r="11" spans="2:5" x14ac:dyDescent="0.3">
      <c r="B11" t="s">
        <v>46</v>
      </c>
      <c r="C11" s="211">
        <f>(C3+C4)/250000*100</f>
        <v>6.4996959999999993</v>
      </c>
      <c r="D11" s="211"/>
      <c r="E11" s="122"/>
    </row>
    <row r="12" spans="2:5" x14ac:dyDescent="0.3">
      <c r="B12" t="s">
        <v>79</v>
      </c>
      <c r="C12" s="211">
        <f>(C3+C4)/125000*100</f>
        <v>12.999391999999999</v>
      </c>
      <c r="D12" s="211"/>
      <c r="E12" s="122"/>
    </row>
  </sheetData>
  <mergeCells count="4">
    <mergeCell ref="C10:D10"/>
    <mergeCell ref="C11:D11"/>
    <mergeCell ref="C12:D12"/>
    <mergeCell ref="E10:E12"/>
  </mergeCells>
  <conditionalFormatting sqref="C10:D10">
    <cfRule type="cellIs" dxfId="5" priority="4" operator="greaterThanOrEqual">
      <formula>30</formula>
    </cfRule>
    <cfRule type="cellIs" dxfId="4" priority="6" operator="lessThan">
      <formula>30</formula>
    </cfRule>
  </conditionalFormatting>
  <conditionalFormatting sqref="C11:D11">
    <cfRule type="cellIs" dxfId="3" priority="3" operator="greaterThanOrEqual">
      <formula>30</formula>
    </cfRule>
    <cfRule type="cellIs" dxfId="2" priority="5" operator="lessThan">
      <formula>30</formula>
    </cfRule>
  </conditionalFormatting>
  <conditionalFormatting sqref="C12:D12">
    <cfRule type="cellIs" dxfId="1" priority="1" operator="greaterThanOrEqual">
      <formula>30</formula>
    </cfRule>
    <cfRule type="cellIs" dxfId="0" priority="2" operator="lessThan">
      <formula>30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mk3_ops</vt:lpstr>
      <vt:lpstr>mk3_debug</vt:lpstr>
      <vt:lpstr>bus load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jhbjb</dc:creator>
  <cp:lastModifiedBy>Miftakur Rohman</cp:lastModifiedBy>
  <cp:lastPrinted>2022-05-27T04:38:56Z</cp:lastPrinted>
  <dcterms:created xsi:type="dcterms:W3CDTF">2017-11-07T04:48:46Z</dcterms:created>
  <dcterms:modified xsi:type="dcterms:W3CDTF">2022-07-15T08:56:11Z</dcterms:modified>
</cp:coreProperties>
</file>