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\NextCloud\stm32_workspace\RCWS-mk3\Document\"/>
    </mc:Choice>
  </mc:AlternateContent>
  <xr:revisionPtr revIDLastSave="0" documentId="13_ncr:1_{C9016B93-FA64-4728-A474-A2F3FF0915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k3_ops" sheetId="4" r:id="rId1"/>
    <sheet name="mk3_debug" sheetId="6" r:id="rId2"/>
    <sheet name="bus load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0" i="4" l="1"/>
  <c r="U93" i="4"/>
  <c r="U80" i="4"/>
  <c r="U46" i="4"/>
  <c r="U42" i="4"/>
  <c r="U36" i="4"/>
  <c r="U17" i="6"/>
  <c r="U14" i="6"/>
  <c r="U8" i="6"/>
  <c r="U3" i="6"/>
  <c r="U86" i="4"/>
  <c r="U83" i="4"/>
  <c r="U77" i="4"/>
  <c r="U58" i="4"/>
  <c r="U3" i="4"/>
  <c r="U97" i="4" l="1"/>
  <c r="U98" i="4" s="1"/>
  <c r="U25" i="6"/>
  <c r="C4" i="5" s="1"/>
  <c r="C3" i="5" l="1"/>
  <c r="C10" i="5" s="1"/>
  <c r="C11" i="5" l="1"/>
  <c r="C12" i="5"/>
</calcChain>
</file>

<file path=xl/sharedStrings.xml><?xml version="1.0" encoding="utf-8"?>
<sst xmlns="http://schemas.openxmlformats.org/spreadsheetml/2006/main" count="199" uniqueCount="133">
  <si>
    <t>DATA (BYTE)</t>
  </si>
  <si>
    <t>ID (BIT)</t>
  </si>
  <si>
    <t>00: no zoom</t>
  </si>
  <si>
    <t>01: zoom in</t>
  </si>
  <si>
    <t>10: zoom out</t>
  </si>
  <si>
    <t>0011: optronik</t>
  </si>
  <si>
    <t>LSB</t>
  </si>
  <si>
    <t>00: no focus</t>
  </si>
  <si>
    <t>01: focus far</t>
  </si>
  <si>
    <t>10: focus near</t>
  </si>
  <si>
    <t>0001: Panel</t>
  </si>
  <si>
    <t>bit0: Trigger HOT</t>
  </si>
  <si>
    <t xml:space="preserve">bit7: </t>
  </si>
  <si>
    <t>bit0: LRF ENABLE</t>
  </si>
  <si>
    <t>bit1: LRF START</t>
  </si>
  <si>
    <t>MSB</t>
  </si>
  <si>
    <t>COUNTER</t>
  </si>
  <si>
    <t>bit0: motor Pan Enable</t>
  </si>
  <si>
    <t>bit1: motor Tilt Enable</t>
  </si>
  <si>
    <t>Pan Motor</t>
  </si>
  <si>
    <t>Tilt Motor</t>
  </si>
  <si>
    <t>camera state:</t>
  </si>
  <si>
    <t>0: SONY Active</t>
  </si>
  <si>
    <t>1: Thermal Active</t>
  </si>
  <si>
    <t>bit0: camera selection</t>
  </si>
  <si>
    <t>0010: CAM state</t>
  </si>
  <si>
    <t>LRF Valid Value</t>
  </si>
  <si>
    <t>Motor state:</t>
  </si>
  <si>
    <t>0: day camera</t>
  </si>
  <si>
    <t>1: thermal camera</t>
  </si>
  <si>
    <t>bit[2..1]:</t>
  </si>
  <si>
    <t>bit[4..3]:</t>
  </si>
  <si>
    <t>weapon state:</t>
  </si>
  <si>
    <t>bit3: LRF POINTER ON/OFF</t>
  </si>
  <si>
    <t>bit[6..5]:</t>
  </si>
  <si>
    <t>00: none</t>
  </si>
  <si>
    <t>1: stabilizer ON</t>
  </si>
  <si>
    <t>0:stabilizer OFF</t>
  </si>
  <si>
    <t>bit0:</t>
  </si>
  <si>
    <t>01: resv up</t>
  </si>
  <si>
    <t>10: resv down</t>
  </si>
  <si>
    <r>
      <t xml:space="preserve">Speed Desired (in </t>
    </r>
    <r>
      <rPr>
        <b/>
        <sz val="11"/>
        <color theme="1"/>
        <rFont val="Calibri"/>
        <family val="2"/>
      </rPr>
      <t>⁰</t>
    </r>
    <r>
      <rPr>
        <b/>
        <sz val="11"/>
        <color theme="1"/>
        <rFont val="Calibri"/>
        <family val="2"/>
        <scheme val="minor"/>
      </rPr>
      <t>/s)</t>
    </r>
  </si>
  <si>
    <t>Speed Desired (in ⁰/s)</t>
  </si>
  <si>
    <r>
      <t xml:space="preserve">Actual Tilt Position Value (in </t>
    </r>
    <r>
      <rPr>
        <b/>
        <sz val="11"/>
        <color theme="1"/>
        <rFont val="Calibri"/>
        <family val="2"/>
      </rPr>
      <t>⁰</t>
    </r>
    <r>
      <rPr>
        <b/>
        <sz val="11"/>
        <color theme="1"/>
        <rFont val="Calibri"/>
        <family val="2"/>
        <scheme val="minor"/>
      </rPr>
      <t>)</t>
    </r>
  </si>
  <si>
    <t>Actual Pan Position Value (in ⁰)</t>
  </si>
  <si>
    <t>Update Rate (ms)</t>
  </si>
  <si>
    <t>250kbps</t>
  </si>
  <si>
    <t>BUS LOAD /s</t>
  </si>
  <si>
    <t>Movement mode:</t>
  </si>
  <si>
    <r>
      <t xml:space="preserve">Speed Correction (in </t>
    </r>
    <r>
      <rPr>
        <b/>
        <sz val="11"/>
        <color theme="1"/>
        <rFont val="Calibri"/>
        <family val="2"/>
      </rPr>
      <t>⁰</t>
    </r>
    <r>
      <rPr>
        <b/>
        <sz val="11"/>
        <color theme="1"/>
        <rFont val="Calibri"/>
        <family val="2"/>
        <scheme val="minor"/>
      </rPr>
      <t>/s)</t>
    </r>
  </si>
  <si>
    <t>Speed Correction (in ⁰/s)</t>
  </si>
  <si>
    <t>bit1: COCK moving</t>
  </si>
  <si>
    <t>Munition Counter</t>
  </si>
  <si>
    <t>Camera Command:</t>
  </si>
  <si>
    <t>bit0: Trigger Enable</t>
  </si>
  <si>
    <t>0010: motor driver</t>
  </si>
  <si>
    <t>bit2: LRF in Continous mode</t>
  </si>
  <si>
    <t>LRF command:</t>
  </si>
  <si>
    <t>bit[4..7]: resv</t>
  </si>
  <si>
    <t>0001: Panel Command</t>
  </si>
  <si>
    <t>0010: Manual Command</t>
  </si>
  <si>
    <t>0011: Track Correction</t>
  </si>
  <si>
    <t>0001: motor  &amp; weapon status</t>
  </si>
  <si>
    <t>0010: motor position</t>
  </si>
  <si>
    <t>0001: LRF state</t>
  </si>
  <si>
    <t>2 Bytes</t>
  </si>
  <si>
    <t>Target 1</t>
  </si>
  <si>
    <t>Target 2</t>
  </si>
  <si>
    <t>Target 3</t>
  </si>
  <si>
    <t>MSB1</t>
  </si>
  <si>
    <t>LSB1</t>
  </si>
  <si>
    <t>MSB2</t>
  </si>
  <si>
    <t>LSB2</t>
  </si>
  <si>
    <t>MSB3</t>
  </si>
  <si>
    <t>LSB3</t>
  </si>
  <si>
    <t>bit[1..3]: zoom value</t>
  </si>
  <si>
    <t>500kbps</t>
  </si>
  <si>
    <t>%</t>
  </si>
  <si>
    <t>bus speed</t>
  </si>
  <si>
    <t>bus load</t>
  </si>
  <si>
    <t>ops</t>
  </si>
  <si>
    <t>debug</t>
  </si>
  <si>
    <t>125kbps</t>
  </si>
  <si>
    <t>0010: motor debug</t>
  </si>
  <si>
    <t>Tilt Position Correction (in ⁰)</t>
  </si>
  <si>
    <t>Pan Position Correction (in ⁰)</t>
  </si>
  <si>
    <t>Shoot Limit</t>
  </si>
  <si>
    <t>Weapon Mode:</t>
  </si>
  <si>
    <t>Command</t>
  </si>
  <si>
    <t>YAW</t>
  </si>
  <si>
    <t>ROLL</t>
  </si>
  <si>
    <t>PITCH</t>
  </si>
  <si>
    <t>+18000 to -18000</t>
  </si>
  <si>
    <t>+90000 to -90000</t>
  </si>
  <si>
    <t>0011: platform imu</t>
  </si>
  <si>
    <t>001: RWS mk3 ops</t>
  </si>
  <si>
    <t>0100: Balistik Correction</t>
  </si>
  <si>
    <t>Actual Tilt Position Value (in ⁰)</t>
  </si>
  <si>
    <t>bit1: Cock Enable</t>
  </si>
  <si>
    <t>bit2: Cock Start</t>
  </si>
  <si>
    <t>bit3: Munition Counter Reset</t>
  </si>
  <si>
    <t>bit1: COCK enable</t>
  </si>
  <si>
    <t>bit2: COCK moving</t>
  </si>
  <si>
    <t>bit[3..7]: resv</t>
  </si>
  <si>
    <t>BUS LOAD bps</t>
  </si>
  <si>
    <t>0011: optronik imu</t>
  </si>
  <si>
    <t>010: RWS mk3 debug</t>
  </si>
  <si>
    <t>PAN</t>
  </si>
  <si>
    <t>TILT</t>
  </si>
  <si>
    <t>bit0: motor enable</t>
  </si>
  <si>
    <t>0: manual mode</t>
  </si>
  <si>
    <t>bit[5..7]: resv</t>
  </si>
  <si>
    <t>Resv</t>
  </si>
  <si>
    <t>0101: Homing command</t>
  </si>
  <si>
    <t>Tilt Position Desired (in ⁰)</t>
  </si>
  <si>
    <t>Pan Position Desired (in ⁰)</t>
  </si>
  <si>
    <t>bit[0..3]: movement mode</t>
  </si>
  <si>
    <t>1: travel mode</t>
  </si>
  <si>
    <t>2: stab mode</t>
  </si>
  <si>
    <t>3: track mode</t>
  </si>
  <si>
    <t>4: memory mode</t>
  </si>
  <si>
    <t>5: homing mode</t>
  </si>
  <si>
    <t>[6..15] reserved</t>
  </si>
  <si>
    <t>bit4: mode has ended</t>
  </si>
  <si>
    <t>bit5: mode fault</t>
  </si>
  <si>
    <t>bit6: balistik active</t>
  </si>
  <si>
    <t>bit7: reserved</t>
  </si>
  <si>
    <t>bit[1..4]: movement mode</t>
  </si>
  <si>
    <t>bit6: balistic active</t>
  </si>
  <si>
    <t>bit5: mode abort</t>
  </si>
  <si>
    <t>bit1: initialProcDetSuccess</t>
  </si>
  <si>
    <t>bit2: limit reached</t>
  </si>
  <si>
    <t>bit[3..4]: 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</si>
</sst>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0" borderId="0" xfId="0" applyFill="1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0" fillId="0" borderId="16" xfId="0" applyFill="1" applyBorder="1" applyAlignment="1">
      <alignment horizontal="left" vertical="center" inden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left" vertical="center" indent="1"/>
    </xf>
    <xf numFmtId="0" fontId="0" fillId="0" borderId="16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10" xfId="0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6" xfId="0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4" xfId="0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0" fillId="0" borderId="11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12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2" borderId="0" xfId="0" applyFill="1" applyBorder="1" applyAlignment="1">
      <alignment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15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16" xfId="0" quotePrefix="1" applyFont="1" applyBorder="1" applyAlignment="1">
      <alignment vertical="center" wrapText="1"/>
    </xf>
    <xf numFmtId="0" fontId="0" fillId="0" borderId="0" xfId="0" applyAlignment="1"/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/>
    <xf numFmtId="0" fontId="0" fillId="0" borderId="0" xfId="0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quotePrefix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20" fontId="1" fillId="0" borderId="11" xfId="0" applyNumberFormat="1" applyFont="1" applyFill="1" applyBorder="1" applyAlignment="1">
      <alignment vertical="center" wrapText="1"/>
    </xf>
    <xf numFmtId="20" fontId="1" fillId="0" borderId="9" xfId="0" applyNumberFormat="1" applyFont="1" applyFill="1" applyBorder="1" applyAlignment="1">
      <alignment vertical="center" wrapText="1"/>
    </xf>
    <xf numFmtId="20" fontId="1" fillId="0" borderId="12" xfId="0" applyNumberFormat="1" applyFont="1" applyFill="1" applyBorder="1" applyAlignment="1">
      <alignment vertical="center" wrapText="1"/>
    </xf>
    <xf numFmtId="20" fontId="1" fillId="0" borderId="15" xfId="0" applyNumberFormat="1" applyFont="1" applyFill="1" applyBorder="1" applyAlignment="1">
      <alignment vertical="center" wrapText="1"/>
    </xf>
    <xf numFmtId="20" fontId="1" fillId="0" borderId="0" xfId="0" applyNumberFormat="1" applyFont="1" applyFill="1" applyBorder="1" applyAlignment="1">
      <alignment vertical="center" wrapText="1"/>
    </xf>
    <xf numFmtId="20" fontId="1" fillId="0" borderId="16" xfId="0" applyNumberFormat="1" applyFont="1" applyFill="1" applyBorder="1" applyAlignment="1">
      <alignment vertical="center" wrapText="1"/>
    </xf>
    <xf numFmtId="20" fontId="1" fillId="0" borderId="13" xfId="0" applyNumberFormat="1" applyFont="1" applyFill="1" applyBorder="1" applyAlignment="1">
      <alignment vertical="center" wrapText="1"/>
    </xf>
    <xf numFmtId="20" fontId="1" fillId="0" borderId="10" xfId="0" applyNumberFormat="1" applyFont="1" applyFill="1" applyBorder="1" applyAlignment="1">
      <alignment vertical="center" wrapText="1"/>
    </xf>
    <xf numFmtId="20" fontId="1" fillId="0" borderId="14" xfId="0" applyNumberFormat="1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1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1" xfId="0" quotePrefix="1" applyFont="1" applyFill="1" applyBorder="1" applyAlignment="1">
      <alignment vertical="center" wrapText="1"/>
    </xf>
    <xf numFmtId="0" fontId="1" fillId="0" borderId="9" xfId="0" quotePrefix="1" applyFont="1" applyFill="1" applyBorder="1" applyAlignment="1">
      <alignment vertical="center" wrapText="1"/>
    </xf>
    <xf numFmtId="0" fontId="1" fillId="0" borderId="12" xfId="0" quotePrefix="1" applyFont="1" applyFill="1" applyBorder="1" applyAlignment="1">
      <alignment vertical="center" wrapText="1"/>
    </xf>
    <xf numFmtId="0" fontId="1" fillId="0" borderId="15" xfId="0" quotePrefix="1" applyFont="1" applyFill="1" applyBorder="1" applyAlignment="1">
      <alignment vertical="center" wrapText="1"/>
    </xf>
    <xf numFmtId="0" fontId="1" fillId="0" borderId="0" xfId="0" quotePrefix="1" applyFont="1" applyFill="1" applyBorder="1" applyAlignment="1">
      <alignment vertical="center" wrapText="1"/>
    </xf>
    <xf numFmtId="0" fontId="1" fillId="0" borderId="16" xfId="0" quotePrefix="1" applyFont="1" applyFill="1" applyBorder="1" applyAlignment="1">
      <alignment vertical="center" wrapText="1"/>
    </xf>
    <xf numFmtId="0" fontId="1" fillId="0" borderId="13" xfId="0" quotePrefix="1" applyFont="1" applyFill="1" applyBorder="1" applyAlignment="1">
      <alignment vertical="center" wrapText="1"/>
    </xf>
    <xf numFmtId="0" fontId="1" fillId="0" borderId="10" xfId="0" quotePrefix="1" applyFont="1" applyFill="1" applyBorder="1" applyAlignment="1">
      <alignment vertical="center" wrapText="1"/>
    </xf>
    <xf numFmtId="0" fontId="1" fillId="0" borderId="14" xfId="0" quotePrefix="1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1" xfId="0" quotePrefix="1" applyFont="1" applyBorder="1" applyAlignment="1">
      <alignment vertical="center" wrapText="1"/>
    </xf>
    <xf numFmtId="0" fontId="1" fillId="0" borderId="9" xfId="0" quotePrefix="1" applyFont="1" applyBorder="1" applyAlignment="1">
      <alignment vertical="center" wrapText="1"/>
    </xf>
    <xf numFmtId="0" fontId="1" fillId="0" borderId="12" xfId="0" quotePrefix="1" applyFont="1" applyBorder="1" applyAlignment="1">
      <alignment vertical="center" wrapText="1"/>
    </xf>
    <xf numFmtId="0" fontId="1" fillId="0" borderId="15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16" xfId="0" quotePrefix="1" applyFont="1" applyBorder="1" applyAlignment="1">
      <alignment vertical="center" wrapText="1"/>
    </xf>
    <xf numFmtId="0" fontId="1" fillId="0" borderId="13" xfId="0" quotePrefix="1" applyFont="1" applyBorder="1" applyAlignment="1">
      <alignment vertical="center" wrapText="1"/>
    </xf>
    <xf numFmtId="0" fontId="1" fillId="0" borderId="10" xfId="0" quotePrefix="1" applyFont="1" applyBorder="1" applyAlignment="1">
      <alignment vertical="center" wrapText="1"/>
    </xf>
    <xf numFmtId="0" fontId="1" fillId="0" borderId="14" xfId="0" quotePrefix="1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quotePrefix="1" applyFont="1" applyBorder="1" applyAlignment="1">
      <alignment vertical="center" wrapText="1"/>
    </xf>
    <xf numFmtId="0" fontId="1" fillId="0" borderId="2" xfId="0" quotePrefix="1" applyFont="1" applyBorder="1" applyAlignment="1">
      <alignment vertical="center" wrapText="1"/>
    </xf>
    <xf numFmtId="0" fontId="1" fillId="0" borderId="17" xfId="0" quotePrefix="1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1" fillId="0" borderId="11" xfId="0" applyNumberFormat="1" applyFont="1" applyFill="1" applyBorder="1" applyAlignment="1">
      <alignment horizontal="center" vertical="center" wrapText="1"/>
    </xf>
    <xf numFmtId="20" fontId="1" fillId="0" borderId="9" xfId="0" applyNumberFormat="1" applyFont="1" applyFill="1" applyBorder="1" applyAlignment="1">
      <alignment horizontal="center" vertical="center" wrapText="1"/>
    </xf>
    <xf numFmtId="20" fontId="1" fillId="0" borderId="12" xfId="0" applyNumberFormat="1" applyFont="1" applyFill="1" applyBorder="1" applyAlignment="1">
      <alignment horizontal="center" vertical="center" wrapText="1"/>
    </xf>
    <xf numFmtId="20" fontId="1" fillId="0" borderId="15" xfId="0" applyNumberFormat="1" applyFont="1" applyFill="1" applyBorder="1" applyAlignment="1">
      <alignment horizontal="center" vertical="center" wrapText="1"/>
    </xf>
    <xf numFmtId="20" fontId="1" fillId="0" borderId="0" xfId="0" applyNumberFormat="1" applyFont="1" applyFill="1" applyBorder="1" applyAlignment="1">
      <alignment horizontal="center" vertical="center" wrapText="1"/>
    </xf>
    <xf numFmtId="20" fontId="1" fillId="0" borderId="16" xfId="0" applyNumberFormat="1" applyFont="1" applyFill="1" applyBorder="1" applyAlignment="1">
      <alignment horizontal="center" vertical="center" wrapText="1"/>
    </xf>
    <xf numFmtId="20" fontId="1" fillId="0" borderId="13" xfId="0" applyNumberFormat="1" applyFont="1" applyFill="1" applyBorder="1" applyAlignment="1">
      <alignment horizontal="center" vertical="center" wrapText="1"/>
    </xf>
    <xf numFmtId="20" fontId="1" fillId="0" borderId="10" xfId="0" applyNumberFormat="1" applyFont="1" applyFill="1" applyBorder="1" applyAlignment="1">
      <alignment horizontal="center" vertical="center" wrapText="1"/>
    </xf>
    <xf numFmtId="20" fontId="1" fillId="0" borderId="14" xfId="0" applyNumberFormat="1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D24F-9A02-4ACE-B7A9-78BA9AF7A489}">
  <dimension ref="A1:W100"/>
  <sheetViews>
    <sheetView tabSelected="1" zoomScale="85" zoomScaleNormal="85" workbookViewId="0">
      <pane xSplit="11" ySplit="2" topLeftCell="L39" activePane="bottomRight" state="frozen"/>
      <selection pane="topRight" activeCell="L1" sqref="L1"/>
      <selection pane="bottomLeft" activeCell="A3" sqref="A3"/>
      <selection pane="bottomRight" activeCell="Q56" sqref="Q56"/>
    </sheetView>
  </sheetViews>
  <sheetFormatPr defaultRowHeight="14.4" x14ac:dyDescent="0.3"/>
  <cols>
    <col min="1" max="1" width="3" bestFit="1" customWidth="1"/>
    <col min="2" max="2" width="2" bestFit="1" customWidth="1"/>
    <col min="3" max="3" width="8.109375" customWidth="1"/>
    <col min="4" max="5" width="2" bestFit="1" customWidth="1"/>
    <col min="6" max="6" width="6.88671875" customWidth="1"/>
    <col min="7" max="7" width="8.33203125" customWidth="1"/>
    <col min="8" max="9" width="2" style="63" bestFit="1" customWidth="1"/>
    <col min="10" max="11" width="8.88671875" style="63"/>
    <col min="14" max="14" width="16.88671875" bestFit="1" customWidth="1"/>
    <col min="15" max="15" width="17.88671875" bestFit="1" customWidth="1"/>
    <col min="16" max="16" width="20.21875" bestFit="1" customWidth="1"/>
    <col min="17" max="17" width="18.77734375" bestFit="1" customWidth="1"/>
    <col min="18" max="18" width="25.77734375" bestFit="1" customWidth="1"/>
    <col min="19" max="19" width="28" bestFit="1" customWidth="1"/>
    <col min="20" max="20" width="15.88671875" bestFit="1" customWidth="1"/>
    <col min="23" max="23" width="25.77734375" customWidth="1"/>
  </cols>
  <sheetData>
    <row r="1" spans="1:22" ht="15" thickBot="1" x14ac:dyDescent="0.35">
      <c r="A1" s="149" t="s">
        <v>1</v>
      </c>
      <c r="B1" s="150"/>
      <c r="C1" s="150"/>
      <c r="D1" s="150"/>
      <c r="E1" s="150"/>
      <c r="F1" s="150"/>
      <c r="G1" s="150"/>
      <c r="H1" s="150"/>
      <c r="I1" s="150"/>
      <c r="J1" s="150"/>
      <c r="K1" s="151"/>
      <c r="L1" s="152" t="s">
        <v>0</v>
      </c>
      <c r="M1" s="150"/>
      <c r="N1" s="150"/>
      <c r="O1" s="150"/>
      <c r="P1" s="150"/>
      <c r="Q1" s="150"/>
      <c r="R1" s="150"/>
      <c r="S1" s="153"/>
      <c r="T1" s="73" t="s">
        <v>45</v>
      </c>
      <c r="U1" s="118" t="s">
        <v>104</v>
      </c>
      <c r="V1" s="118"/>
    </row>
    <row r="2" spans="1:22" ht="15" thickBot="1" x14ac:dyDescent="0.35">
      <c r="A2" s="54">
        <v>10</v>
      </c>
      <c r="B2" s="7">
        <v>9</v>
      </c>
      <c r="C2" s="11">
        <v>8</v>
      </c>
      <c r="D2" s="52">
        <v>7</v>
      </c>
      <c r="E2" s="40">
        <v>6</v>
      </c>
      <c r="F2" s="52">
        <v>5</v>
      </c>
      <c r="G2" s="40">
        <v>4</v>
      </c>
      <c r="H2" s="57">
        <v>3</v>
      </c>
      <c r="I2" s="58">
        <v>2</v>
      </c>
      <c r="J2" s="57">
        <v>1</v>
      </c>
      <c r="K2" s="59">
        <v>0</v>
      </c>
      <c r="L2" s="6">
        <v>7</v>
      </c>
      <c r="M2" s="7">
        <v>6</v>
      </c>
      <c r="N2" s="8">
        <v>5</v>
      </c>
      <c r="O2" s="7">
        <v>4</v>
      </c>
      <c r="P2" s="40">
        <v>3</v>
      </c>
      <c r="Q2" s="52">
        <v>2</v>
      </c>
      <c r="R2" s="40">
        <v>1</v>
      </c>
      <c r="S2" s="55">
        <v>0</v>
      </c>
      <c r="T2" s="73"/>
      <c r="U2" s="118"/>
      <c r="V2" s="118"/>
    </row>
    <row r="3" spans="1:22" ht="14.4" customHeight="1" x14ac:dyDescent="0.3">
      <c r="A3" s="177" t="s">
        <v>95</v>
      </c>
      <c r="B3" s="177"/>
      <c r="C3" s="177"/>
      <c r="D3" s="132" t="s">
        <v>10</v>
      </c>
      <c r="E3" s="133"/>
      <c r="F3" s="133"/>
      <c r="G3" s="134"/>
      <c r="H3" s="165" t="s">
        <v>59</v>
      </c>
      <c r="I3" s="166"/>
      <c r="J3" s="166"/>
      <c r="K3" s="167"/>
      <c r="L3" s="27"/>
      <c r="M3" s="28"/>
      <c r="N3" s="28" t="s">
        <v>57</v>
      </c>
      <c r="O3" s="28" t="s">
        <v>53</v>
      </c>
      <c r="P3" s="130" t="s">
        <v>87</v>
      </c>
      <c r="Q3" s="130"/>
      <c r="R3" s="130"/>
      <c r="S3" s="26" t="s">
        <v>48</v>
      </c>
      <c r="T3" s="73">
        <v>50</v>
      </c>
      <c r="U3" s="71">
        <f>131*1000/T3</f>
        <v>2620</v>
      </c>
      <c r="V3" s="71"/>
    </row>
    <row r="4" spans="1:22" x14ac:dyDescent="0.3">
      <c r="A4" s="172"/>
      <c r="B4" s="172"/>
      <c r="C4" s="172"/>
      <c r="D4" s="135"/>
      <c r="E4" s="136"/>
      <c r="F4" s="136"/>
      <c r="G4" s="137"/>
      <c r="H4" s="157"/>
      <c r="I4" s="158"/>
      <c r="J4" s="158"/>
      <c r="K4" s="159"/>
      <c r="L4" s="18"/>
      <c r="M4" s="19"/>
      <c r="N4" s="43" t="s">
        <v>13</v>
      </c>
      <c r="O4" s="14" t="s">
        <v>38</v>
      </c>
      <c r="P4" s="147" t="s">
        <v>86</v>
      </c>
      <c r="Q4" s="147"/>
      <c r="R4" s="42" t="s">
        <v>88</v>
      </c>
      <c r="S4" s="15" t="s">
        <v>109</v>
      </c>
      <c r="T4" s="73"/>
      <c r="U4" s="71"/>
      <c r="V4" s="71"/>
    </row>
    <row r="5" spans="1:22" ht="28.8" customHeight="1" x14ac:dyDescent="0.3">
      <c r="A5" s="172"/>
      <c r="B5" s="172"/>
      <c r="C5" s="172"/>
      <c r="D5" s="135"/>
      <c r="E5" s="136"/>
      <c r="F5" s="136"/>
      <c r="G5" s="137"/>
      <c r="H5" s="157"/>
      <c r="I5" s="158"/>
      <c r="J5" s="158"/>
      <c r="K5" s="159"/>
      <c r="L5" s="18"/>
      <c r="M5" s="19"/>
      <c r="N5" s="32" t="s">
        <v>14</v>
      </c>
      <c r="O5" s="3" t="s">
        <v>28</v>
      </c>
      <c r="P5" s="178" t="s">
        <v>6</v>
      </c>
      <c r="Q5" s="178" t="s">
        <v>15</v>
      </c>
      <c r="R5" s="31" t="s">
        <v>54</v>
      </c>
      <c r="S5" s="1" t="s">
        <v>127</v>
      </c>
      <c r="T5" s="73"/>
      <c r="U5" s="71"/>
      <c r="V5" s="71"/>
    </row>
    <row r="6" spans="1:22" ht="28.8" customHeight="1" x14ac:dyDescent="0.3">
      <c r="A6" s="172"/>
      <c r="B6" s="172"/>
      <c r="C6" s="172"/>
      <c r="D6" s="135"/>
      <c r="E6" s="136"/>
      <c r="F6" s="136"/>
      <c r="G6" s="137"/>
      <c r="H6" s="157"/>
      <c r="I6" s="158"/>
      <c r="J6" s="158"/>
      <c r="K6" s="159"/>
      <c r="L6" s="18"/>
      <c r="M6" s="19"/>
      <c r="N6" s="32" t="s">
        <v>56</v>
      </c>
      <c r="O6" s="14" t="s">
        <v>29</v>
      </c>
      <c r="P6" s="178"/>
      <c r="Q6" s="178"/>
      <c r="R6" t="s">
        <v>98</v>
      </c>
      <c r="S6" s="1" t="s">
        <v>110</v>
      </c>
      <c r="T6" s="73"/>
      <c r="U6" s="71"/>
      <c r="V6" s="71"/>
    </row>
    <row r="7" spans="1:22" ht="28.8" x14ac:dyDescent="0.3">
      <c r="A7" s="172"/>
      <c r="B7" s="172"/>
      <c r="C7" s="172"/>
      <c r="D7" s="135"/>
      <c r="E7" s="136"/>
      <c r="F7" s="136"/>
      <c r="G7" s="137"/>
      <c r="H7" s="157"/>
      <c r="I7" s="158"/>
      <c r="J7" s="158"/>
      <c r="K7" s="159"/>
      <c r="L7" s="18"/>
      <c r="M7" s="19"/>
      <c r="N7" s="32" t="s">
        <v>33</v>
      </c>
      <c r="O7" s="14" t="s">
        <v>30</v>
      </c>
      <c r="P7" s="178"/>
      <c r="Q7" s="178"/>
      <c r="R7" s="31" t="s">
        <v>99</v>
      </c>
      <c r="S7" s="1" t="s">
        <v>117</v>
      </c>
      <c r="T7" s="73"/>
      <c r="U7" s="71"/>
      <c r="V7" s="71"/>
    </row>
    <row r="8" spans="1:22" ht="28.8" customHeight="1" x14ac:dyDescent="0.3">
      <c r="A8" s="172"/>
      <c r="B8" s="172"/>
      <c r="C8" s="172"/>
      <c r="D8" s="135"/>
      <c r="E8" s="136"/>
      <c r="F8" s="136"/>
      <c r="G8" s="137"/>
      <c r="H8" s="157"/>
      <c r="I8" s="158"/>
      <c r="J8" s="158"/>
      <c r="K8" s="159"/>
      <c r="L8" s="18"/>
      <c r="M8" s="19"/>
      <c r="N8" s="53" t="s">
        <v>58</v>
      </c>
      <c r="O8" s="3" t="s">
        <v>2</v>
      </c>
      <c r="P8" s="178"/>
      <c r="Q8" s="178"/>
      <c r="R8" s="45" t="s">
        <v>100</v>
      </c>
      <c r="S8" s="1" t="s">
        <v>118</v>
      </c>
      <c r="T8" s="73"/>
      <c r="U8" s="71"/>
      <c r="V8" s="71"/>
    </row>
    <row r="9" spans="1:22" x14ac:dyDescent="0.3">
      <c r="A9" s="172"/>
      <c r="B9" s="172"/>
      <c r="C9" s="172"/>
      <c r="D9" s="135"/>
      <c r="E9" s="136"/>
      <c r="F9" s="136"/>
      <c r="G9" s="137"/>
      <c r="H9" s="157"/>
      <c r="I9" s="158"/>
      <c r="J9" s="158"/>
      <c r="K9" s="159"/>
      <c r="L9" s="18"/>
      <c r="M9" s="19"/>
      <c r="N9" s="32"/>
      <c r="O9" s="3" t="s">
        <v>3</v>
      </c>
      <c r="P9" s="178"/>
      <c r="Q9" s="178"/>
      <c r="R9" s="53" t="s">
        <v>58</v>
      </c>
      <c r="S9" s="1" t="s">
        <v>119</v>
      </c>
      <c r="T9" s="73"/>
      <c r="U9" s="71"/>
      <c r="V9" s="71"/>
    </row>
    <row r="10" spans="1:22" x14ac:dyDescent="0.3">
      <c r="A10" s="172"/>
      <c r="B10" s="172"/>
      <c r="C10" s="172"/>
      <c r="D10" s="135"/>
      <c r="E10" s="136"/>
      <c r="F10" s="136"/>
      <c r="G10" s="137"/>
      <c r="H10" s="157"/>
      <c r="I10" s="158"/>
      <c r="J10" s="158"/>
      <c r="K10" s="159"/>
      <c r="L10" s="18"/>
      <c r="M10" s="19"/>
      <c r="N10" s="32"/>
      <c r="O10" s="3" t="s">
        <v>4</v>
      </c>
      <c r="P10" s="178"/>
      <c r="Q10" s="178"/>
      <c r="R10" s="45"/>
      <c r="S10" s="1" t="s">
        <v>120</v>
      </c>
      <c r="T10" s="73"/>
      <c r="U10" s="71"/>
      <c r="V10" s="71"/>
    </row>
    <row r="11" spans="1:22" x14ac:dyDescent="0.3">
      <c r="A11" s="172"/>
      <c r="B11" s="172"/>
      <c r="C11" s="172"/>
      <c r="D11" s="135"/>
      <c r="E11" s="136"/>
      <c r="F11" s="136"/>
      <c r="G11" s="137"/>
      <c r="H11" s="157"/>
      <c r="I11" s="158"/>
      <c r="J11" s="158"/>
      <c r="K11" s="159"/>
      <c r="L11" s="18"/>
      <c r="M11" s="19"/>
      <c r="N11" s="32"/>
      <c r="O11" s="16" t="s">
        <v>31</v>
      </c>
      <c r="P11" s="178"/>
      <c r="Q11" s="178"/>
      <c r="R11" s="45"/>
      <c r="S11" s="15" t="s">
        <v>121</v>
      </c>
      <c r="T11" s="73"/>
      <c r="U11" s="71"/>
      <c r="V11" s="71"/>
    </row>
    <row r="12" spans="1:22" x14ac:dyDescent="0.3">
      <c r="A12" s="172"/>
      <c r="B12" s="172"/>
      <c r="C12" s="172"/>
      <c r="D12" s="135"/>
      <c r="E12" s="136"/>
      <c r="F12" s="136"/>
      <c r="G12" s="137"/>
      <c r="H12" s="157"/>
      <c r="I12" s="158"/>
      <c r="J12" s="158"/>
      <c r="K12" s="159"/>
      <c r="L12" s="18"/>
      <c r="M12" s="19"/>
      <c r="N12" s="32"/>
      <c r="O12" s="3" t="s">
        <v>7</v>
      </c>
      <c r="P12" s="178"/>
      <c r="Q12" s="178"/>
      <c r="R12" s="45"/>
      <c r="S12" s="1" t="s">
        <v>122</v>
      </c>
      <c r="T12" s="73"/>
      <c r="U12" s="71"/>
      <c r="V12" s="71"/>
    </row>
    <row r="13" spans="1:22" x14ac:dyDescent="0.3">
      <c r="A13" s="172"/>
      <c r="B13" s="172"/>
      <c r="C13" s="172"/>
      <c r="D13" s="135"/>
      <c r="E13" s="136"/>
      <c r="F13" s="136"/>
      <c r="G13" s="137"/>
      <c r="H13" s="157"/>
      <c r="I13" s="158"/>
      <c r="J13" s="158"/>
      <c r="K13" s="159"/>
      <c r="L13" s="18"/>
      <c r="M13" s="19"/>
      <c r="N13" s="32"/>
      <c r="O13" s="3"/>
      <c r="P13" s="178"/>
      <c r="Q13" s="178"/>
      <c r="R13" s="45"/>
      <c r="S13" s="1" t="s">
        <v>129</v>
      </c>
      <c r="T13" s="73"/>
      <c r="U13" s="71"/>
      <c r="V13" s="71"/>
    </row>
    <row r="14" spans="1:22" x14ac:dyDescent="0.3">
      <c r="A14" s="172"/>
      <c r="B14" s="172"/>
      <c r="C14" s="172"/>
      <c r="D14" s="135"/>
      <c r="E14" s="136"/>
      <c r="F14" s="136"/>
      <c r="G14" s="137"/>
      <c r="H14" s="157"/>
      <c r="I14" s="158"/>
      <c r="J14" s="158"/>
      <c r="K14" s="159"/>
      <c r="L14" s="18"/>
      <c r="M14" s="19"/>
      <c r="N14" s="32"/>
      <c r="O14" s="3"/>
      <c r="P14" s="178"/>
      <c r="Q14" s="178"/>
      <c r="R14" s="45"/>
      <c r="S14" s="1" t="s">
        <v>128</v>
      </c>
      <c r="T14" s="73"/>
      <c r="U14" s="71"/>
      <c r="V14" s="71"/>
    </row>
    <row r="15" spans="1:22" x14ac:dyDescent="0.3">
      <c r="A15" s="172"/>
      <c r="B15" s="172"/>
      <c r="C15" s="172"/>
      <c r="D15" s="135"/>
      <c r="E15" s="136"/>
      <c r="F15" s="136"/>
      <c r="G15" s="137"/>
      <c r="H15" s="157"/>
      <c r="I15" s="158"/>
      <c r="J15" s="158"/>
      <c r="K15" s="159"/>
      <c r="L15" s="18"/>
      <c r="M15" s="19"/>
      <c r="N15" s="32"/>
      <c r="O15" s="3"/>
      <c r="P15" s="178"/>
      <c r="Q15" s="178"/>
      <c r="R15" s="45"/>
      <c r="S15" s="1" t="s">
        <v>126</v>
      </c>
      <c r="T15" s="73"/>
      <c r="U15" s="71"/>
      <c r="V15" s="71"/>
    </row>
    <row r="16" spans="1:22" x14ac:dyDescent="0.3">
      <c r="A16" s="172"/>
      <c r="B16" s="172"/>
      <c r="C16" s="172"/>
      <c r="D16" s="135"/>
      <c r="E16" s="136"/>
      <c r="F16" s="136"/>
      <c r="G16" s="137"/>
      <c r="H16" s="157"/>
      <c r="I16" s="158"/>
      <c r="J16" s="158"/>
      <c r="K16" s="159"/>
      <c r="L16" s="18"/>
      <c r="M16" s="19"/>
      <c r="N16" s="32"/>
      <c r="O16" s="3"/>
      <c r="P16" s="178"/>
      <c r="Q16" s="178"/>
      <c r="R16" s="45"/>
      <c r="S16" s="1"/>
      <c r="T16" s="73"/>
      <c r="U16" s="71"/>
      <c r="V16" s="71"/>
    </row>
    <row r="17" spans="1:23" x14ac:dyDescent="0.3">
      <c r="A17" s="172"/>
      <c r="B17" s="172"/>
      <c r="C17" s="172"/>
      <c r="D17" s="135"/>
      <c r="E17" s="136"/>
      <c r="F17" s="136"/>
      <c r="G17" s="137"/>
      <c r="H17" s="157"/>
      <c r="I17" s="158"/>
      <c r="J17" s="158"/>
      <c r="K17" s="159"/>
      <c r="L17" s="18"/>
      <c r="M17" s="19"/>
      <c r="N17" s="32"/>
      <c r="O17" s="3" t="s">
        <v>8</v>
      </c>
      <c r="P17" s="178"/>
      <c r="Q17" s="178"/>
      <c r="R17" s="45"/>
      <c r="S17" s="1"/>
      <c r="T17" s="73"/>
      <c r="U17" s="71"/>
      <c r="V17" s="71"/>
    </row>
    <row r="18" spans="1:23" x14ac:dyDescent="0.3">
      <c r="A18" s="172"/>
      <c r="B18" s="172"/>
      <c r="C18" s="172"/>
      <c r="D18" s="135"/>
      <c r="E18" s="136"/>
      <c r="F18" s="136"/>
      <c r="G18" s="137"/>
      <c r="H18" s="157"/>
      <c r="I18" s="158"/>
      <c r="J18" s="158"/>
      <c r="K18" s="159"/>
      <c r="L18" s="18"/>
      <c r="M18" s="19"/>
      <c r="N18" s="32"/>
      <c r="O18" s="3" t="s">
        <v>9</v>
      </c>
      <c r="P18" s="178"/>
      <c r="Q18" s="178"/>
      <c r="R18" s="46"/>
      <c r="S18" s="1"/>
      <c r="T18" s="73"/>
      <c r="U18" s="71"/>
      <c r="V18" s="71"/>
    </row>
    <row r="19" spans="1:23" x14ac:dyDescent="0.3">
      <c r="A19" s="172"/>
      <c r="B19" s="172"/>
      <c r="C19" s="172"/>
      <c r="D19" s="135"/>
      <c r="E19" s="136"/>
      <c r="F19" s="136"/>
      <c r="G19" s="137"/>
      <c r="H19" s="157"/>
      <c r="I19" s="158"/>
      <c r="J19" s="158"/>
      <c r="K19" s="159"/>
      <c r="L19" s="18"/>
      <c r="M19" s="19"/>
      <c r="N19" s="56"/>
      <c r="O19" s="16" t="s">
        <v>34</v>
      </c>
      <c r="P19" s="178"/>
      <c r="Q19" s="178"/>
      <c r="R19" s="46"/>
      <c r="S19" s="15"/>
      <c r="T19" s="73"/>
      <c r="U19" s="71"/>
      <c r="V19" s="71"/>
    </row>
    <row r="20" spans="1:23" x14ac:dyDescent="0.3">
      <c r="A20" s="172"/>
      <c r="B20" s="172"/>
      <c r="C20" s="172"/>
      <c r="D20" s="135"/>
      <c r="E20" s="136"/>
      <c r="F20" s="136"/>
      <c r="G20" s="137"/>
      <c r="H20" s="157"/>
      <c r="I20" s="158"/>
      <c r="J20" s="158"/>
      <c r="K20" s="159"/>
      <c r="L20" s="18"/>
      <c r="M20" s="19"/>
      <c r="N20" s="32"/>
      <c r="O20" s="3" t="s">
        <v>35</v>
      </c>
      <c r="P20" s="178"/>
      <c r="Q20" s="178"/>
      <c r="R20" s="56"/>
      <c r="S20" s="1"/>
      <c r="T20" s="73"/>
      <c r="U20" s="71"/>
      <c r="V20" s="71"/>
      <c r="W20" s="46"/>
    </row>
    <row r="21" spans="1:23" x14ac:dyDescent="0.3">
      <c r="A21" s="172"/>
      <c r="B21" s="172"/>
      <c r="C21" s="172"/>
      <c r="D21" s="135"/>
      <c r="E21" s="136"/>
      <c r="F21" s="136"/>
      <c r="G21" s="137"/>
      <c r="H21" s="157"/>
      <c r="I21" s="158"/>
      <c r="J21" s="158"/>
      <c r="K21" s="159"/>
      <c r="L21" s="18"/>
      <c r="M21" s="19"/>
      <c r="N21" s="32"/>
      <c r="O21" s="3" t="s">
        <v>39</v>
      </c>
      <c r="P21" s="178"/>
      <c r="Q21" s="178"/>
      <c r="R21" s="56"/>
      <c r="S21" s="1"/>
      <c r="T21" s="73"/>
      <c r="U21" s="71"/>
      <c r="V21" s="71"/>
      <c r="W21" s="46"/>
    </row>
    <row r="22" spans="1:23" x14ac:dyDescent="0.3">
      <c r="A22" s="172"/>
      <c r="B22" s="172"/>
      <c r="C22" s="172"/>
      <c r="D22" s="135"/>
      <c r="E22" s="136"/>
      <c r="F22" s="136"/>
      <c r="G22" s="137"/>
      <c r="H22" s="157"/>
      <c r="I22" s="158"/>
      <c r="J22" s="158"/>
      <c r="K22" s="159"/>
      <c r="L22" s="18"/>
      <c r="M22" s="19"/>
      <c r="N22" s="32"/>
      <c r="O22" s="3" t="s">
        <v>40</v>
      </c>
      <c r="P22" s="178"/>
      <c r="Q22" s="178"/>
      <c r="R22" s="56"/>
      <c r="S22" s="1"/>
      <c r="T22" s="73"/>
      <c r="U22" s="71"/>
      <c r="V22" s="71"/>
      <c r="W22" s="46"/>
    </row>
    <row r="23" spans="1:23" x14ac:dyDescent="0.3">
      <c r="A23" s="172"/>
      <c r="B23" s="172"/>
      <c r="C23" s="172"/>
      <c r="D23" s="135"/>
      <c r="E23" s="136"/>
      <c r="F23" s="136"/>
      <c r="G23" s="137"/>
      <c r="H23" s="157"/>
      <c r="I23" s="158"/>
      <c r="J23" s="158"/>
      <c r="K23" s="159"/>
      <c r="L23" s="18"/>
      <c r="M23" s="19"/>
      <c r="N23" s="32"/>
      <c r="O23" s="16" t="s">
        <v>12</v>
      </c>
      <c r="P23" s="178"/>
      <c r="Q23" s="178"/>
      <c r="S23" s="1"/>
      <c r="T23" s="73"/>
      <c r="U23" s="71"/>
      <c r="V23" s="71"/>
      <c r="W23" s="46"/>
    </row>
    <row r="24" spans="1:23" x14ac:dyDescent="0.3">
      <c r="A24" s="172"/>
      <c r="B24" s="172"/>
      <c r="C24" s="172"/>
      <c r="D24" s="135"/>
      <c r="E24" s="136"/>
      <c r="F24" s="136"/>
      <c r="G24" s="137"/>
      <c r="H24" s="157"/>
      <c r="I24" s="158"/>
      <c r="J24" s="158"/>
      <c r="K24" s="159"/>
      <c r="L24" s="18"/>
      <c r="M24" s="19"/>
      <c r="N24" s="32"/>
      <c r="O24" s="3" t="s">
        <v>37</v>
      </c>
      <c r="P24" s="178"/>
      <c r="Q24" s="178"/>
      <c r="S24" s="1"/>
      <c r="T24" s="73"/>
      <c r="U24" s="71"/>
      <c r="V24" s="71"/>
      <c r="W24" s="46"/>
    </row>
    <row r="25" spans="1:23" x14ac:dyDescent="0.3">
      <c r="A25" s="172"/>
      <c r="B25" s="172"/>
      <c r="C25" s="172"/>
      <c r="D25" s="135"/>
      <c r="E25" s="136"/>
      <c r="F25" s="136"/>
      <c r="G25" s="137"/>
      <c r="H25" s="157"/>
      <c r="I25" s="158"/>
      <c r="J25" s="158"/>
      <c r="K25" s="159"/>
      <c r="L25" s="18"/>
      <c r="M25" s="19"/>
      <c r="N25" s="32"/>
      <c r="O25" s="3" t="s">
        <v>36</v>
      </c>
      <c r="P25" s="178"/>
      <c r="Q25" s="178"/>
      <c r="S25" s="1"/>
      <c r="T25" s="73"/>
      <c r="U25" s="71"/>
      <c r="V25" s="71"/>
      <c r="W25" s="46"/>
    </row>
    <row r="26" spans="1:23" x14ac:dyDescent="0.3">
      <c r="A26" s="172"/>
      <c r="B26" s="172"/>
      <c r="C26" s="172"/>
      <c r="D26" s="135"/>
      <c r="E26" s="136"/>
      <c r="F26" s="136"/>
      <c r="G26" s="137"/>
      <c r="H26" s="157"/>
      <c r="I26" s="158"/>
      <c r="J26" s="158"/>
      <c r="K26" s="159"/>
      <c r="L26" s="18"/>
      <c r="M26" s="19"/>
      <c r="N26" s="32"/>
      <c r="P26" s="178"/>
      <c r="Q26" s="178"/>
      <c r="R26" s="56"/>
      <c r="S26" s="1"/>
      <c r="T26" s="73"/>
      <c r="U26" s="71"/>
      <c r="V26" s="71"/>
      <c r="W26" s="46"/>
    </row>
    <row r="27" spans="1:23" x14ac:dyDescent="0.3">
      <c r="A27" s="172"/>
      <c r="B27" s="172"/>
      <c r="C27" s="172"/>
      <c r="D27" s="135"/>
      <c r="E27" s="136"/>
      <c r="F27" s="136"/>
      <c r="G27" s="137"/>
      <c r="H27" s="157"/>
      <c r="I27" s="158"/>
      <c r="J27" s="158"/>
      <c r="K27" s="159"/>
      <c r="L27" s="18"/>
      <c r="M27" s="19"/>
      <c r="N27" s="32"/>
      <c r="P27" s="178"/>
      <c r="Q27" s="178"/>
      <c r="R27" s="56"/>
      <c r="S27" s="1"/>
      <c r="T27" s="73"/>
      <c r="U27" s="71"/>
      <c r="V27" s="71"/>
      <c r="W27" s="46"/>
    </row>
    <row r="28" spans="1:23" x14ac:dyDescent="0.3">
      <c r="A28" s="172"/>
      <c r="B28" s="172"/>
      <c r="C28" s="172"/>
      <c r="D28" s="135"/>
      <c r="E28" s="136"/>
      <c r="F28" s="136"/>
      <c r="G28" s="137"/>
      <c r="H28" s="157"/>
      <c r="I28" s="158"/>
      <c r="J28" s="158"/>
      <c r="K28" s="159"/>
      <c r="L28" s="18"/>
      <c r="M28" s="19"/>
      <c r="N28" s="32"/>
      <c r="O28" s="56"/>
      <c r="P28" s="178"/>
      <c r="Q28" s="178"/>
      <c r="R28" s="56"/>
      <c r="S28" s="1"/>
      <c r="T28" s="73"/>
      <c r="U28" s="71"/>
      <c r="V28" s="71"/>
      <c r="W28" s="46"/>
    </row>
    <row r="29" spans="1:23" x14ac:dyDescent="0.3">
      <c r="A29" s="172"/>
      <c r="B29" s="172"/>
      <c r="C29" s="172"/>
      <c r="D29" s="135"/>
      <c r="E29" s="136"/>
      <c r="F29" s="136"/>
      <c r="G29" s="137"/>
      <c r="H29" s="157"/>
      <c r="I29" s="158"/>
      <c r="J29" s="158"/>
      <c r="K29" s="159"/>
      <c r="L29" s="18"/>
      <c r="M29" s="19"/>
      <c r="N29" s="32"/>
      <c r="O29" s="56"/>
      <c r="P29" s="178"/>
      <c r="Q29" s="178"/>
      <c r="R29" s="56"/>
      <c r="S29" s="1"/>
      <c r="T29" s="73"/>
      <c r="U29" s="71"/>
      <c r="V29" s="71"/>
      <c r="W29" s="46"/>
    </row>
    <row r="30" spans="1:23" x14ac:dyDescent="0.3">
      <c r="A30" s="172"/>
      <c r="B30" s="172"/>
      <c r="C30" s="172"/>
      <c r="D30" s="135"/>
      <c r="E30" s="136"/>
      <c r="F30" s="136"/>
      <c r="G30" s="137"/>
      <c r="H30" s="157"/>
      <c r="I30" s="158"/>
      <c r="J30" s="158"/>
      <c r="K30" s="159"/>
      <c r="L30" s="18"/>
      <c r="M30" s="19"/>
      <c r="N30" s="32"/>
      <c r="O30" s="56"/>
      <c r="P30" s="178"/>
      <c r="Q30" s="178"/>
      <c r="R30" s="56"/>
      <c r="S30" s="1"/>
      <c r="T30" s="73"/>
      <c r="U30" s="71"/>
      <c r="V30" s="71"/>
      <c r="W30" s="46"/>
    </row>
    <row r="31" spans="1:23" x14ac:dyDescent="0.3">
      <c r="A31" s="172"/>
      <c r="B31" s="172"/>
      <c r="C31" s="172"/>
      <c r="D31" s="135"/>
      <c r="E31" s="136"/>
      <c r="F31" s="136"/>
      <c r="G31" s="137"/>
      <c r="H31" s="157"/>
      <c r="I31" s="158"/>
      <c r="J31" s="158"/>
      <c r="K31" s="159"/>
      <c r="L31" s="18"/>
      <c r="M31" s="19"/>
      <c r="N31" s="32"/>
      <c r="O31" s="56"/>
      <c r="P31" s="178"/>
      <c r="Q31" s="178"/>
      <c r="R31" s="56"/>
      <c r="S31" s="1"/>
      <c r="T31" s="73"/>
      <c r="U31" s="71"/>
      <c r="V31" s="71"/>
      <c r="W31" s="46"/>
    </row>
    <row r="32" spans="1:23" x14ac:dyDescent="0.3">
      <c r="A32" s="172"/>
      <c r="B32" s="172"/>
      <c r="C32" s="172"/>
      <c r="D32" s="135"/>
      <c r="E32" s="136"/>
      <c r="F32" s="136"/>
      <c r="G32" s="137"/>
      <c r="H32" s="157"/>
      <c r="I32" s="158"/>
      <c r="J32" s="158"/>
      <c r="K32" s="159"/>
      <c r="L32" s="18"/>
      <c r="M32" s="19"/>
      <c r="N32" s="32"/>
      <c r="O32" s="56"/>
      <c r="P32" s="178"/>
      <c r="Q32" s="178"/>
      <c r="R32" s="56"/>
      <c r="S32" s="1"/>
      <c r="T32" s="73"/>
      <c r="U32" s="71"/>
      <c r="V32" s="71"/>
      <c r="W32" s="46"/>
    </row>
    <row r="33" spans="1:22" x14ac:dyDescent="0.3">
      <c r="A33" s="172"/>
      <c r="B33" s="172"/>
      <c r="C33" s="172"/>
      <c r="D33" s="135"/>
      <c r="E33" s="136"/>
      <c r="F33" s="136"/>
      <c r="G33" s="137"/>
      <c r="H33" s="157"/>
      <c r="I33" s="158"/>
      <c r="J33" s="158"/>
      <c r="K33" s="159"/>
      <c r="L33" s="18"/>
      <c r="M33" s="19"/>
      <c r="N33" s="32"/>
      <c r="O33" s="46"/>
      <c r="P33" s="178"/>
      <c r="Q33" s="178"/>
      <c r="R33" s="19"/>
      <c r="S33" s="1"/>
      <c r="T33" s="73"/>
      <c r="U33" s="71"/>
      <c r="V33" s="71"/>
    </row>
    <row r="34" spans="1:22" x14ac:dyDescent="0.3">
      <c r="A34" s="172"/>
      <c r="B34" s="172"/>
      <c r="C34" s="172"/>
      <c r="D34" s="135"/>
      <c r="E34" s="136"/>
      <c r="F34" s="136"/>
      <c r="G34" s="137"/>
      <c r="H34" s="157"/>
      <c r="I34" s="158"/>
      <c r="J34" s="158"/>
      <c r="K34" s="159"/>
      <c r="L34" s="18"/>
      <c r="M34" s="19"/>
      <c r="N34" s="32"/>
      <c r="O34" s="46"/>
      <c r="P34" s="178"/>
      <c r="Q34" s="178"/>
      <c r="R34" s="19"/>
      <c r="S34" s="1"/>
      <c r="T34" s="73"/>
      <c r="U34" s="71"/>
      <c r="V34" s="71"/>
    </row>
    <row r="35" spans="1:22" x14ac:dyDescent="0.3">
      <c r="A35" s="172"/>
      <c r="B35" s="172"/>
      <c r="C35" s="172"/>
      <c r="D35" s="135"/>
      <c r="E35" s="136"/>
      <c r="F35" s="136"/>
      <c r="G35" s="137"/>
      <c r="H35" s="160"/>
      <c r="I35" s="161"/>
      <c r="J35" s="161"/>
      <c r="K35" s="162"/>
      <c r="L35" s="20"/>
      <c r="M35" s="21"/>
      <c r="N35" s="51"/>
      <c r="O35" s="47"/>
      <c r="P35" s="179"/>
      <c r="Q35" s="179"/>
      <c r="R35" s="21"/>
      <c r="S35" s="50"/>
      <c r="T35" s="73"/>
      <c r="U35" s="71"/>
      <c r="V35" s="71"/>
    </row>
    <row r="36" spans="1:22" x14ac:dyDescent="0.3">
      <c r="A36" s="172"/>
      <c r="B36" s="172"/>
      <c r="C36" s="172"/>
      <c r="D36" s="135"/>
      <c r="E36" s="136"/>
      <c r="F36" s="136"/>
      <c r="G36" s="137"/>
      <c r="H36" s="138" t="s">
        <v>60</v>
      </c>
      <c r="I36" s="139"/>
      <c r="J36" s="139"/>
      <c r="K36" s="140"/>
      <c r="L36" s="130" t="s">
        <v>20</v>
      </c>
      <c r="M36" s="130"/>
      <c r="N36" s="130"/>
      <c r="O36" s="130"/>
      <c r="P36" s="130" t="s">
        <v>19</v>
      </c>
      <c r="Q36" s="130"/>
      <c r="R36" s="130"/>
      <c r="S36" s="131"/>
      <c r="T36" s="73">
        <v>50</v>
      </c>
      <c r="U36" s="71">
        <f>131*1000/T36</f>
        <v>2620</v>
      </c>
      <c r="V36" s="71"/>
    </row>
    <row r="37" spans="1:22" x14ac:dyDescent="0.3">
      <c r="A37" s="172"/>
      <c r="B37" s="172"/>
      <c r="C37" s="172"/>
      <c r="D37" s="135"/>
      <c r="E37" s="136"/>
      <c r="F37" s="136"/>
      <c r="G37" s="137"/>
      <c r="H37" s="141"/>
      <c r="I37" s="142"/>
      <c r="J37" s="142"/>
      <c r="K37" s="143"/>
      <c r="L37" s="147" t="s">
        <v>41</v>
      </c>
      <c r="M37" s="147"/>
      <c r="N37" s="147"/>
      <c r="O37" s="147"/>
      <c r="P37" s="147" t="s">
        <v>42</v>
      </c>
      <c r="Q37" s="147"/>
      <c r="R37" s="147"/>
      <c r="S37" s="163"/>
      <c r="T37" s="73"/>
      <c r="U37" s="71"/>
      <c r="V37" s="71"/>
    </row>
    <row r="38" spans="1:22" x14ac:dyDescent="0.3">
      <c r="A38" s="172"/>
      <c r="B38" s="172"/>
      <c r="C38" s="172"/>
      <c r="D38" s="135"/>
      <c r="E38" s="136"/>
      <c r="F38" s="136"/>
      <c r="G38" s="137"/>
      <c r="H38" s="141"/>
      <c r="I38" s="142"/>
      <c r="J38" s="142"/>
      <c r="K38" s="143"/>
      <c r="L38" s="147"/>
      <c r="M38" s="147"/>
      <c r="N38" s="147"/>
      <c r="O38" s="147"/>
      <c r="P38" s="147"/>
      <c r="Q38" s="147"/>
      <c r="R38" s="147"/>
      <c r="S38" s="163"/>
      <c r="T38" s="73"/>
      <c r="U38" s="71"/>
      <c r="V38" s="71"/>
    </row>
    <row r="39" spans="1:22" x14ac:dyDescent="0.3">
      <c r="A39" s="172"/>
      <c r="B39" s="172"/>
      <c r="C39" s="172"/>
      <c r="D39" s="135"/>
      <c r="E39" s="136"/>
      <c r="F39" s="136"/>
      <c r="G39" s="137"/>
      <c r="H39" s="141"/>
      <c r="I39" s="142"/>
      <c r="J39" s="142"/>
      <c r="K39" s="143"/>
      <c r="L39" s="147"/>
      <c r="M39" s="147"/>
      <c r="N39" s="147"/>
      <c r="O39" s="147"/>
      <c r="P39" s="147"/>
      <c r="Q39" s="147"/>
      <c r="R39" s="147"/>
      <c r="S39" s="163"/>
      <c r="T39" s="73"/>
      <c r="U39" s="71"/>
      <c r="V39" s="71"/>
    </row>
    <row r="40" spans="1:22" x14ac:dyDescent="0.3">
      <c r="A40" s="172"/>
      <c r="B40" s="172"/>
      <c r="C40" s="172"/>
      <c r="D40" s="135"/>
      <c r="E40" s="136"/>
      <c r="F40" s="136"/>
      <c r="G40" s="137"/>
      <c r="H40" s="141"/>
      <c r="I40" s="142"/>
      <c r="J40" s="142"/>
      <c r="K40" s="143"/>
      <c r="L40" s="147"/>
      <c r="M40" s="147"/>
      <c r="N40" s="147"/>
      <c r="O40" s="147"/>
      <c r="P40" s="147"/>
      <c r="Q40" s="147"/>
      <c r="R40" s="147"/>
      <c r="S40" s="163"/>
      <c r="T40" s="73"/>
      <c r="U40" s="71"/>
      <c r="V40" s="71"/>
    </row>
    <row r="41" spans="1:22" x14ac:dyDescent="0.3">
      <c r="A41" s="172"/>
      <c r="B41" s="172"/>
      <c r="C41" s="172"/>
      <c r="D41" s="135"/>
      <c r="E41" s="136"/>
      <c r="F41" s="136"/>
      <c r="G41" s="137"/>
      <c r="H41" s="144"/>
      <c r="I41" s="145"/>
      <c r="J41" s="145"/>
      <c r="K41" s="146"/>
      <c r="L41" s="148"/>
      <c r="M41" s="148"/>
      <c r="N41" s="148"/>
      <c r="O41" s="148"/>
      <c r="P41" s="148"/>
      <c r="Q41" s="148"/>
      <c r="R41" s="148"/>
      <c r="S41" s="164"/>
      <c r="T41" s="73"/>
      <c r="U41" s="71"/>
      <c r="V41" s="71"/>
    </row>
    <row r="42" spans="1:22" x14ac:dyDescent="0.3">
      <c r="A42" s="172"/>
      <c r="B42" s="172"/>
      <c r="C42" s="172"/>
      <c r="D42" s="135"/>
      <c r="E42" s="136"/>
      <c r="F42" s="136"/>
      <c r="G42" s="137"/>
      <c r="H42" s="154" t="s">
        <v>61</v>
      </c>
      <c r="I42" s="155"/>
      <c r="J42" s="155"/>
      <c r="K42" s="156"/>
      <c r="L42" s="130" t="s">
        <v>20</v>
      </c>
      <c r="M42" s="130"/>
      <c r="N42" s="130"/>
      <c r="O42" s="130"/>
      <c r="P42" s="130" t="s">
        <v>19</v>
      </c>
      <c r="Q42" s="130"/>
      <c r="R42" s="130"/>
      <c r="S42" s="131"/>
      <c r="T42" s="73">
        <v>50</v>
      </c>
      <c r="U42" s="71">
        <f>131*1000/T42</f>
        <v>2620</v>
      </c>
      <c r="V42" s="71"/>
    </row>
    <row r="43" spans="1:22" x14ac:dyDescent="0.3">
      <c r="A43" s="172"/>
      <c r="B43" s="172"/>
      <c r="C43" s="172"/>
      <c r="D43" s="135"/>
      <c r="E43" s="136"/>
      <c r="F43" s="136"/>
      <c r="G43" s="137"/>
      <c r="H43" s="157"/>
      <c r="I43" s="158"/>
      <c r="J43" s="158"/>
      <c r="K43" s="159"/>
      <c r="L43" s="147" t="s">
        <v>49</v>
      </c>
      <c r="M43" s="147"/>
      <c r="N43" s="147"/>
      <c r="O43" s="147"/>
      <c r="P43" s="147" t="s">
        <v>50</v>
      </c>
      <c r="Q43" s="147"/>
      <c r="R43" s="147"/>
      <c r="S43" s="163"/>
      <c r="T43" s="73"/>
      <c r="U43" s="71"/>
      <c r="V43" s="71"/>
    </row>
    <row r="44" spans="1:22" x14ac:dyDescent="0.3">
      <c r="A44" s="172"/>
      <c r="B44" s="172"/>
      <c r="C44" s="172"/>
      <c r="D44" s="135"/>
      <c r="E44" s="136"/>
      <c r="F44" s="136"/>
      <c r="G44" s="137"/>
      <c r="H44" s="157"/>
      <c r="I44" s="158"/>
      <c r="J44" s="158"/>
      <c r="K44" s="159"/>
      <c r="L44" s="147"/>
      <c r="M44" s="147"/>
      <c r="N44" s="147"/>
      <c r="O44" s="147"/>
      <c r="P44" s="147"/>
      <c r="Q44" s="147"/>
      <c r="R44" s="147"/>
      <c r="S44" s="163"/>
      <c r="T44" s="73"/>
      <c r="U44" s="71"/>
      <c r="V44" s="71"/>
    </row>
    <row r="45" spans="1:22" x14ac:dyDescent="0.3">
      <c r="A45" s="172"/>
      <c r="B45" s="172"/>
      <c r="C45" s="172"/>
      <c r="D45" s="135"/>
      <c r="E45" s="136"/>
      <c r="F45" s="136"/>
      <c r="G45" s="137"/>
      <c r="H45" s="157"/>
      <c r="I45" s="158"/>
      <c r="J45" s="158"/>
      <c r="K45" s="159"/>
      <c r="L45" s="148"/>
      <c r="M45" s="148"/>
      <c r="N45" s="148"/>
      <c r="O45" s="148"/>
      <c r="P45" s="148"/>
      <c r="Q45" s="148"/>
      <c r="R45" s="148"/>
      <c r="S45" s="164"/>
      <c r="T45" s="73"/>
      <c r="U45" s="71"/>
      <c r="V45" s="71"/>
    </row>
    <row r="46" spans="1:22" x14ac:dyDescent="0.3">
      <c r="A46" s="172"/>
      <c r="B46" s="172"/>
      <c r="C46" s="172"/>
      <c r="D46" s="135"/>
      <c r="E46" s="136"/>
      <c r="F46" s="136"/>
      <c r="G46" s="137"/>
      <c r="H46" s="154" t="s">
        <v>96</v>
      </c>
      <c r="I46" s="155"/>
      <c r="J46" s="155"/>
      <c r="K46" s="156"/>
      <c r="L46" s="130" t="s">
        <v>20</v>
      </c>
      <c r="M46" s="130"/>
      <c r="N46" s="130"/>
      <c r="O46" s="130"/>
      <c r="P46" s="130" t="s">
        <v>19</v>
      </c>
      <c r="Q46" s="130"/>
      <c r="R46" s="130"/>
      <c r="S46" s="131"/>
      <c r="T46" s="73">
        <v>100</v>
      </c>
      <c r="U46" s="71">
        <f>131*1000/T46</f>
        <v>1310</v>
      </c>
      <c r="V46" s="71"/>
    </row>
    <row r="47" spans="1:22" x14ac:dyDescent="0.3">
      <c r="A47" s="172"/>
      <c r="B47" s="172"/>
      <c r="C47" s="172"/>
      <c r="D47" s="135"/>
      <c r="E47" s="136"/>
      <c r="F47" s="136"/>
      <c r="G47" s="137"/>
      <c r="H47" s="157"/>
      <c r="I47" s="158"/>
      <c r="J47" s="158"/>
      <c r="K47" s="159"/>
      <c r="L47" s="147" t="s">
        <v>84</v>
      </c>
      <c r="M47" s="147"/>
      <c r="N47" s="147"/>
      <c r="O47" s="147"/>
      <c r="P47" s="147" t="s">
        <v>85</v>
      </c>
      <c r="Q47" s="147"/>
      <c r="R47" s="147"/>
      <c r="S47" s="163"/>
      <c r="T47" s="73"/>
      <c r="U47" s="71"/>
      <c r="V47" s="71"/>
    </row>
    <row r="48" spans="1:22" x14ac:dyDescent="0.3">
      <c r="A48" s="172"/>
      <c r="B48" s="172"/>
      <c r="C48" s="172"/>
      <c r="D48" s="135"/>
      <c r="E48" s="136"/>
      <c r="F48" s="136"/>
      <c r="G48" s="137"/>
      <c r="H48" s="157"/>
      <c r="I48" s="158"/>
      <c r="J48" s="158"/>
      <c r="K48" s="159"/>
      <c r="L48" s="147"/>
      <c r="M48" s="147"/>
      <c r="N48" s="147"/>
      <c r="O48" s="147"/>
      <c r="P48" s="147"/>
      <c r="Q48" s="147"/>
      <c r="R48" s="147"/>
      <c r="S48" s="163"/>
      <c r="T48" s="73"/>
      <c r="U48" s="71"/>
      <c r="V48" s="71"/>
    </row>
    <row r="49" spans="1:22" x14ac:dyDescent="0.3">
      <c r="A49" s="172"/>
      <c r="B49" s="172"/>
      <c r="C49" s="172"/>
      <c r="D49" s="135"/>
      <c r="E49" s="136"/>
      <c r="F49" s="136"/>
      <c r="G49" s="137"/>
      <c r="H49" s="160"/>
      <c r="I49" s="161"/>
      <c r="J49" s="161"/>
      <c r="K49" s="162"/>
      <c r="L49" s="148"/>
      <c r="M49" s="148"/>
      <c r="N49" s="148"/>
      <c r="O49" s="148"/>
      <c r="P49" s="148"/>
      <c r="Q49" s="148"/>
      <c r="R49" s="148"/>
      <c r="S49" s="164"/>
      <c r="T49" s="73"/>
      <c r="U49" s="71"/>
      <c r="V49" s="71"/>
    </row>
    <row r="50" spans="1:22" x14ac:dyDescent="0.3">
      <c r="A50" s="172"/>
      <c r="B50" s="172"/>
      <c r="C50" s="172"/>
      <c r="D50" s="135"/>
      <c r="E50" s="136"/>
      <c r="F50" s="136"/>
      <c r="G50" s="137"/>
      <c r="H50" s="154" t="s">
        <v>113</v>
      </c>
      <c r="I50" s="155"/>
      <c r="J50" s="155"/>
      <c r="K50" s="156"/>
      <c r="L50" s="130" t="s">
        <v>20</v>
      </c>
      <c r="M50" s="130"/>
      <c r="N50" s="130"/>
      <c r="O50" s="130"/>
      <c r="P50" s="130" t="s">
        <v>19</v>
      </c>
      <c r="Q50" s="130"/>
      <c r="R50" s="130"/>
      <c r="S50" s="131"/>
      <c r="T50" s="147">
        <v>100</v>
      </c>
      <c r="U50" s="71">
        <f>131*1000/T50</f>
        <v>1310</v>
      </c>
      <c r="V50" s="71"/>
    </row>
    <row r="51" spans="1:22" x14ac:dyDescent="0.3">
      <c r="A51" s="172"/>
      <c r="B51" s="172"/>
      <c r="C51" s="172"/>
      <c r="D51" s="135"/>
      <c r="E51" s="136"/>
      <c r="F51" s="136"/>
      <c r="G51" s="137"/>
      <c r="H51" s="157"/>
      <c r="I51" s="158"/>
      <c r="J51" s="158"/>
      <c r="K51" s="159"/>
      <c r="L51" s="147" t="s">
        <v>114</v>
      </c>
      <c r="M51" s="147"/>
      <c r="N51" s="147"/>
      <c r="O51" s="147"/>
      <c r="P51" s="147" t="s">
        <v>115</v>
      </c>
      <c r="Q51" s="147"/>
      <c r="R51" s="147"/>
      <c r="S51" s="163"/>
      <c r="T51" s="147"/>
      <c r="U51" s="71"/>
      <c r="V51" s="71"/>
    </row>
    <row r="52" spans="1:22" x14ac:dyDescent="0.3">
      <c r="A52" s="172"/>
      <c r="B52" s="172"/>
      <c r="C52" s="172"/>
      <c r="D52" s="135"/>
      <c r="E52" s="136"/>
      <c r="F52" s="136"/>
      <c r="G52" s="137"/>
      <c r="H52" s="157"/>
      <c r="I52" s="158"/>
      <c r="J52" s="158"/>
      <c r="K52" s="159"/>
      <c r="L52" s="147"/>
      <c r="M52" s="147"/>
      <c r="N52" s="147"/>
      <c r="O52" s="147"/>
      <c r="P52" s="147"/>
      <c r="Q52" s="147"/>
      <c r="R52" s="147"/>
      <c r="S52" s="163"/>
      <c r="T52" s="147"/>
      <c r="U52" s="71"/>
      <c r="V52" s="71"/>
    </row>
    <row r="53" spans="1:22" x14ac:dyDescent="0.3">
      <c r="A53" s="172"/>
      <c r="B53" s="172"/>
      <c r="C53" s="172"/>
      <c r="D53" s="135"/>
      <c r="E53" s="136"/>
      <c r="F53" s="136"/>
      <c r="G53" s="137"/>
      <c r="H53" s="160"/>
      <c r="I53" s="161"/>
      <c r="J53" s="161"/>
      <c r="K53" s="162"/>
      <c r="L53" s="148"/>
      <c r="M53" s="148"/>
      <c r="N53" s="148"/>
      <c r="O53" s="148"/>
      <c r="P53" s="148"/>
      <c r="Q53" s="148"/>
      <c r="R53" s="148"/>
      <c r="S53" s="164"/>
      <c r="T53" s="147"/>
      <c r="U53" s="71"/>
      <c r="V53" s="71"/>
    </row>
    <row r="54" spans="1:22" x14ac:dyDescent="0.3">
      <c r="A54" s="172"/>
      <c r="B54" s="172"/>
      <c r="C54" s="172"/>
      <c r="D54" s="135"/>
      <c r="E54" s="136"/>
      <c r="F54" s="136"/>
      <c r="G54" s="137"/>
      <c r="H54" s="60"/>
      <c r="I54" s="61"/>
      <c r="J54" s="61"/>
      <c r="K54" s="62"/>
      <c r="L54" s="18"/>
      <c r="M54" s="19"/>
      <c r="N54" s="19"/>
      <c r="O54" s="19"/>
      <c r="P54" s="19"/>
      <c r="Q54" s="19"/>
      <c r="R54" s="19"/>
      <c r="S54" s="15"/>
      <c r="T54" s="36"/>
      <c r="U54" s="37"/>
      <c r="V54" s="37"/>
    </row>
    <row r="55" spans="1:22" x14ac:dyDescent="0.3">
      <c r="A55" s="172"/>
      <c r="B55" s="172"/>
      <c r="C55" s="172"/>
      <c r="D55" s="135"/>
      <c r="E55" s="136"/>
      <c r="F55" s="136"/>
      <c r="G55" s="137"/>
      <c r="H55" s="60"/>
      <c r="I55" s="61"/>
      <c r="J55" s="61"/>
      <c r="K55" s="62"/>
      <c r="L55" s="18"/>
      <c r="M55" s="19"/>
      <c r="N55" s="19"/>
      <c r="O55" s="19"/>
      <c r="P55" s="19"/>
      <c r="Q55" s="19"/>
      <c r="R55" s="19"/>
      <c r="S55" s="1"/>
      <c r="T55" s="36"/>
      <c r="U55" s="37"/>
      <c r="V55" s="37"/>
    </row>
    <row r="56" spans="1:22" x14ac:dyDescent="0.3">
      <c r="A56" s="172"/>
      <c r="B56" s="172"/>
      <c r="C56" s="172"/>
      <c r="D56" s="135"/>
      <c r="E56" s="136"/>
      <c r="F56" s="136"/>
      <c r="G56" s="137"/>
      <c r="H56" s="60"/>
      <c r="I56" s="61"/>
      <c r="J56" s="61"/>
      <c r="K56" s="62"/>
      <c r="L56" s="18"/>
      <c r="M56" s="19"/>
      <c r="N56" s="19"/>
      <c r="O56" s="19"/>
      <c r="P56" s="19"/>
      <c r="Q56" s="19"/>
      <c r="R56" s="19"/>
      <c r="S56" s="1"/>
      <c r="T56" s="36"/>
      <c r="U56" s="37"/>
      <c r="V56" s="37"/>
    </row>
    <row r="57" spans="1:22" x14ac:dyDescent="0.3">
      <c r="A57" s="172"/>
      <c r="B57" s="172"/>
      <c r="C57" s="172"/>
      <c r="D57" s="135"/>
      <c r="E57" s="136"/>
      <c r="F57" s="136"/>
      <c r="G57" s="137"/>
      <c r="H57" s="60"/>
      <c r="I57" s="61"/>
      <c r="J57" s="61"/>
      <c r="K57" s="62"/>
      <c r="L57" s="18"/>
      <c r="M57" s="19"/>
      <c r="N57" s="19"/>
      <c r="O57" s="19"/>
      <c r="P57" s="19"/>
      <c r="Q57" s="19"/>
      <c r="R57" s="19"/>
      <c r="S57" s="1"/>
      <c r="T57" s="36"/>
      <c r="U57" s="37"/>
      <c r="V57" s="37"/>
    </row>
    <row r="58" spans="1:22" x14ac:dyDescent="0.3">
      <c r="A58" s="172"/>
      <c r="B58" s="172"/>
      <c r="C58" s="172"/>
      <c r="D58" s="94" t="s">
        <v>55</v>
      </c>
      <c r="E58" s="95"/>
      <c r="F58" s="95"/>
      <c r="G58" s="96"/>
      <c r="H58" s="103" t="s">
        <v>62</v>
      </c>
      <c r="I58" s="104"/>
      <c r="J58" s="104"/>
      <c r="K58" s="105"/>
      <c r="L58" s="112" t="s">
        <v>52</v>
      </c>
      <c r="M58" s="74"/>
      <c r="N58" s="35" t="s">
        <v>32</v>
      </c>
      <c r="O58" s="74" t="s">
        <v>27</v>
      </c>
      <c r="P58" s="74"/>
      <c r="Q58" s="74"/>
      <c r="R58" s="74"/>
      <c r="S58" s="75"/>
      <c r="T58" s="72">
        <v>100</v>
      </c>
      <c r="U58" s="71">
        <f>131*1000/T58</f>
        <v>1310</v>
      </c>
      <c r="V58" s="71"/>
    </row>
    <row r="59" spans="1:22" x14ac:dyDescent="0.3">
      <c r="A59" s="172"/>
      <c r="B59" s="172"/>
      <c r="C59" s="172"/>
      <c r="D59" s="97"/>
      <c r="E59" s="98"/>
      <c r="F59" s="98"/>
      <c r="G59" s="99"/>
      <c r="H59" s="106"/>
      <c r="I59" s="107"/>
      <c r="J59" s="107"/>
      <c r="K59" s="108"/>
      <c r="L59" s="116" t="s">
        <v>6</v>
      </c>
      <c r="M59" s="115" t="s">
        <v>15</v>
      </c>
      <c r="N59" s="14" t="s">
        <v>11</v>
      </c>
      <c r="O59" s="76" t="s">
        <v>108</v>
      </c>
      <c r="P59" s="76"/>
      <c r="Q59" s="76" t="s">
        <v>107</v>
      </c>
      <c r="R59" s="76"/>
      <c r="S59" s="26" t="s">
        <v>48</v>
      </c>
      <c r="T59" s="72"/>
      <c r="U59" s="71"/>
      <c r="V59" s="71"/>
    </row>
    <row r="60" spans="1:22" x14ac:dyDescent="0.3">
      <c r="A60" s="172"/>
      <c r="B60" s="172"/>
      <c r="C60" s="172"/>
      <c r="D60" s="97"/>
      <c r="E60" s="98"/>
      <c r="F60" s="98"/>
      <c r="G60" s="99"/>
      <c r="H60" s="106"/>
      <c r="I60" s="107"/>
      <c r="J60" s="107"/>
      <c r="K60" s="108"/>
      <c r="L60" s="116"/>
      <c r="M60" s="115"/>
      <c r="N60" s="16" t="s">
        <v>101</v>
      </c>
      <c r="O60" s="118" t="s">
        <v>112</v>
      </c>
      <c r="Q60" s="118" t="s">
        <v>112</v>
      </c>
      <c r="R60" s="16"/>
      <c r="S60" s="1" t="s">
        <v>116</v>
      </c>
      <c r="T60" s="72"/>
      <c r="U60" s="71"/>
      <c r="V60" s="71"/>
    </row>
    <row r="61" spans="1:22" x14ac:dyDescent="0.3">
      <c r="A61" s="172"/>
      <c r="B61" s="172"/>
      <c r="C61" s="172"/>
      <c r="D61" s="97"/>
      <c r="E61" s="98"/>
      <c r="F61" s="98"/>
      <c r="G61" s="99"/>
      <c r="H61" s="106"/>
      <c r="I61" s="107"/>
      <c r="J61" s="107"/>
      <c r="K61" s="108"/>
      <c r="L61" s="116"/>
      <c r="M61" s="115"/>
      <c r="N61" s="16" t="s">
        <v>102</v>
      </c>
      <c r="O61" s="118"/>
      <c r="P61" t="s">
        <v>109</v>
      </c>
      <c r="Q61" s="118"/>
      <c r="R61" t="s">
        <v>109</v>
      </c>
      <c r="S61" s="1" t="s">
        <v>110</v>
      </c>
      <c r="T61" s="72"/>
      <c r="U61" s="71"/>
      <c r="V61" s="71"/>
    </row>
    <row r="62" spans="1:22" x14ac:dyDescent="0.3">
      <c r="A62" s="172"/>
      <c r="B62" s="172"/>
      <c r="C62" s="172"/>
      <c r="D62" s="97"/>
      <c r="E62" s="98"/>
      <c r="F62" s="98"/>
      <c r="G62" s="99"/>
      <c r="H62" s="106"/>
      <c r="I62" s="107"/>
      <c r="J62" s="107"/>
      <c r="K62" s="108"/>
      <c r="L62" s="116"/>
      <c r="M62" s="115"/>
      <c r="N62" s="16" t="s">
        <v>103</v>
      </c>
      <c r="O62" s="118"/>
      <c r="P62" t="s">
        <v>130</v>
      </c>
      <c r="Q62" s="118"/>
      <c r="R62" t="s">
        <v>130</v>
      </c>
      <c r="S62" s="1" t="s">
        <v>117</v>
      </c>
      <c r="T62" s="72"/>
      <c r="U62" s="71"/>
      <c r="V62" s="71"/>
    </row>
    <row r="63" spans="1:22" x14ac:dyDescent="0.3">
      <c r="A63" s="172"/>
      <c r="B63" s="172"/>
      <c r="C63" s="172"/>
      <c r="D63" s="97"/>
      <c r="E63" s="98"/>
      <c r="F63" s="98"/>
      <c r="G63" s="99"/>
      <c r="H63" s="106"/>
      <c r="I63" s="107"/>
      <c r="J63" s="107"/>
      <c r="K63" s="108"/>
      <c r="L63" s="116"/>
      <c r="M63" s="115"/>
      <c r="O63" s="118"/>
      <c r="P63" t="s">
        <v>131</v>
      </c>
      <c r="Q63" s="118"/>
      <c r="R63" t="s">
        <v>131</v>
      </c>
      <c r="S63" s="1" t="s">
        <v>118</v>
      </c>
      <c r="T63" s="72"/>
      <c r="U63" s="71"/>
      <c r="V63" s="71"/>
    </row>
    <row r="64" spans="1:22" x14ac:dyDescent="0.3">
      <c r="A64" s="172"/>
      <c r="B64" s="172"/>
      <c r="C64" s="172"/>
      <c r="D64" s="97"/>
      <c r="E64" s="98"/>
      <c r="F64" s="98"/>
      <c r="G64" s="99"/>
      <c r="H64" s="106"/>
      <c r="I64" s="107"/>
      <c r="J64" s="107"/>
      <c r="K64" s="108"/>
      <c r="L64" s="116"/>
      <c r="M64" s="115"/>
      <c r="N64" s="16"/>
      <c r="O64" s="118"/>
      <c r="P64" t="s">
        <v>132</v>
      </c>
      <c r="Q64" s="118"/>
      <c r="R64" t="s">
        <v>132</v>
      </c>
      <c r="S64" s="1" t="s">
        <v>119</v>
      </c>
      <c r="T64" s="72"/>
      <c r="U64" s="71"/>
      <c r="V64" s="71"/>
    </row>
    <row r="65" spans="1:22" x14ac:dyDescent="0.3">
      <c r="A65" s="172"/>
      <c r="B65" s="172"/>
      <c r="C65" s="172"/>
      <c r="D65" s="97"/>
      <c r="E65" s="98"/>
      <c r="F65" s="98"/>
      <c r="G65" s="99"/>
      <c r="H65" s="106"/>
      <c r="I65" s="107"/>
      <c r="J65" s="107"/>
      <c r="K65" s="108"/>
      <c r="L65" s="116"/>
      <c r="M65" s="115"/>
      <c r="N65" s="16"/>
      <c r="O65" s="118"/>
      <c r="P65" t="s">
        <v>111</v>
      </c>
      <c r="Q65" s="118"/>
      <c r="R65" t="s">
        <v>111</v>
      </c>
      <c r="S65" s="1" t="s">
        <v>120</v>
      </c>
      <c r="T65" s="72"/>
      <c r="U65" s="71"/>
      <c r="V65" s="71"/>
    </row>
    <row r="66" spans="1:22" x14ac:dyDescent="0.3">
      <c r="A66" s="172"/>
      <c r="B66" s="172"/>
      <c r="C66" s="172"/>
      <c r="D66" s="97"/>
      <c r="E66" s="98"/>
      <c r="F66" s="98"/>
      <c r="G66" s="99"/>
      <c r="H66" s="106"/>
      <c r="I66" s="107"/>
      <c r="J66" s="107"/>
      <c r="K66" s="108"/>
      <c r="L66" s="116"/>
      <c r="M66" s="115"/>
      <c r="N66" s="16"/>
      <c r="O66" s="118"/>
      <c r="Q66" s="118"/>
      <c r="S66" s="15" t="s">
        <v>121</v>
      </c>
      <c r="T66" s="72"/>
      <c r="U66" s="71"/>
      <c r="V66" s="71"/>
    </row>
    <row r="67" spans="1:22" x14ac:dyDescent="0.3">
      <c r="A67" s="172"/>
      <c r="B67" s="172"/>
      <c r="C67" s="172"/>
      <c r="D67" s="97"/>
      <c r="E67" s="98"/>
      <c r="F67" s="98"/>
      <c r="G67" s="99"/>
      <c r="H67" s="106"/>
      <c r="I67" s="107"/>
      <c r="J67" s="107"/>
      <c r="K67" s="108"/>
      <c r="L67" s="116"/>
      <c r="M67" s="115"/>
      <c r="N67" s="16"/>
      <c r="O67" s="118"/>
      <c r="Q67" s="118"/>
      <c r="S67" s="1" t="s">
        <v>122</v>
      </c>
      <c r="T67" s="72"/>
      <c r="U67" s="71"/>
      <c r="V67" s="71"/>
    </row>
    <row r="68" spans="1:22" x14ac:dyDescent="0.3">
      <c r="A68" s="172"/>
      <c r="B68" s="172"/>
      <c r="C68" s="172"/>
      <c r="D68" s="97"/>
      <c r="E68" s="98"/>
      <c r="F68" s="98"/>
      <c r="G68" s="99"/>
      <c r="H68" s="106"/>
      <c r="I68" s="107"/>
      <c r="J68" s="107"/>
      <c r="K68" s="108"/>
      <c r="L68" s="116"/>
      <c r="M68" s="115"/>
      <c r="N68" s="16"/>
      <c r="O68" s="118"/>
      <c r="Q68" s="118"/>
      <c r="S68" s="1" t="s">
        <v>123</v>
      </c>
      <c r="T68" s="72"/>
      <c r="U68" s="71"/>
      <c r="V68" s="71"/>
    </row>
    <row r="69" spans="1:22" x14ac:dyDescent="0.3">
      <c r="A69" s="172"/>
      <c r="B69" s="172"/>
      <c r="C69" s="172"/>
      <c r="D69" s="97"/>
      <c r="E69" s="98"/>
      <c r="F69" s="98"/>
      <c r="G69" s="99"/>
      <c r="H69" s="106"/>
      <c r="I69" s="107"/>
      <c r="J69" s="107"/>
      <c r="K69" s="108"/>
      <c r="L69" s="116"/>
      <c r="M69" s="115"/>
      <c r="N69" s="16"/>
      <c r="O69" s="118"/>
      <c r="Q69" s="118"/>
      <c r="S69" s="1" t="s">
        <v>124</v>
      </c>
      <c r="T69" s="72"/>
      <c r="U69" s="71"/>
      <c r="V69" s="71"/>
    </row>
    <row r="70" spans="1:22" x14ac:dyDescent="0.3">
      <c r="A70" s="172"/>
      <c r="B70" s="172"/>
      <c r="C70" s="172"/>
      <c r="D70" s="97"/>
      <c r="E70" s="98"/>
      <c r="F70" s="98"/>
      <c r="G70" s="99"/>
      <c r="H70" s="106"/>
      <c r="I70" s="107"/>
      <c r="J70" s="107"/>
      <c r="K70" s="108"/>
      <c r="L70" s="116"/>
      <c r="M70" s="115"/>
      <c r="N70" s="16"/>
      <c r="O70" s="118"/>
      <c r="Q70" s="118"/>
      <c r="S70" s="1" t="s">
        <v>125</v>
      </c>
      <c r="T70" s="72"/>
      <c r="U70" s="71"/>
      <c r="V70" s="71"/>
    </row>
    <row r="71" spans="1:22" x14ac:dyDescent="0.3">
      <c r="A71" s="172"/>
      <c r="B71" s="172"/>
      <c r="C71" s="172"/>
      <c r="D71" s="97"/>
      <c r="E71" s="98"/>
      <c r="F71" s="98"/>
      <c r="G71" s="99"/>
      <c r="H71" s="106"/>
      <c r="I71" s="107"/>
      <c r="J71" s="107"/>
      <c r="K71" s="108"/>
      <c r="L71" s="116"/>
      <c r="M71" s="115"/>
      <c r="N71" s="16"/>
      <c r="O71" s="118"/>
      <c r="Q71" s="118"/>
      <c r="S71" s="1" t="s">
        <v>126</v>
      </c>
      <c r="T71" s="72"/>
      <c r="U71" s="71"/>
      <c r="V71" s="71"/>
    </row>
    <row r="72" spans="1:22" x14ac:dyDescent="0.3">
      <c r="A72" s="172"/>
      <c r="B72" s="172"/>
      <c r="C72" s="172"/>
      <c r="D72" s="97"/>
      <c r="E72" s="98"/>
      <c r="F72" s="98"/>
      <c r="G72" s="99"/>
      <c r="H72" s="106"/>
      <c r="I72" s="107"/>
      <c r="J72" s="107"/>
      <c r="K72" s="108"/>
      <c r="L72" s="116"/>
      <c r="M72" s="115"/>
      <c r="N72" s="16"/>
      <c r="O72" s="118"/>
      <c r="Q72" s="118"/>
      <c r="S72" s="1"/>
      <c r="T72" s="72"/>
      <c r="U72" s="71"/>
      <c r="V72" s="71"/>
    </row>
    <row r="73" spans="1:22" x14ac:dyDescent="0.3">
      <c r="A73" s="172"/>
      <c r="B73" s="172"/>
      <c r="C73" s="172"/>
      <c r="D73" s="97"/>
      <c r="E73" s="98"/>
      <c r="F73" s="98"/>
      <c r="G73" s="99"/>
      <c r="H73" s="106"/>
      <c r="I73" s="107"/>
      <c r="J73" s="107"/>
      <c r="K73" s="108"/>
      <c r="L73" s="116"/>
      <c r="M73" s="115"/>
      <c r="N73" s="16"/>
      <c r="O73" s="118"/>
      <c r="Q73" s="118"/>
      <c r="S73" s="1"/>
      <c r="T73" s="72"/>
      <c r="U73" s="71"/>
      <c r="V73" s="71"/>
    </row>
    <row r="74" spans="1:22" x14ac:dyDescent="0.3">
      <c r="A74" s="172"/>
      <c r="B74" s="172"/>
      <c r="C74" s="172"/>
      <c r="D74" s="97"/>
      <c r="E74" s="98"/>
      <c r="F74" s="98"/>
      <c r="G74" s="99"/>
      <c r="H74" s="106"/>
      <c r="I74" s="107"/>
      <c r="J74" s="107"/>
      <c r="K74" s="108"/>
      <c r="L74" s="116"/>
      <c r="M74" s="115"/>
      <c r="N74" s="16"/>
      <c r="O74" s="118"/>
      <c r="Q74" s="118"/>
      <c r="S74" s="13"/>
      <c r="T74" s="72"/>
      <c r="U74" s="71"/>
      <c r="V74" s="71"/>
    </row>
    <row r="75" spans="1:22" x14ac:dyDescent="0.3">
      <c r="A75" s="172"/>
      <c r="B75" s="172"/>
      <c r="C75" s="172"/>
      <c r="D75" s="97"/>
      <c r="E75" s="98"/>
      <c r="F75" s="98"/>
      <c r="G75" s="99"/>
      <c r="H75" s="106"/>
      <c r="I75" s="107"/>
      <c r="J75" s="107"/>
      <c r="K75" s="108"/>
      <c r="L75" s="116"/>
      <c r="M75" s="115"/>
      <c r="O75" s="118"/>
      <c r="Q75" s="118"/>
      <c r="S75" s="13"/>
      <c r="T75" s="72"/>
      <c r="U75" s="71"/>
      <c r="V75" s="71"/>
    </row>
    <row r="76" spans="1:22" x14ac:dyDescent="0.3">
      <c r="A76" s="172"/>
      <c r="B76" s="172"/>
      <c r="C76" s="172"/>
      <c r="D76" s="97"/>
      <c r="E76" s="98"/>
      <c r="F76" s="98"/>
      <c r="G76" s="99"/>
      <c r="H76" s="109"/>
      <c r="I76" s="110"/>
      <c r="J76" s="110"/>
      <c r="K76" s="111"/>
      <c r="L76" s="117"/>
      <c r="M76" s="92"/>
      <c r="N76" s="17"/>
      <c r="O76" s="119"/>
      <c r="Q76" s="119"/>
      <c r="S76" s="25"/>
      <c r="T76" s="72"/>
      <c r="U76" s="71"/>
      <c r="V76" s="71"/>
    </row>
    <row r="77" spans="1:22" x14ac:dyDescent="0.3">
      <c r="A77" s="172"/>
      <c r="B77" s="172"/>
      <c r="C77" s="172"/>
      <c r="D77" s="97"/>
      <c r="E77" s="98"/>
      <c r="F77" s="98"/>
      <c r="G77" s="99"/>
      <c r="H77" s="103" t="s">
        <v>63</v>
      </c>
      <c r="I77" s="104"/>
      <c r="J77" s="104"/>
      <c r="K77" s="105"/>
      <c r="L77" s="112" t="s">
        <v>97</v>
      </c>
      <c r="M77" s="74"/>
      <c r="N77" s="74"/>
      <c r="O77" s="74"/>
      <c r="P77" s="74" t="s">
        <v>44</v>
      </c>
      <c r="Q77" s="74"/>
      <c r="R77" s="74"/>
      <c r="S77" s="75"/>
      <c r="T77" s="72">
        <v>100</v>
      </c>
      <c r="U77" s="71">
        <f>131*1000/T77</f>
        <v>1310</v>
      </c>
      <c r="V77" s="71"/>
    </row>
    <row r="78" spans="1:22" x14ac:dyDescent="0.3">
      <c r="A78" s="172"/>
      <c r="B78" s="172"/>
      <c r="C78" s="172"/>
      <c r="D78" s="97"/>
      <c r="E78" s="98"/>
      <c r="F78" s="98"/>
      <c r="G78" s="99"/>
      <c r="H78" s="106"/>
      <c r="I78" s="107"/>
      <c r="J78" s="107"/>
      <c r="K78" s="108"/>
      <c r="L78" s="113"/>
      <c r="M78" s="76"/>
      <c r="N78" s="76"/>
      <c r="O78" s="76"/>
      <c r="P78" s="76"/>
      <c r="Q78" s="76"/>
      <c r="R78" s="76"/>
      <c r="S78" s="77"/>
      <c r="T78" s="72"/>
      <c r="U78" s="71"/>
      <c r="V78" s="71"/>
    </row>
    <row r="79" spans="1:22" x14ac:dyDescent="0.3">
      <c r="A79" s="172"/>
      <c r="B79" s="172"/>
      <c r="C79" s="172"/>
      <c r="D79" s="97"/>
      <c r="E79" s="98"/>
      <c r="F79" s="98"/>
      <c r="G79" s="99"/>
      <c r="H79" s="109"/>
      <c r="I79" s="110"/>
      <c r="J79" s="110"/>
      <c r="K79" s="111"/>
      <c r="L79" s="114"/>
      <c r="M79" s="78"/>
      <c r="N79" s="78"/>
      <c r="O79" s="78"/>
      <c r="P79" s="78"/>
      <c r="Q79" s="78"/>
      <c r="R79" s="78"/>
      <c r="S79" s="79"/>
      <c r="T79" s="72"/>
      <c r="U79" s="71"/>
      <c r="V79" s="71"/>
    </row>
    <row r="80" spans="1:22" x14ac:dyDescent="0.3">
      <c r="A80" s="172"/>
      <c r="B80" s="172"/>
      <c r="C80" s="172"/>
      <c r="D80" s="97"/>
      <c r="E80" s="98"/>
      <c r="F80" s="98"/>
      <c r="G80" s="99"/>
      <c r="H80" s="103" t="s">
        <v>94</v>
      </c>
      <c r="I80" s="104"/>
      <c r="J80" s="104"/>
      <c r="K80" s="105"/>
      <c r="L80" s="112" t="s">
        <v>90</v>
      </c>
      <c r="M80" s="74"/>
      <c r="N80" s="74"/>
      <c r="O80" s="74" t="s">
        <v>91</v>
      </c>
      <c r="P80" s="74"/>
      <c r="Q80" s="74"/>
      <c r="R80" s="74" t="s">
        <v>89</v>
      </c>
      <c r="S80" s="75"/>
      <c r="T80" s="72">
        <v>100</v>
      </c>
      <c r="U80" s="71">
        <f>131*1000/T77</f>
        <v>1310</v>
      </c>
      <c r="V80" s="71"/>
    </row>
    <row r="81" spans="1:22" x14ac:dyDescent="0.3">
      <c r="A81" s="172"/>
      <c r="B81" s="172"/>
      <c r="C81" s="172"/>
      <c r="D81" s="97"/>
      <c r="E81" s="98"/>
      <c r="F81" s="98"/>
      <c r="G81" s="99"/>
      <c r="H81" s="106"/>
      <c r="I81" s="107"/>
      <c r="J81" s="107"/>
      <c r="K81" s="108"/>
      <c r="L81" s="87" t="s">
        <v>93</v>
      </c>
      <c r="M81" s="88"/>
      <c r="N81" s="88"/>
      <c r="O81" s="87" t="s">
        <v>93</v>
      </c>
      <c r="P81" s="88"/>
      <c r="Q81" s="88"/>
      <c r="R81" s="90" t="s">
        <v>92</v>
      </c>
      <c r="S81" s="91"/>
      <c r="T81" s="72"/>
      <c r="U81" s="71"/>
      <c r="V81" s="71"/>
    </row>
    <row r="82" spans="1:22" x14ac:dyDescent="0.3">
      <c r="A82" s="172"/>
      <c r="B82" s="172"/>
      <c r="C82" s="172"/>
      <c r="D82" s="100"/>
      <c r="E82" s="101"/>
      <c r="F82" s="101"/>
      <c r="G82" s="102"/>
      <c r="H82" s="109"/>
      <c r="I82" s="110"/>
      <c r="J82" s="110"/>
      <c r="K82" s="111"/>
      <c r="L82" s="89"/>
      <c r="M82" s="89"/>
      <c r="N82" s="89"/>
      <c r="O82" s="89"/>
      <c r="P82" s="89"/>
      <c r="Q82" s="89"/>
      <c r="R82" s="92"/>
      <c r="S82" s="93"/>
      <c r="T82" s="72"/>
      <c r="U82" s="71"/>
      <c r="V82" s="71"/>
    </row>
    <row r="83" spans="1:22" ht="14.4" customHeight="1" x14ac:dyDescent="0.3">
      <c r="A83" s="172"/>
      <c r="B83" s="172"/>
      <c r="C83" s="172"/>
      <c r="D83" s="168" t="s">
        <v>5</v>
      </c>
      <c r="E83" s="169"/>
      <c r="F83" s="169"/>
      <c r="G83" s="170"/>
      <c r="H83" s="120" t="s">
        <v>64</v>
      </c>
      <c r="I83" s="121"/>
      <c r="J83" s="121"/>
      <c r="K83" s="122"/>
      <c r="L83" s="129" t="s">
        <v>26</v>
      </c>
      <c r="M83" s="130"/>
      <c r="N83" s="130"/>
      <c r="O83" s="130"/>
      <c r="P83" s="130"/>
      <c r="Q83" s="130"/>
      <c r="R83" s="130" t="s">
        <v>16</v>
      </c>
      <c r="S83" s="131"/>
      <c r="T83" s="73">
        <v>500</v>
      </c>
      <c r="U83" s="71">
        <f>131*1000/T83</f>
        <v>262</v>
      </c>
      <c r="V83" s="71"/>
    </row>
    <row r="84" spans="1:22" x14ac:dyDescent="0.3">
      <c r="A84" s="172"/>
      <c r="B84" s="172"/>
      <c r="C84" s="172"/>
      <c r="D84" s="171"/>
      <c r="E84" s="172"/>
      <c r="F84" s="172"/>
      <c r="G84" s="173"/>
      <c r="H84" s="123"/>
      <c r="I84" s="124"/>
      <c r="J84" s="124"/>
      <c r="K84" s="125"/>
      <c r="L84" s="73" t="s">
        <v>68</v>
      </c>
      <c r="M84" s="73"/>
      <c r="N84" s="73" t="s">
        <v>67</v>
      </c>
      <c r="O84" s="73"/>
      <c r="P84" s="73" t="s">
        <v>66</v>
      </c>
      <c r="Q84" s="73"/>
      <c r="R84" s="73" t="s">
        <v>65</v>
      </c>
      <c r="S84" s="80"/>
      <c r="T84" s="73"/>
      <c r="U84" s="71"/>
      <c r="V84" s="71"/>
    </row>
    <row r="85" spans="1:22" x14ac:dyDescent="0.3">
      <c r="A85" s="172"/>
      <c r="B85" s="172"/>
      <c r="C85" s="172"/>
      <c r="D85" s="171"/>
      <c r="E85" s="172"/>
      <c r="F85" s="172"/>
      <c r="G85" s="173"/>
      <c r="H85" s="126"/>
      <c r="I85" s="127"/>
      <c r="J85" s="127"/>
      <c r="K85" s="128"/>
      <c r="L85" s="41" t="s">
        <v>74</v>
      </c>
      <c r="M85" s="41" t="s">
        <v>73</v>
      </c>
      <c r="N85" s="41" t="s">
        <v>72</v>
      </c>
      <c r="O85" s="41" t="s">
        <v>71</v>
      </c>
      <c r="P85" s="41" t="s">
        <v>70</v>
      </c>
      <c r="Q85" s="41" t="s">
        <v>69</v>
      </c>
      <c r="R85" s="81"/>
      <c r="S85" s="82"/>
      <c r="T85" s="73"/>
      <c r="U85" s="71"/>
      <c r="V85" s="71"/>
    </row>
    <row r="86" spans="1:22" ht="14.4" customHeight="1" x14ac:dyDescent="0.3">
      <c r="A86" s="172"/>
      <c r="B86" s="172"/>
      <c r="C86" s="172"/>
      <c r="D86" s="171"/>
      <c r="E86" s="172"/>
      <c r="F86" s="172"/>
      <c r="G86" s="173"/>
      <c r="H86" s="132" t="s">
        <v>25</v>
      </c>
      <c r="I86" s="133"/>
      <c r="J86" s="133"/>
      <c r="K86" s="134"/>
      <c r="L86" s="83"/>
      <c r="M86" s="84"/>
      <c r="N86" s="84"/>
      <c r="O86" s="84"/>
      <c r="P86" s="84"/>
      <c r="Q86" s="84"/>
      <c r="R86" s="84"/>
      <c r="S86" s="22" t="s">
        <v>21</v>
      </c>
      <c r="T86" s="73">
        <v>500</v>
      </c>
      <c r="U86" s="71">
        <f>131*1000/T86</f>
        <v>262</v>
      </c>
      <c r="V86" s="71"/>
    </row>
    <row r="87" spans="1:22" x14ac:dyDescent="0.3">
      <c r="A87" s="172"/>
      <c r="B87" s="172"/>
      <c r="C87" s="172"/>
      <c r="D87" s="171"/>
      <c r="E87" s="172"/>
      <c r="F87" s="172"/>
      <c r="G87" s="173"/>
      <c r="H87" s="135"/>
      <c r="I87" s="136"/>
      <c r="J87" s="136"/>
      <c r="K87" s="137"/>
      <c r="L87" s="85"/>
      <c r="M87" s="86"/>
      <c r="N87" s="86"/>
      <c r="O87" s="86"/>
      <c r="P87" s="86"/>
      <c r="Q87" s="86"/>
      <c r="R87" s="86"/>
      <c r="S87" s="1" t="s">
        <v>24</v>
      </c>
      <c r="T87" s="73"/>
      <c r="U87" s="71"/>
      <c r="V87" s="71"/>
    </row>
    <row r="88" spans="1:22" x14ac:dyDescent="0.3">
      <c r="A88" s="172"/>
      <c r="B88" s="172"/>
      <c r="C88" s="172"/>
      <c r="D88" s="171"/>
      <c r="E88" s="172"/>
      <c r="F88" s="172"/>
      <c r="G88" s="173"/>
      <c r="H88" s="135"/>
      <c r="I88" s="136"/>
      <c r="J88" s="136"/>
      <c r="K88" s="137"/>
      <c r="L88" s="85"/>
      <c r="M88" s="86"/>
      <c r="N88" s="86"/>
      <c r="O88" s="86"/>
      <c r="P88" s="86"/>
      <c r="Q88" s="86"/>
      <c r="R88" s="86"/>
      <c r="S88" s="5" t="s">
        <v>22</v>
      </c>
      <c r="T88" s="73"/>
      <c r="U88" s="71"/>
      <c r="V88" s="71"/>
    </row>
    <row r="89" spans="1:22" x14ac:dyDescent="0.3">
      <c r="A89" s="172"/>
      <c r="B89" s="172"/>
      <c r="C89" s="172"/>
      <c r="D89" s="171"/>
      <c r="E89" s="172"/>
      <c r="F89" s="172"/>
      <c r="G89" s="173"/>
      <c r="H89" s="135"/>
      <c r="I89" s="136"/>
      <c r="J89" s="136"/>
      <c r="K89" s="137"/>
      <c r="L89" s="85"/>
      <c r="M89" s="86"/>
      <c r="N89" s="86"/>
      <c r="O89" s="86"/>
      <c r="P89" s="86"/>
      <c r="Q89" s="86"/>
      <c r="R89" s="86"/>
      <c r="S89" s="4" t="s">
        <v>23</v>
      </c>
      <c r="T89" s="73"/>
      <c r="U89" s="71"/>
      <c r="V89" s="71"/>
    </row>
    <row r="90" spans="1:22" x14ac:dyDescent="0.3">
      <c r="A90" s="172"/>
      <c r="B90" s="172"/>
      <c r="C90" s="172"/>
      <c r="D90" s="171"/>
      <c r="E90" s="172"/>
      <c r="F90" s="172"/>
      <c r="G90" s="173"/>
      <c r="H90" s="135"/>
      <c r="I90" s="136"/>
      <c r="J90" s="136"/>
      <c r="K90" s="137"/>
      <c r="L90" s="85"/>
      <c r="M90" s="86"/>
      <c r="N90" s="86"/>
      <c r="O90" s="86"/>
      <c r="P90" s="86"/>
      <c r="Q90" s="86"/>
      <c r="R90" s="86"/>
      <c r="S90" s="44" t="s">
        <v>75</v>
      </c>
      <c r="T90" s="73"/>
      <c r="U90" s="71"/>
      <c r="V90" s="71"/>
    </row>
    <row r="91" spans="1:22" x14ac:dyDescent="0.3">
      <c r="A91" s="172"/>
      <c r="B91" s="172"/>
      <c r="C91" s="172"/>
      <c r="D91" s="171"/>
      <c r="E91" s="172"/>
      <c r="F91" s="172"/>
      <c r="G91" s="173"/>
      <c r="H91" s="135"/>
      <c r="I91" s="136"/>
      <c r="J91" s="136"/>
      <c r="K91" s="137"/>
      <c r="L91" s="85"/>
      <c r="M91" s="86"/>
      <c r="N91" s="86"/>
      <c r="O91" s="86"/>
      <c r="P91" s="86"/>
      <c r="Q91" s="86"/>
      <c r="R91" s="86"/>
      <c r="S91" s="44" t="s">
        <v>58</v>
      </c>
      <c r="T91" s="73"/>
      <c r="U91" s="71"/>
      <c r="V91" s="71"/>
    </row>
    <row r="92" spans="1:22" x14ac:dyDescent="0.3">
      <c r="A92" s="172"/>
      <c r="B92" s="172"/>
      <c r="C92" s="172"/>
      <c r="D92" s="171"/>
      <c r="E92" s="172"/>
      <c r="F92" s="172"/>
      <c r="G92" s="173"/>
      <c r="H92" s="135"/>
      <c r="I92" s="136"/>
      <c r="J92" s="136"/>
      <c r="K92" s="137"/>
      <c r="L92" s="85"/>
      <c r="M92" s="86"/>
      <c r="N92" s="86"/>
      <c r="O92" s="86"/>
      <c r="P92" s="86"/>
      <c r="Q92" s="86"/>
      <c r="R92" s="86"/>
      <c r="S92" s="23"/>
      <c r="T92" s="73"/>
      <c r="U92" s="71"/>
      <c r="V92" s="71"/>
    </row>
    <row r="93" spans="1:22" x14ac:dyDescent="0.3">
      <c r="A93" s="172"/>
      <c r="B93" s="172"/>
      <c r="C93" s="172"/>
      <c r="D93" s="171"/>
      <c r="E93" s="172"/>
      <c r="F93" s="172"/>
      <c r="G93" s="173"/>
      <c r="H93" s="103" t="s">
        <v>105</v>
      </c>
      <c r="I93" s="104"/>
      <c r="J93" s="104"/>
      <c r="K93" s="105"/>
      <c r="L93" s="112" t="s">
        <v>90</v>
      </c>
      <c r="M93" s="74"/>
      <c r="N93" s="74"/>
      <c r="O93" s="74" t="s">
        <v>91</v>
      </c>
      <c r="P93" s="74"/>
      <c r="Q93" s="74"/>
      <c r="R93" s="74" t="s">
        <v>89</v>
      </c>
      <c r="S93" s="75"/>
      <c r="T93" s="72">
        <v>100</v>
      </c>
      <c r="U93" s="71">
        <f>131*1000/T93</f>
        <v>1310</v>
      </c>
      <c r="V93" s="71"/>
    </row>
    <row r="94" spans="1:22" x14ac:dyDescent="0.3">
      <c r="A94" s="172"/>
      <c r="B94" s="172"/>
      <c r="C94" s="172"/>
      <c r="D94" s="171"/>
      <c r="E94" s="172"/>
      <c r="F94" s="172"/>
      <c r="G94" s="173"/>
      <c r="H94" s="106"/>
      <c r="I94" s="107"/>
      <c r="J94" s="107"/>
      <c r="K94" s="108"/>
      <c r="L94" s="87" t="s">
        <v>93</v>
      </c>
      <c r="M94" s="88"/>
      <c r="N94" s="88"/>
      <c r="O94" s="87" t="s">
        <v>93</v>
      </c>
      <c r="P94" s="88"/>
      <c r="Q94" s="88"/>
      <c r="R94" s="90" t="s">
        <v>92</v>
      </c>
      <c r="S94" s="91"/>
      <c r="T94" s="72"/>
      <c r="U94" s="71"/>
      <c r="V94" s="71"/>
    </row>
    <row r="95" spans="1:22" x14ac:dyDescent="0.3">
      <c r="A95" s="175"/>
      <c r="B95" s="175"/>
      <c r="C95" s="175"/>
      <c r="D95" s="174"/>
      <c r="E95" s="175"/>
      <c r="F95" s="175"/>
      <c r="G95" s="176"/>
      <c r="H95" s="109"/>
      <c r="I95" s="110"/>
      <c r="J95" s="110"/>
      <c r="K95" s="111"/>
      <c r="L95" s="89"/>
      <c r="M95" s="89"/>
      <c r="N95" s="89"/>
      <c r="O95" s="89"/>
      <c r="P95" s="89"/>
      <c r="Q95" s="89"/>
      <c r="R95" s="92"/>
      <c r="S95" s="93"/>
      <c r="T95" s="72"/>
      <c r="U95" s="71"/>
      <c r="V95" s="71"/>
    </row>
    <row r="96" spans="1:22" x14ac:dyDescent="0.3">
      <c r="A96" s="65"/>
      <c r="B96" s="65"/>
      <c r="C96" s="65"/>
      <c r="D96" s="67"/>
      <c r="E96" s="67"/>
      <c r="F96" s="67"/>
      <c r="G96" s="67"/>
      <c r="H96" s="68"/>
      <c r="I96" s="68"/>
      <c r="J96" s="68"/>
      <c r="K96" s="68"/>
      <c r="L96" s="69"/>
      <c r="M96" s="69"/>
      <c r="N96" s="69"/>
      <c r="O96" s="69"/>
      <c r="P96" s="69"/>
      <c r="Q96" s="69"/>
      <c r="R96" s="69"/>
      <c r="S96" s="70"/>
      <c r="T96" s="64"/>
      <c r="U96" s="66"/>
      <c r="V96" s="66"/>
    </row>
    <row r="97" spans="13:22" x14ac:dyDescent="0.3">
      <c r="T97" s="36"/>
      <c r="U97" s="71">
        <f>SUM(U3:V96)</f>
        <v>16244</v>
      </c>
      <c r="V97" s="71"/>
    </row>
    <row r="98" spans="13:22" x14ac:dyDescent="0.3">
      <c r="U98">
        <f>U97*100/500000</f>
        <v>3.2488000000000001</v>
      </c>
      <c r="V98" t="s">
        <v>77</v>
      </c>
    </row>
    <row r="99" spans="13:22" x14ac:dyDescent="0.3">
      <c r="M99" s="73"/>
      <c r="N99" s="73"/>
      <c r="O99" s="73"/>
      <c r="P99" s="73"/>
      <c r="Q99" s="73"/>
      <c r="R99" s="73"/>
    </row>
    <row r="100" spans="13:22" x14ac:dyDescent="0.3">
      <c r="M100" s="36"/>
      <c r="N100" s="36"/>
      <c r="O100" s="36"/>
      <c r="P100" s="36"/>
      <c r="Q100" s="36"/>
      <c r="R100" s="36"/>
    </row>
  </sheetData>
  <mergeCells count="94">
    <mergeCell ref="D83:G95"/>
    <mergeCell ref="A3:C95"/>
    <mergeCell ref="H93:K95"/>
    <mergeCell ref="L93:N93"/>
    <mergeCell ref="O93:Q93"/>
    <mergeCell ref="L81:N82"/>
    <mergeCell ref="H50:K53"/>
    <mergeCell ref="L50:O50"/>
    <mergeCell ref="P50:S50"/>
    <mergeCell ref="L51:O53"/>
    <mergeCell ref="P51:S53"/>
    <mergeCell ref="L47:O49"/>
    <mergeCell ref="P47:S49"/>
    <mergeCell ref="P4:Q4"/>
    <mergeCell ref="Q5:Q35"/>
    <mergeCell ref="P5:P35"/>
    <mergeCell ref="L43:O45"/>
    <mergeCell ref="P43:S45"/>
    <mergeCell ref="H3:K35"/>
    <mergeCell ref="T3:T35"/>
    <mergeCell ref="P37:S41"/>
    <mergeCell ref="H42:K45"/>
    <mergeCell ref="L42:O42"/>
    <mergeCell ref="P42:S42"/>
    <mergeCell ref="P3:R3"/>
    <mergeCell ref="T42:T45"/>
    <mergeCell ref="U1:V2"/>
    <mergeCell ref="U3:V35"/>
    <mergeCell ref="H36:K41"/>
    <mergeCell ref="L36:O36"/>
    <mergeCell ref="P36:S36"/>
    <mergeCell ref="T36:T41"/>
    <mergeCell ref="L37:O41"/>
    <mergeCell ref="A1:K1"/>
    <mergeCell ref="L1:S1"/>
    <mergeCell ref="T1:T2"/>
    <mergeCell ref="U36:V41"/>
    <mergeCell ref="D3:G57"/>
    <mergeCell ref="H46:K49"/>
    <mergeCell ref="L46:O46"/>
    <mergeCell ref="P46:S46"/>
    <mergeCell ref="T46:T49"/>
    <mergeCell ref="H83:K85"/>
    <mergeCell ref="L83:Q83"/>
    <mergeCell ref="R83:S83"/>
    <mergeCell ref="H86:K92"/>
    <mergeCell ref="L80:N80"/>
    <mergeCell ref="R81:S82"/>
    <mergeCell ref="O81:Q82"/>
    <mergeCell ref="D58:G82"/>
    <mergeCell ref="H58:K76"/>
    <mergeCell ref="T58:T76"/>
    <mergeCell ref="H80:K82"/>
    <mergeCell ref="H77:K79"/>
    <mergeCell ref="L77:O79"/>
    <mergeCell ref="T77:T79"/>
    <mergeCell ref="O58:S58"/>
    <mergeCell ref="O59:P59"/>
    <mergeCell ref="Q59:R59"/>
    <mergeCell ref="L58:M58"/>
    <mergeCell ref="M59:M76"/>
    <mergeCell ref="L59:L76"/>
    <mergeCell ref="Q60:Q76"/>
    <mergeCell ref="O60:O76"/>
    <mergeCell ref="M99:N99"/>
    <mergeCell ref="O99:P99"/>
    <mergeCell ref="Q99:R99"/>
    <mergeCell ref="L84:M84"/>
    <mergeCell ref="N84:O84"/>
    <mergeCell ref="P84:Q84"/>
    <mergeCell ref="R84:S85"/>
    <mergeCell ref="L86:R92"/>
    <mergeCell ref="R93:S93"/>
    <mergeCell ref="L94:N95"/>
    <mergeCell ref="O94:Q95"/>
    <mergeCell ref="R94:S95"/>
    <mergeCell ref="P77:S79"/>
    <mergeCell ref="U97:V97"/>
    <mergeCell ref="U83:V85"/>
    <mergeCell ref="T83:T85"/>
    <mergeCell ref="U86:V92"/>
    <mergeCell ref="T80:T82"/>
    <mergeCell ref="U80:V82"/>
    <mergeCell ref="T86:T92"/>
    <mergeCell ref="R80:S80"/>
    <mergeCell ref="O80:Q80"/>
    <mergeCell ref="U46:V49"/>
    <mergeCell ref="U42:V45"/>
    <mergeCell ref="T93:T95"/>
    <mergeCell ref="T50:T53"/>
    <mergeCell ref="U50:V53"/>
    <mergeCell ref="U93:V95"/>
    <mergeCell ref="U58:V76"/>
    <mergeCell ref="U77:V79"/>
  </mergeCells>
  <pageMargins left="0.7" right="0.7" top="0.75" bottom="0.75" header="0.3" footer="0.3"/>
  <pageSetup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BEEA-8529-4493-A27E-9B9177BAA669}">
  <dimension ref="A1:V25"/>
  <sheetViews>
    <sheetView zoomScaleNormal="10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A25" sqref="A25"/>
    </sheetView>
  </sheetViews>
  <sheetFormatPr defaultRowHeight="14.4" x14ac:dyDescent="0.3"/>
  <cols>
    <col min="1" max="1" width="3" bestFit="1" customWidth="1"/>
    <col min="2" max="2" width="2" bestFit="1" customWidth="1"/>
    <col min="3" max="3" width="8.33203125" customWidth="1"/>
    <col min="4" max="6" width="2" bestFit="1" customWidth="1"/>
    <col min="7" max="7" width="10.88671875" customWidth="1"/>
    <col min="8" max="10" width="2" bestFit="1" customWidth="1"/>
  </cols>
  <sheetData>
    <row r="1" spans="1:22" ht="15" thickBot="1" x14ac:dyDescent="0.35">
      <c r="A1" s="198" t="s">
        <v>1</v>
      </c>
      <c r="B1" s="199"/>
      <c r="C1" s="199"/>
      <c r="D1" s="199"/>
      <c r="E1" s="199"/>
      <c r="F1" s="199"/>
      <c r="G1" s="199"/>
      <c r="H1" s="199"/>
      <c r="I1" s="199"/>
      <c r="J1" s="199"/>
      <c r="K1" s="200"/>
      <c r="L1" s="198" t="s">
        <v>0</v>
      </c>
      <c r="M1" s="199"/>
      <c r="N1" s="199"/>
      <c r="O1" s="199"/>
      <c r="P1" s="199"/>
      <c r="Q1" s="199"/>
      <c r="R1" s="199"/>
      <c r="S1" s="200"/>
      <c r="T1" s="201" t="s">
        <v>45</v>
      </c>
      <c r="U1" s="118" t="s">
        <v>47</v>
      </c>
      <c r="V1" s="118"/>
    </row>
    <row r="2" spans="1:22" ht="15" thickBot="1" x14ac:dyDescent="0.35">
      <c r="A2" s="10">
        <v>10</v>
      </c>
      <c r="B2" s="7">
        <v>9</v>
      </c>
      <c r="C2" s="11">
        <v>8</v>
      </c>
      <c r="D2" s="7">
        <v>7</v>
      </c>
      <c r="E2" s="8">
        <v>6</v>
      </c>
      <c r="F2" s="7">
        <v>5</v>
      </c>
      <c r="G2" s="8">
        <v>4</v>
      </c>
      <c r="H2" s="7">
        <v>3</v>
      </c>
      <c r="I2" s="8">
        <v>2</v>
      </c>
      <c r="J2" s="7">
        <v>1</v>
      </c>
      <c r="K2" s="9">
        <v>0</v>
      </c>
      <c r="L2" s="6">
        <v>7</v>
      </c>
      <c r="M2" s="7">
        <v>6</v>
      </c>
      <c r="N2" s="8">
        <v>5</v>
      </c>
      <c r="O2" s="7">
        <v>4</v>
      </c>
      <c r="P2" s="8">
        <v>3</v>
      </c>
      <c r="Q2" s="7">
        <v>2</v>
      </c>
      <c r="R2" s="8">
        <v>1</v>
      </c>
      <c r="S2" s="7">
        <v>0</v>
      </c>
      <c r="T2" s="201"/>
      <c r="U2" s="118"/>
      <c r="V2" s="118"/>
    </row>
    <row r="3" spans="1:22" ht="28.8" x14ac:dyDescent="0.3">
      <c r="A3" s="172" t="s">
        <v>106</v>
      </c>
      <c r="B3" s="172"/>
      <c r="C3" s="172"/>
      <c r="D3" s="94" t="s">
        <v>83</v>
      </c>
      <c r="E3" s="95"/>
      <c r="F3" s="95"/>
      <c r="G3" s="96"/>
      <c r="H3" s="186" t="s">
        <v>62</v>
      </c>
      <c r="I3" s="187"/>
      <c r="J3" s="187"/>
      <c r="K3" s="188"/>
      <c r="L3" s="33"/>
      <c r="M3" s="34"/>
      <c r="N3" s="34"/>
      <c r="O3" s="34"/>
      <c r="P3" s="74" t="s">
        <v>52</v>
      </c>
      <c r="Q3" s="74"/>
      <c r="R3" s="49" t="s">
        <v>32</v>
      </c>
      <c r="S3" s="48" t="s">
        <v>27</v>
      </c>
      <c r="T3" s="197">
        <v>100000</v>
      </c>
      <c r="U3" s="71">
        <f>131*1000/T3</f>
        <v>1.31</v>
      </c>
      <c r="V3" s="71"/>
    </row>
    <row r="4" spans="1:22" x14ac:dyDescent="0.3">
      <c r="A4" s="172"/>
      <c r="B4" s="172"/>
      <c r="C4" s="172"/>
      <c r="D4" s="97"/>
      <c r="E4" s="98"/>
      <c r="F4" s="98"/>
      <c r="G4" s="99"/>
      <c r="H4" s="189"/>
      <c r="I4" s="190"/>
      <c r="J4" s="190"/>
      <c r="K4" s="191"/>
      <c r="L4" s="29"/>
      <c r="M4" s="14"/>
      <c r="N4" s="14"/>
      <c r="O4" s="14"/>
      <c r="P4" s="115" t="s">
        <v>6</v>
      </c>
      <c r="Q4" s="115" t="s">
        <v>15</v>
      </c>
      <c r="R4" s="14" t="s">
        <v>11</v>
      </c>
      <c r="S4" s="13" t="s">
        <v>17</v>
      </c>
      <c r="T4" s="197"/>
      <c r="U4" s="71"/>
      <c r="V4" s="71"/>
    </row>
    <row r="5" spans="1:22" x14ac:dyDescent="0.3">
      <c r="A5" s="172"/>
      <c r="B5" s="172"/>
      <c r="C5" s="172"/>
      <c r="D5" s="97"/>
      <c r="E5" s="98"/>
      <c r="F5" s="98"/>
      <c r="G5" s="99"/>
      <c r="H5" s="189"/>
      <c r="I5" s="190"/>
      <c r="J5" s="190"/>
      <c r="K5" s="191"/>
      <c r="L5" s="29"/>
      <c r="M5" s="14"/>
      <c r="N5" s="14"/>
      <c r="O5" s="14"/>
      <c r="P5" s="115"/>
      <c r="Q5" s="115"/>
      <c r="R5" s="16" t="s">
        <v>51</v>
      </c>
      <c r="S5" s="13" t="s">
        <v>18</v>
      </c>
      <c r="T5" s="197"/>
      <c r="U5" s="71"/>
      <c r="V5" s="71"/>
    </row>
    <row r="6" spans="1:22" x14ac:dyDescent="0.3">
      <c r="A6" s="172"/>
      <c r="B6" s="172"/>
      <c r="C6" s="172"/>
      <c r="D6" s="97"/>
      <c r="E6" s="98"/>
      <c r="F6" s="98"/>
      <c r="G6" s="99"/>
      <c r="H6" s="189"/>
      <c r="I6" s="190"/>
      <c r="J6" s="190"/>
      <c r="K6" s="191"/>
      <c r="L6" s="29"/>
      <c r="M6" s="14"/>
      <c r="N6" s="14"/>
      <c r="O6" s="14"/>
      <c r="P6" s="115"/>
      <c r="Q6" s="115"/>
      <c r="R6" s="14"/>
      <c r="S6" s="13"/>
      <c r="T6" s="197"/>
      <c r="U6" s="71"/>
      <c r="V6" s="71"/>
    </row>
    <row r="7" spans="1:22" x14ac:dyDescent="0.3">
      <c r="A7" s="172"/>
      <c r="B7" s="172"/>
      <c r="C7" s="172"/>
      <c r="D7" s="97"/>
      <c r="E7" s="98"/>
      <c r="F7" s="98"/>
      <c r="G7" s="99"/>
      <c r="H7" s="192"/>
      <c r="I7" s="193"/>
      <c r="J7" s="193"/>
      <c r="K7" s="194"/>
      <c r="L7" s="30"/>
      <c r="M7" s="17"/>
      <c r="N7" s="17"/>
      <c r="O7" s="17"/>
      <c r="P7" s="92"/>
      <c r="Q7" s="92"/>
      <c r="R7" s="17"/>
      <c r="S7" s="25"/>
      <c r="T7" s="197"/>
      <c r="U7" s="71"/>
      <c r="V7" s="71"/>
    </row>
    <row r="8" spans="1:22" x14ac:dyDescent="0.3">
      <c r="A8" s="172"/>
      <c r="B8" s="172"/>
      <c r="C8" s="172"/>
      <c r="D8" s="97"/>
      <c r="E8" s="98"/>
      <c r="F8" s="98"/>
      <c r="G8" s="99"/>
      <c r="H8" s="186" t="s">
        <v>63</v>
      </c>
      <c r="I8" s="187"/>
      <c r="J8" s="187"/>
      <c r="K8" s="188"/>
      <c r="L8" s="112" t="s">
        <v>43</v>
      </c>
      <c r="M8" s="74"/>
      <c r="N8" s="74"/>
      <c r="O8" s="74"/>
      <c r="P8" s="74" t="s">
        <v>44</v>
      </c>
      <c r="Q8" s="74"/>
      <c r="R8" s="74"/>
      <c r="S8" s="75"/>
      <c r="T8" s="197">
        <v>100000</v>
      </c>
      <c r="U8" s="71">
        <f>131*1000/T8</f>
        <v>1.31</v>
      </c>
      <c r="V8" s="71"/>
    </row>
    <row r="9" spans="1:22" x14ac:dyDescent="0.3">
      <c r="A9" s="172"/>
      <c r="B9" s="172"/>
      <c r="C9" s="172"/>
      <c r="D9" s="97"/>
      <c r="E9" s="98"/>
      <c r="F9" s="98"/>
      <c r="G9" s="99"/>
      <c r="H9" s="189"/>
      <c r="I9" s="190"/>
      <c r="J9" s="190"/>
      <c r="K9" s="191"/>
      <c r="L9" s="113"/>
      <c r="M9" s="76"/>
      <c r="N9" s="76"/>
      <c r="O9" s="76"/>
      <c r="P9" s="76"/>
      <c r="Q9" s="76"/>
      <c r="R9" s="76"/>
      <c r="S9" s="77"/>
      <c r="T9" s="197"/>
      <c r="U9" s="71"/>
      <c r="V9" s="71"/>
    </row>
    <row r="10" spans="1:22" x14ac:dyDescent="0.3">
      <c r="A10" s="172"/>
      <c r="B10" s="172"/>
      <c r="C10" s="172"/>
      <c r="D10" s="97"/>
      <c r="E10" s="98"/>
      <c r="F10" s="98"/>
      <c r="G10" s="99"/>
      <c r="H10" s="192"/>
      <c r="I10" s="193"/>
      <c r="J10" s="193"/>
      <c r="K10" s="194"/>
      <c r="L10" s="114"/>
      <c r="M10" s="78"/>
      <c r="N10" s="78"/>
      <c r="O10" s="78"/>
      <c r="P10" s="78"/>
      <c r="Q10" s="78"/>
      <c r="R10" s="78"/>
      <c r="S10" s="79"/>
      <c r="T10" s="197"/>
      <c r="U10" s="71"/>
      <c r="V10" s="71"/>
    </row>
    <row r="11" spans="1:22" x14ac:dyDescent="0.3">
      <c r="A11" s="172"/>
      <c r="B11" s="172"/>
      <c r="C11" s="172"/>
      <c r="D11" s="97"/>
      <c r="E11" s="98"/>
      <c r="F11" s="98"/>
      <c r="G11" s="99"/>
      <c r="H11" s="186"/>
      <c r="I11" s="187"/>
      <c r="J11" s="187"/>
      <c r="K11" s="188"/>
      <c r="L11" s="112"/>
      <c r="M11" s="74"/>
      <c r="N11" s="74"/>
      <c r="O11" s="74"/>
      <c r="P11" s="74"/>
      <c r="Q11" s="195"/>
      <c r="R11" s="195"/>
      <c r="S11" s="196"/>
      <c r="T11" s="197"/>
      <c r="U11" s="71"/>
      <c r="V11" s="71"/>
    </row>
    <row r="12" spans="1:22" x14ac:dyDescent="0.3">
      <c r="A12" s="172"/>
      <c r="B12" s="172"/>
      <c r="C12" s="172"/>
      <c r="D12" s="97"/>
      <c r="E12" s="98"/>
      <c r="F12" s="98"/>
      <c r="G12" s="99"/>
      <c r="H12" s="189"/>
      <c r="I12" s="190"/>
      <c r="J12" s="190"/>
      <c r="K12" s="191"/>
      <c r="L12" s="113"/>
      <c r="M12" s="76"/>
      <c r="N12" s="76"/>
      <c r="O12" s="76"/>
      <c r="P12" s="115"/>
      <c r="Q12" s="115"/>
      <c r="R12" s="115"/>
      <c r="S12" s="91"/>
      <c r="T12" s="197"/>
      <c r="U12" s="71"/>
      <c r="V12" s="71"/>
    </row>
    <row r="13" spans="1:22" x14ac:dyDescent="0.3">
      <c r="A13" s="172"/>
      <c r="B13" s="172"/>
      <c r="C13" s="172"/>
      <c r="D13" s="100"/>
      <c r="E13" s="101"/>
      <c r="F13" s="101"/>
      <c r="G13" s="102"/>
      <c r="H13" s="192"/>
      <c r="I13" s="193"/>
      <c r="J13" s="193"/>
      <c r="K13" s="194"/>
      <c r="L13" s="114"/>
      <c r="M13" s="78"/>
      <c r="N13" s="78"/>
      <c r="O13" s="78"/>
      <c r="P13" s="92"/>
      <c r="Q13" s="92"/>
      <c r="R13" s="92"/>
      <c r="S13" s="93"/>
      <c r="T13" s="197"/>
      <c r="U13" s="71"/>
      <c r="V13" s="71"/>
    </row>
    <row r="14" spans="1:22" x14ac:dyDescent="0.3">
      <c r="A14" s="172"/>
      <c r="B14" s="172"/>
      <c r="C14" s="172"/>
      <c r="D14" s="132" t="s">
        <v>5</v>
      </c>
      <c r="E14" s="133"/>
      <c r="F14" s="133"/>
      <c r="G14" s="134"/>
      <c r="H14" s="168" t="s">
        <v>64</v>
      </c>
      <c r="I14" s="169"/>
      <c r="J14" s="169"/>
      <c r="K14" s="170"/>
      <c r="L14" s="129" t="s">
        <v>26</v>
      </c>
      <c r="M14" s="130"/>
      <c r="N14" s="130"/>
      <c r="O14" s="130"/>
      <c r="P14" s="130"/>
      <c r="Q14" s="130"/>
      <c r="R14" s="130" t="s">
        <v>16</v>
      </c>
      <c r="S14" s="131"/>
      <c r="T14" s="183">
        <v>100000</v>
      </c>
      <c r="U14" s="71">
        <f>131*1000/T14</f>
        <v>1.31</v>
      </c>
      <c r="V14" s="71"/>
    </row>
    <row r="15" spans="1:22" x14ac:dyDescent="0.3">
      <c r="A15" s="172"/>
      <c r="B15" s="172"/>
      <c r="C15" s="172"/>
      <c r="D15" s="135"/>
      <c r="E15" s="136"/>
      <c r="F15" s="136"/>
      <c r="G15" s="137"/>
      <c r="H15" s="171"/>
      <c r="I15" s="172"/>
      <c r="J15" s="172"/>
      <c r="K15" s="173"/>
      <c r="L15" s="73" t="s">
        <v>68</v>
      </c>
      <c r="M15" s="73"/>
      <c r="N15" s="73" t="s">
        <v>67</v>
      </c>
      <c r="O15" s="73"/>
      <c r="P15" s="73" t="s">
        <v>66</v>
      </c>
      <c r="Q15" s="73"/>
      <c r="R15" s="73" t="s">
        <v>65</v>
      </c>
      <c r="S15" s="80"/>
      <c r="T15" s="183"/>
      <c r="U15" s="71"/>
      <c r="V15" s="71"/>
    </row>
    <row r="16" spans="1:22" x14ac:dyDescent="0.3">
      <c r="A16" s="172"/>
      <c r="B16" s="172"/>
      <c r="C16" s="172"/>
      <c r="D16" s="135"/>
      <c r="E16" s="136"/>
      <c r="F16" s="136"/>
      <c r="G16" s="137"/>
      <c r="H16" s="174"/>
      <c r="I16" s="175"/>
      <c r="J16" s="175"/>
      <c r="K16" s="176"/>
      <c r="L16" s="24" t="s">
        <v>74</v>
      </c>
      <c r="M16" s="24" t="s">
        <v>73</v>
      </c>
      <c r="N16" s="24" t="s">
        <v>72</v>
      </c>
      <c r="O16" s="24" t="s">
        <v>71</v>
      </c>
      <c r="P16" s="24" t="s">
        <v>70</v>
      </c>
      <c r="Q16" s="24" t="s">
        <v>69</v>
      </c>
      <c r="R16" s="81"/>
      <c r="S16" s="82"/>
      <c r="T16" s="183"/>
      <c r="U16" s="71"/>
      <c r="V16" s="71"/>
    </row>
    <row r="17" spans="1:22" x14ac:dyDescent="0.3">
      <c r="A17" s="172"/>
      <c r="B17" s="172"/>
      <c r="C17" s="172"/>
      <c r="D17" s="135"/>
      <c r="E17" s="136"/>
      <c r="F17" s="136"/>
      <c r="G17" s="137"/>
      <c r="H17" s="171" t="s">
        <v>25</v>
      </c>
      <c r="I17" s="172"/>
      <c r="J17" s="172"/>
      <c r="K17" s="173"/>
      <c r="L17" s="83"/>
      <c r="M17" s="84"/>
      <c r="N17" s="84"/>
      <c r="O17" s="84"/>
      <c r="P17" s="84"/>
      <c r="Q17" s="84"/>
      <c r="R17" s="84"/>
      <c r="S17" s="22" t="s">
        <v>21</v>
      </c>
      <c r="T17" s="183">
        <v>100000</v>
      </c>
      <c r="U17" s="71">
        <f>131*1000/T17</f>
        <v>1.31</v>
      </c>
      <c r="V17" s="71"/>
    </row>
    <row r="18" spans="1:22" x14ac:dyDescent="0.3">
      <c r="A18" s="172"/>
      <c r="B18" s="172"/>
      <c r="C18" s="172"/>
      <c r="D18" s="135"/>
      <c r="E18" s="136"/>
      <c r="F18" s="136"/>
      <c r="G18" s="137"/>
      <c r="H18" s="171"/>
      <c r="I18" s="172"/>
      <c r="J18" s="172"/>
      <c r="K18" s="173"/>
      <c r="L18" s="85"/>
      <c r="M18" s="86"/>
      <c r="N18" s="86"/>
      <c r="O18" s="86"/>
      <c r="P18" s="86"/>
      <c r="Q18" s="86"/>
      <c r="R18" s="86"/>
      <c r="S18" s="1" t="s">
        <v>24</v>
      </c>
      <c r="T18" s="183"/>
      <c r="U18" s="71"/>
      <c r="V18" s="71"/>
    </row>
    <row r="19" spans="1:22" x14ac:dyDescent="0.3">
      <c r="A19" s="172"/>
      <c r="B19" s="172"/>
      <c r="C19" s="172"/>
      <c r="D19" s="135"/>
      <c r="E19" s="136"/>
      <c r="F19" s="136"/>
      <c r="G19" s="137"/>
      <c r="H19" s="171"/>
      <c r="I19" s="172"/>
      <c r="J19" s="172"/>
      <c r="K19" s="173"/>
      <c r="L19" s="85"/>
      <c r="M19" s="86"/>
      <c r="N19" s="86"/>
      <c r="O19" s="86"/>
      <c r="P19" s="86"/>
      <c r="Q19" s="86"/>
      <c r="R19" s="86"/>
      <c r="S19" s="5" t="s">
        <v>22</v>
      </c>
      <c r="T19" s="183"/>
      <c r="U19" s="71"/>
      <c r="V19" s="71"/>
    </row>
    <row r="20" spans="1:22" x14ac:dyDescent="0.3">
      <c r="A20" s="172"/>
      <c r="B20" s="172"/>
      <c r="C20" s="172"/>
      <c r="D20" s="135"/>
      <c r="E20" s="136"/>
      <c r="F20" s="136"/>
      <c r="G20" s="137"/>
      <c r="H20" s="171"/>
      <c r="I20" s="172"/>
      <c r="J20" s="172"/>
      <c r="K20" s="173"/>
      <c r="L20" s="85"/>
      <c r="M20" s="86"/>
      <c r="N20" s="86"/>
      <c r="O20" s="86"/>
      <c r="P20" s="86"/>
      <c r="Q20" s="86"/>
      <c r="R20" s="86"/>
      <c r="S20" s="4" t="s">
        <v>23</v>
      </c>
      <c r="T20" s="183"/>
      <c r="U20" s="71"/>
      <c r="V20" s="71"/>
    </row>
    <row r="21" spans="1:22" ht="43.2" x14ac:dyDescent="0.3">
      <c r="A21" s="172"/>
      <c r="B21" s="172"/>
      <c r="C21" s="172"/>
      <c r="D21" s="135"/>
      <c r="E21" s="136"/>
      <c r="F21" s="136"/>
      <c r="G21" s="137"/>
      <c r="H21" s="171"/>
      <c r="I21" s="172"/>
      <c r="J21" s="172"/>
      <c r="K21" s="173"/>
      <c r="L21" s="85"/>
      <c r="M21" s="86"/>
      <c r="N21" s="86"/>
      <c r="O21" s="86"/>
      <c r="P21" s="86"/>
      <c r="Q21" s="86"/>
      <c r="R21" s="86"/>
      <c r="S21" s="23" t="s">
        <v>75</v>
      </c>
      <c r="T21" s="183"/>
      <c r="U21" s="71"/>
      <c r="V21" s="71"/>
    </row>
    <row r="22" spans="1:22" x14ac:dyDescent="0.3">
      <c r="A22" s="172"/>
      <c r="B22" s="172"/>
      <c r="C22" s="172"/>
      <c r="D22" s="135"/>
      <c r="E22" s="136"/>
      <c r="F22" s="136"/>
      <c r="G22" s="137"/>
      <c r="H22" s="171"/>
      <c r="I22" s="172"/>
      <c r="J22" s="172"/>
      <c r="K22" s="173"/>
      <c r="L22" s="85"/>
      <c r="M22" s="86"/>
      <c r="N22" s="86"/>
      <c r="O22" s="86"/>
      <c r="P22" s="86"/>
      <c r="Q22" s="86"/>
      <c r="R22" s="86"/>
      <c r="S22" s="2"/>
      <c r="T22" s="183"/>
      <c r="U22" s="71"/>
      <c r="V22" s="71"/>
    </row>
    <row r="23" spans="1:22" x14ac:dyDescent="0.3">
      <c r="A23" s="172"/>
      <c r="B23" s="172"/>
      <c r="C23" s="172"/>
      <c r="D23" s="135"/>
      <c r="E23" s="136"/>
      <c r="F23" s="136"/>
      <c r="G23" s="137"/>
      <c r="H23" s="171"/>
      <c r="I23" s="172"/>
      <c r="J23" s="172"/>
      <c r="K23" s="173"/>
      <c r="L23" s="85"/>
      <c r="M23" s="86"/>
      <c r="N23" s="86"/>
      <c r="O23" s="86"/>
      <c r="P23" s="86"/>
      <c r="Q23" s="86"/>
      <c r="R23" s="86"/>
      <c r="S23" s="4"/>
      <c r="T23" s="183"/>
      <c r="U23" s="71"/>
      <c r="V23" s="71"/>
    </row>
    <row r="24" spans="1:22" x14ac:dyDescent="0.3">
      <c r="A24" s="175"/>
      <c r="B24" s="175"/>
      <c r="C24" s="175"/>
      <c r="D24" s="180"/>
      <c r="E24" s="181"/>
      <c r="F24" s="181"/>
      <c r="G24" s="182"/>
      <c r="H24" s="174"/>
      <c r="I24" s="175"/>
      <c r="J24" s="175"/>
      <c r="K24" s="176"/>
      <c r="L24" s="184"/>
      <c r="M24" s="185"/>
      <c r="N24" s="185"/>
      <c r="O24" s="185"/>
      <c r="P24" s="185"/>
      <c r="Q24" s="185"/>
      <c r="R24" s="185"/>
      <c r="S24" s="12"/>
      <c r="T24" s="183"/>
      <c r="U24" s="71"/>
      <c r="V24" s="71"/>
    </row>
    <row r="25" spans="1:22" x14ac:dyDescent="0.3">
      <c r="H25" s="38"/>
      <c r="I25" s="38"/>
      <c r="J25" s="38"/>
      <c r="K25" s="38"/>
      <c r="T25" s="36"/>
      <c r="U25" s="71">
        <f>SUM(U3:V24)</f>
        <v>5.24</v>
      </c>
      <c r="V25" s="71"/>
    </row>
  </sheetData>
  <mergeCells count="38">
    <mergeCell ref="A1:K1"/>
    <mergeCell ref="L1:S1"/>
    <mergeCell ref="T1:T2"/>
    <mergeCell ref="A3:C24"/>
    <mergeCell ref="U1:V2"/>
    <mergeCell ref="D3:G13"/>
    <mergeCell ref="H3:K7"/>
    <mergeCell ref="P3:Q3"/>
    <mergeCell ref="T3:T7"/>
    <mergeCell ref="U3:V7"/>
    <mergeCell ref="P4:P7"/>
    <mergeCell ref="Q4:Q7"/>
    <mergeCell ref="H8:K10"/>
    <mergeCell ref="L8:O10"/>
    <mergeCell ref="P8:S10"/>
    <mergeCell ref="T8:T10"/>
    <mergeCell ref="U8:V10"/>
    <mergeCell ref="H11:K13"/>
    <mergeCell ref="L11:O13"/>
    <mergeCell ref="P11:S13"/>
    <mergeCell ref="T11:T13"/>
    <mergeCell ref="U11:U13"/>
    <mergeCell ref="V11:V13"/>
    <mergeCell ref="U17:V24"/>
    <mergeCell ref="U25:V25"/>
    <mergeCell ref="D14:G24"/>
    <mergeCell ref="H14:K16"/>
    <mergeCell ref="L14:Q14"/>
    <mergeCell ref="R14:S14"/>
    <mergeCell ref="T14:T16"/>
    <mergeCell ref="H17:K24"/>
    <mergeCell ref="L17:R24"/>
    <mergeCell ref="T17:T24"/>
    <mergeCell ref="U14:V16"/>
    <mergeCell ref="L15:M15"/>
    <mergeCell ref="N15:O15"/>
    <mergeCell ref="P15:Q15"/>
    <mergeCell ref="R15:S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078B8-9FC7-4B27-AF09-E92BFC54E992}">
  <dimension ref="B2:E12"/>
  <sheetViews>
    <sheetView workbookViewId="0">
      <selection activeCell="C3" sqref="C3"/>
    </sheetView>
  </sheetViews>
  <sheetFormatPr defaultRowHeight="14.4" x14ac:dyDescent="0.3"/>
  <sheetData>
    <row r="2" spans="2:5" x14ac:dyDescent="0.3">
      <c r="B2" s="39" t="s">
        <v>79</v>
      </c>
    </row>
    <row r="3" spans="2:5" x14ac:dyDescent="0.3">
      <c r="B3" t="s">
        <v>80</v>
      </c>
      <c r="C3">
        <f>mk3_ops!U97</f>
        <v>16244</v>
      </c>
    </row>
    <row r="4" spans="2:5" x14ac:dyDescent="0.3">
      <c r="B4" t="s">
        <v>81</v>
      </c>
      <c r="C4">
        <f>mk3_debug!U25</f>
        <v>5.24</v>
      </c>
    </row>
    <row r="9" spans="2:5" x14ac:dyDescent="0.3">
      <c r="B9" s="39" t="s">
        <v>78</v>
      </c>
    </row>
    <row r="10" spans="2:5" x14ac:dyDescent="0.3">
      <c r="B10" t="s">
        <v>76</v>
      </c>
      <c r="C10" s="202">
        <f>(C3+C4)/500000*100</f>
        <v>3.2498479999999996</v>
      </c>
      <c r="D10" s="202"/>
      <c r="E10" s="118" t="s">
        <v>77</v>
      </c>
    </row>
    <row r="11" spans="2:5" x14ac:dyDescent="0.3">
      <c r="B11" t="s">
        <v>46</v>
      </c>
      <c r="C11" s="202">
        <f>(C3+C4)/250000*100</f>
        <v>6.4996959999999993</v>
      </c>
      <c r="D11" s="202"/>
      <c r="E11" s="118"/>
    </row>
    <row r="12" spans="2:5" x14ac:dyDescent="0.3">
      <c r="B12" t="s">
        <v>82</v>
      </c>
      <c r="C12" s="202">
        <f>(C3+C4)/125000*100</f>
        <v>12.999391999999999</v>
      </c>
      <c r="D12" s="202"/>
      <c r="E12" s="118"/>
    </row>
  </sheetData>
  <mergeCells count="4">
    <mergeCell ref="C10:D10"/>
    <mergeCell ref="C11:D11"/>
    <mergeCell ref="C12:D12"/>
    <mergeCell ref="E10:E12"/>
  </mergeCells>
  <conditionalFormatting sqref="C10:D10">
    <cfRule type="cellIs" dxfId="5" priority="4" operator="greaterThanOrEqual">
      <formula>30</formula>
    </cfRule>
    <cfRule type="cellIs" dxfId="4" priority="6" operator="lessThan">
      <formula>30</formula>
    </cfRule>
  </conditionalFormatting>
  <conditionalFormatting sqref="C11:D11">
    <cfRule type="cellIs" dxfId="3" priority="3" operator="greaterThanOrEqual">
      <formula>30</formula>
    </cfRule>
    <cfRule type="cellIs" dxfId="2" priority="5" operator="lessThan">
      <formula>30</formula>
    </cfRule>
  </conditionalFormatting>
  <conditionalFormatting sqref="C12:D12">
    <cfRule type="cellIs" dxfId="1" priority="1" operator="greaterThanOrEqual">
      <formula>30</formula>
    </cfRule>
    <cfRule type="cellIs" dxfId="0" priority="2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mk3_ops</vt:lpstr>
      <vt:lpstr>mk3_debug</vt:lpstr>
      <vt:lpstr>bus 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jhbjb</dc:creator>
  <cp:lastModifiedBy>Miftakur Rohman</cp:lastModifiedBy>
  <cp:lastPrinted>2022-05-27T04:38:56Z</cp:lastPrinted>
  <dcterms:created xsi:type="dcterms:W3CDTF">2017-11-07T04:48:46Z</dcterms:created>
  <dcterms:modified xsi:type="dcterms:W3CDTF">2022-06-26T14:24:09Z</dcterms:modified>
</cp:coreProperties>
</file>